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6"/>
  <c r="E9"/>
  <c r="E10" s="1"/>
  <c r="F15"/>
  <c r="E16"/>
  <c r="E17" s="1"/>
  <c r="F24"/>
  <c r="E25"/>
  <c r="E26" s="1"/>
  <c r="F33"/>
  <c r="E34"/>
  <c r="E35" s="1"/>
  <c r="F41"/>
  <c r="E42"/>
  <c r="F42" s="1"/>
  <c r="E43"/>
  <c r="E44" s="1"/>
  <c r="F49"/>
  <c r="E50"/>
  <c r="E51" s="1"/>
  <c r="F56"/>
  <c r="E57"/>
  <c r="E58" s="1"/>
  <c r="F64"/>
  <c r="E65"/>
  <c r="E66" s="1"/>
  <c r="F72"/>
  <c r="E73"/>
  <c r="F73" s="1"/>
  <c r="E74"/>
  <c r="E75" s="1"/>
  <c r="F75" s="1"/>
  <c r="F79"/>
  <c r="E80"/>
  <c r="F80"/>
  <c r="E81"/>
  <c r="E82" s="1"/>
  <c r="F82" s="1"/>
  <c r="F87"/>
  <c r="E88"/>
  <c r="E89" s="1"/>
  <c r="F96"/>
  <c r="E97"/>
  <c r="E98" s="1"/>
  <c r="F103"/>
  <c r="E104"/>
  <c r="E105" s="1"/>
  <c r="F111"/>
  <c r="E112"/>
  <c r="E113" s="1"/>
  <c r="F120"/>
  <c r="E121"/>
  <c r="F121" s="1"/>
  <c r="E122"/>
  <c r="E123" s="1"/>
  <c r="F123" s="1"/>
  <c r="F127"/>
  <c r="E128"/>
  <c r="F128"/>
  <c r="E129"/>
  <c r="E130" s="1"/>
  <c r="F130" s="1"/>
  <c r="F136"/>
  <c r="E137"/>
  <c r="E138" s="1"/>
  <c r="G137"/>
  <c r="G138" s="1"/>
  <c r="G139" s="1"/>
  <c r="E99" l="1"/>
  <c r="F99" s="1"/>
  <c r="F98"/>
  <c r="E18"/>
  <c r="F18" s="1"/>
  <c r="F17"/>
  <c r="F138"/>
  <c r="E139"/>
  <c r="F139" s="1"/>
  <c r="E67"/>
  <c r="F67" s="1"/>
  <c r="F66"/>
  <c r="E45"/>
  <c r="F45" s="1"/>
  <c r="F44"/>
  <c r="F105"/>
  <c r="E106"/>
  <c r="F106" s="1"/>
  <c r="F26"/>
  <c r="E27"/>
  <c r="F27" s="1"/>
  <c r="E52"/>
  <c r="F52" s="1"/>
  <c r="F51"/>
  <c r="E114"/>
  <c r="F114" s="1"/>
  <c r="F113"/>
  <c r="E90"/>
  <c r="F90" s="1"/>
  <c r="F89"/>
  <c r="E37"/>
  <c r="F37" s="1"/>
  <c r="F35"/>
  <c r="E11"/>
  <c r="F11" s="1"/>
  <c r="F10"/>
  <c r="F58"/>
  <c r="E59"/>
  <c r="F59" s="1"/>
  <c r="F137"/>
  <c r="F122"/>
  <c r="F88"/>
  <c r="F74"/>
  <c r="F43"/>
  <c r="F9"/>
  <c r="F129"/>
  <c r="F97"/>
  <c r="F81"/>
  <c r="F50"/>
  <c r="F16"/>
  <c r="F104"/>
  <c r="F57"/>
  <c r="F25"/>
  <c r="F112"/>
  <c r="F65"/>
  <c r="F34"/>
  <c r="E9" i="15"/>
  <c r="F9"/>
  <c r="F10" s="1"/>
  <c r="F11" s="1"/>
  <c r="F12" s="1"/>
  <c r="G9"/>
  <c r="G10" s="1"/>
  <c r="G11" s="1"/>
  <c r="G12" s="1"/>
  <c r="E10"/>
  <c r="E11" s="1"/>
  <c r="E12" s="1"/>
  <c r="E19"/>
  <c r="F19"/>
  <c r="F20" s="1"/>
  <c r="F21" s="1"/>
  <c r="F22" s="1"/>
  <c r="G19"/>
  <c r="G20" s="1"/>
  <c r="G21" s="1"/>
  <c r="G22" s="1"/>
  <c r="E20"/>
  <c r="E21" s="1"/>
  <c r="E22" s="1"/>
  <c r="E29"/>
  <c r="F29"/>
  <c r="F30" s="1"/>
  <c r="F31" s="1"/>
  <c r="F32" s="1"/>
  <c r="G29"/>
  <c r="G30" s="1"/>
  <c r="G31" s="1"/>
  <c r="G32" s="1"/>
  <c r="E30"/>
  <c r="E31" s="1"/>
  <c r="E32" s="1"/>
  <c r="E40"/>
  <c r="F40"/>
  <c r="F41" s="1"/>
  <c r="F42" s="1"/>
  <c r="G40"/>
  <c r="G41" s="1"/>
  <c r="G42" s="1"/>
  <c r="E41"/>
  <c r="E42" s="1"/>
  <c r="E49"/>
  <c r="E50" s="1"/>
  <c r="E51" s="1"/>
  <c r="E52" s="1"/>
  <c r="F49"/>
  <c r="G49"/>
  <c r="F50"/>
  <c r="F51" s="1"/>
  <c r="F52" s="1"/>
  <c r="G50"/>
  <c r="G51" s="1"/>
  <c r="G52" s="1"/>
  <c r="E58"/>
  <c r="E59" s="1"/>
  <c r="E60" s="1"/>
  <c r="E61" s="1"/>
  <c r="E62" s="1"/>
  <c r="G58"/>
  <c r="F59"/>
  <c r="G59"/>
  <c r="G60" s="1"/>
  <c r="G61" s="1"/>
  <c r="G62" s="1"/>
  <c r="F60"/>
  <c r="F61" s="1"/>
  <c r="F62" s="1"/>
  <c r="E8" i="13"/>
  <c r="G8"/>
  <c r="E9"/>
  <c r="F9"/>
  <c r="F10" s="1"/>
  <c r="E16"/>
  <c r="G16"/>
  <c r="E17"/>
  <c r="F17"/>
  <c r="G17" s="1"/>
  <c r="E18"/>
  <c r="F18"/>
  <c r="F19" s="1"/>
  <c r="E24"/>
  <c r="G24"/>
  <c r="F25"/>
  <c r="G25" s="1"/>
  <c r="E32"/>
  <c r="G32"/>
  <c r="E33"/>
  <c r="F33"/>
  <c r="F34" s="1"/>
  <c r="E40"/>
  <c r="G40"/>
  <c r="E41"/>
  <c r="F41"/>
  <c r="G41" s="1"/>
  <c r="E42"/>
  <c r="F42"/>
  <c r="F43" s="1"/>
  <c r="E48"/>
  <c r="G48"/>
  <c r="F49"/>
  <c r="F50" s="1"/>
  <c r="E56"/>
  <c r="G56"/>
  <c r="E57"/>
  <c r="F57"/>
  <c r="G57" s="1"/>
  <c r="E64"/>
  <c r="G64"/>
  <c r="E65"/>
  <c r="F65"/>
  <c r="G65" s="1"/>
  <c r="E66"/>
  <c r="F66"/>
  <c r="F67" s="1"/>
  <c r="E72"/>
  <c r="G72"/>
  <c r="F73"/>
  <c r="G73" s="1"/>
  <c r="E79"/>
  <c r="G79"/>
  <c r="E80"/>
  <c r="F80"/>
  <c r="F81" s="1"/>
  <c r="E87"/>
  <c r="G87"/>
  <c r="E88"/>
  <c r="F88"/>
  <c r="G88" s="1"/>
  <c r="E89"/>
  <c r="F89"/>
  <c r="F90" s="1"/>
  <c r="E95"/>
  <c r="G95"/>
  <c r="F96"/>
  <c r="G96" s="1"/>
  <c r="E103"/>
  <c r="G103"/>
  <c r="E104"/>
  <c r="F104"/>
  <c r="F105" s="1"/>
  <c r="E111"/>
  <c r="G111"/>
  <c r="E112"/>
  <c r="F112"/>
  <c r="G112" s="1"/>
  <c r="E113"/>
  <c r="F113"/>
  <c r="F114" s="1"/>
  <c r="E119"/>
  <c r="G119"/>
  <c r="F120"/>
  <c r="F121" s="1"/>
  <c r="E127"/>
  <c r="G127"/>
  <c r="E128"/>
  <c r="F128"/>
  <c r="G128" s="1"/>
  <c r="E136"/>
  <c r="G136"/>
  <c r="E137"/>
  <c r="F137"/>
  <c r="G137" s="1"/>
  <c r="F138"/>
  <c r="F139" s="1"/>
  <c r="E144"/>
  <c r="G144"/>
  <c r="F145"/>
  <c r="F146" s="1"/>
  <c r="E152"/>
  <c r="G152"/>
  <c r="E153"/>
  <c r="F153"/>
  <c r="F154" s="1"/>
  <c r="E160"/>
  <c r="G160"/>
  <c r="E161"/>
  <c r="F161"/>
  <c r="G161" s="1"/>
  <c r="F162"/>
  <c r="F163" s="1"/>
  <c r="E168"/>
  <c r="G168"/>
  <c r="F169"/>
  <c r="F170" s="1"/>
  <c r="E175"/>
  <c r="G175"/>
  <c r="E176"/>
  <c r="F176"/>
  <c r="G176" s="1"/>
  <c r="E183"/>
  <c r="G183"/>
  <c r="E184"/>
  <c r="F184"/>
  <c r="G184" s="1"/>
  <c r="E185"/>
  <c r="F185"/>
  <c r="F186" s="1"/>
  <c r="E191"/>
  <c r="G191"/>
  <c r="F192"/>
  <c r="G192" s="1"/>
  <c r="E199"/>
  <c r="G199"/>
  <c r="E200"/>
  <c r="F200"/>
  <c r="F201" s="1"/>
  <c r="E207"/>
  <c r="G207"/>
  <c r="E208"/>
  <c r="F208"/>
  <c r="G208" s="1"/>
  <c r="E209"/>
  <c r="F209"/>
  <c r="F210" s="1"/>
  <c r="E215"/>
  <c r="G215"/>
  <c r="F216"/>
  <c r="G216" s="1"/>
  <c r="E222"/>
  <c r="G222"/>
  <c r="E223"/>
  <c r="F223"/>
  <c r="F224" s="1"/>
  <c r="E230"/>
  <c r="G230"/>
  <c r="E231"/>
  <c r="F231"/>
  <c r="G231" s="1"/>
  <c r="E232"/>
  <c r="F232"/>
  <c r="F233" s="1"/>
  <c r="E238"/>
  <c r="G238"/>
  <c r="F239"/>
  <c r="F240" s="1"/>
  <c r="E246"/>
  <c r="G246"/>
  <c r="E247"/>
  <c r="F247"/>
  <c r="G247" s="1"/>
  <c r="E254"/>
  <c r="G254"/>
  <c r="E255"/>
  <c r="F255"/>
  <c r="G255" s="1"/>
  <c r="F256"/>
  <c r="F257" s="1"/>
  <c r="E262"/>
  <c r="G262"/>
  <c r="F263"/>
  <c r="E263" s="1"/>
  <c r="G263"/>
  <c r="E270"/>
  <c r="G270"/>
  <c r="E271"/>
  <c r="F271"/>
  <c r="F272" s="1"/>
  <c r="E277"/>
  <c r="G277"/>
  <c r="E278"/>
  <c r="F278"/>
  <c r="G278" s="1"/>
  <c r="F279"/>
  <c r="G279" s="1"/>
  <c r="E285"/>
  <c r="G285"/>
  <c r="F286"/>
  <c r="E286" s="1"/>
  <c r="G286"/>
  <c r="E292"/>
  <c r="G292"/>
  <c r="E293"/>
  <c r="F293"/>
  <c r="F294" s="1"/>
  <c r="E301"/>
  <c r="G301"/>
  <c r="E302"/>
  <c r="F302"/>
  <c r="G302" s="1"/>
  <c r="F303"/>
  <c r="G303" s="1"/>
  <c r="E309"/>
  <c r="G309"/>
  <c r="F310"/>
  <c r="F311" s="1"/>
  <c r="G310"/>
  <c r="E317"/>
  <c r="G317"/>
  <c r="E318"/>
  <c r="F318"/>
  <c r="G318" s="1"/>
  <c r="E325"/>
  <c r="G325"/>
  <c r="E326"/>
  <c r="F326"/>
  <c r="G326" s="1"/>
  <c r="F327"/>
  <c r="F328" s="1"/>
  <c r="E332"/>
  <c r="G332"/>
  <c r="F333"/>
  <c r="F334" s="1"/>
  <c r="G333"/>
  <c r="E340"/>
  <c r="G340"/>
  <c r="E341"/>
  <c r="F341"/>
  <c r="G341" s="1"/>
  <c r="E348"/>
  <c r="G348"/>
  <c r="E349"/>
  <c r="F349"/>
  <c r="G349" s="1"/>
  <c r="F350"/>
  <c r="G350" s="1"/>
  <c r="E356"/>
  <c r="G356"/>
  <c r="F357"/>
  <c r="E357" s="1"/>
  <c r="G357"/>
  <c r="E364"/>
  <c r="G364"/>
  <c r="E365"/>
  <c r="F365"/>
  <c r="F366" s="1"/>
  <c r="E372"/>
  <c r="G372"/>
  <c r="E373"/>
  <c r="F373"/>
  <c r="G373" s="1"/>
  <c r="F374"/>
  <c r="G374" s="1"/>
  <c r="E380"/>
  <c r="G380"/>
  <c r="F381"/>
  <c r="F382" s="1"/>
  <c r="G381"/>
  <c r="E388"/>
  <c r="G388"/>
  <c r="E389"/>
  <c r="F389"/>
  <c r="F390" s="1"/>
  <c r="E397"/>
  <c r="G397"/>
  <c r="E398"/>
  <c r="F398"/>
  <c r="G398" s="1"/>
  <c r="F399"/>
  <c r="G399" s="1"/>
  <c r="E405"/>
  <c r="G405"/>
  <c r="F406"/>
  <c r="E406" s="1"/>
  <c r="G406"/>
  <c r="E413"/>
  <c r="G413"/>
  <c r="E414"/>
  <c r="F414"/>
  <c r="G414" s="1"/>
  <c r="E421"/>
  <c r="G421"/>
  <c r="E422"/>
  <c r="F422"/>
  <c r="G422" s="1"/>
  <c r="F423"/>
  <c r="F424" s="1"/>
  <c r="E429"/>
  <c r="G429"/>
  <c r="F430"/>
  <c r="F431" s="1"/>
  <c r="G430"/>
  <c r="E436"/>
  <c r="G436"/>
  <c r="E437"/>
  <c r="F437"/>
  <c r="G437" s="1"/>
  <c r="E444"/>
  <c r="G444"/>
  <c r="E445"/>
  <c r="F445"/>
  <c r="G445" s="1"/>
  <c r="F446"/>
  <c r="G446" s="1"/>
  <c r="E452"/>
  <c r="G452"/>
  <c r="F453"/>
  <c r="F454" s="1"/>
  <c r="G453"/>
  <c r="E460"/>
  <c r="G460"/>
  <c r="E461"/>
  <c r="F461"/>
  <c r="G461" s="1"/>
  <c r="E468"/>
  <c r="G468"/>
  <c r="E469"/>
  <c r="F469"/>
  <c r="G469" s="1"/>
  <c r="F470"/>
  <c r="F471" s="1"/>
  <c r="E476"/>
  <c r="G476"/>
  <c r="F477"/>
  <c r="F478" s="1"/>
  <c r="G477"/>
  <c r="E484"/>
  <c r="G484"/>
  <c r="E485"/>
  <c r="F485"/>
  <c r="G485" s="1"/>
  <c r="E492"/>
  <c r="G492"/>
  <c r="E493"/>
  <c r="F493"/>
  <c r="G493" s="1"/>
  <c r="F494"/>
  <c r="E494" s="1"/>
  <c r="E500"/>
  <c r="G500"/>
  <c r="F501"/>
  <c r="F502" s="1"/>
  <c r="G501"/>
  <c r="E508"/>
  <c r="G508"/>
  <c r="E509"/>
  <c r="F509"/>
  <c r="F510" s="1"/>
  <c r="E516"/>
  <c r="G516"/>
  <c r="E517"/>
  <c r="F517"/>
  <c r="G517" s="1"/>
  <c r="F518"/>
  <c r="F519" s="1"/>
  <c r="E524"/>
  <c r="G524"/>
  <c r="F525"/>
  <c r="E525" s="1"/>
  <c r="G525"/>
  <c r="E532"/>
  <c r="G532"/>
  <c r="E533"/>
  <c r="F533"/>
  <c r="F534" s="1"/>
  <c r="E540"/>
  <c r="G540"/>
  <c r="E541"/>
  <c r="F541"/>
  <c r="G541" s="1"/>
  <c r="F542"/>
  <c r="F543" s="1"/>
  <c r="E548"/>
  <c r="G548"/>
  <c r="F549"/>
  <c r="F550" s="1"/>
  <c r="G549"/>
  <c r="E557"/>
  <c r="G557"/>
  <c r="E558"/>
  <c r="F558"/>
  <c r="G558" s="1"/>
  <c r="E565"/>
  <c r="G565"/>
  <c r="E566"/>
  <c r="F566"/>
  <c r="G566" s="1"/>
  <c r="F567"/>
  <c r="F568" s="1"/>
  <c r="E573"/>
  <c r="G573"/>
  <c r="F574"/>
  <c r="E574" s="1"/>
  <c r="G574"/>
  <c r="E43" i="12"/>
  <c r="F43"/>
  <c r="F44" s="1"/>
  <c r="F45" s="1"/>
  <c r="F46" s="1"/>
  <c r="F47" s="1"/>
  <c r="G43"/>
  <c r="G44" s="1"/>
  <c r="G45" s="1"/>
  <c r="G46" s="1"/>
  <c r="G47" s="1"/>
  <c r="E44"/>
  <c r="E45" s="1"/>
  <c r="E46" s="1"/>
  <c r="E47" s="1"/>
  <c r="E69"/>
  <c r="E70" s="1"/>
  <c r="E71" s="1"/>
  <c r="E72" s="1"/>
  <c r="F69"/>
  <c r="G69"/>
  <c r="F70"/>
  <c r="F71" s="1"/>
  <c r="F72" s="1"/>
  <c r="G70"/>
  <c r="G71" s="1"/>
  <c r="G72" s="1"/>
  <c r="E136"/>
  <c r="E137" s="1"/>
  <c r="E138" s="1"/>
  <c r="E139" s="1"/>
  <c r="E140" s="1"/>
  <c r="F136"/>
  <c r="G136"/>
  <c r="F137"/>
  <c r="F138" s="1"/>
  <c r="F139" s="1"/>
  <c r="F140" s="1"/>
  <c r="G137"/>
  <c r="G138" s="1"/>
  <c r="G139" s="1"/>
  <c r="G140" s="1"/>
  <c r="E145"/>
  <c r="F145"/>
  <c r="F146" s="1"/>
  <c r="F147" s="1"/>
  <c r="F148" s="1"/>
  <c r="G145"/>
  <c r="G146" s="1"/>
  <c r="G147" s="1"/>
  <c r="G148" s="1"/>
  <c r="E146"/>
  <c r="E147" s="1"/>
  <c r="E148" s="1"/>
  <c r="E153"/>
  <c r="F153"/>
  <c r="F154" s="1"/>
  <c r="F155" s="1"/>
  <c r="F156" s="1"/>
  <c r="F157" s="1"/>
  <c r="G153"/>
  <c r="G154" s="1"/>
  <c r="G155" s="1"/>
  <c r="G156" s="1"/>
  <c r="G157" s="1"/>
  <c r="E154"/>
  <c r="E155" s="1"/>
  <c r="E156" s="1"/>
  <c r="E157" s="1"/>
  <c r="E194"/>
  <c r="E195" s="1"/>
  <c r="E196" s="1"/>
  <c r="E197" s="1"/>
  <c r="E198" s="1"/>
  <c r="F194"/>
  <c r="G194"/>
  <c r="F195"/>
  <c r="F196" s="1"/>
  <c r="F197" s="1"/>
  <c r="F198" s="1"/>
  <c r="G195"/>
  <c r="G196" s="1"/>
  <c r="G197" s="1"/>
  <c r="G198" s="1"/>
  <c r="E203"/>
  <c r="F203"/>
  <c r="F204" s="1"/>
  <c r="F205" s="1"/>
  <c r="F206" s="1"/>
  <c r="G203"/>
  <c r="G204" s="1"/>
  <c r="G205" s="1"/>
  <c r="G206" s="1"/>
  <c r="E204"/>
  <c r="E205" s="1"/>
  <c r="E206" s="1"/>
  <c r="E278"/>
  <c r="F278"/>
  <c r="F279" s="1"/>
  <c r="F280" s="1"/>
  <c r="F281" s="1"/>
  <c r="G278"/>
  <c r="G279" s="1"/>
  <c r="G280" s="1"/>
  <c r="G281" s="1"/>
  <c r="E279"/>
  <c r="E280" s="1"/>
  <c r="E281" s="1"/>
  <c r="E303"/>
  <c r="F303"/>
  <c r="F304" s="1"/>
  <c r="F305" s="1"/>
  <c r="F306" s="1"/>
  <c r="G303"/>
  <c r="G304" s="1"/>
  <c r="G305" s="1"/>
  <c r="G306" s="1"/>
  <c r="E304"/>
  <c r="E305" s="1"/>
  <c r="E306" s="1"/>
  <c r="E363"/>
  <c r="F363"/>
  <c r="F364" s="1"/>
  <c r="F365" s="1"/>
  <c r="F366" s="1"/>
  <c r="G363"/>
  <c r="G364" s="1"/>
  <c r="G365" s="1"/>
  <c r="G366" s="1"/>
  <c r="E364"/>
  <c r="E365" s="1"/>
  <c r="E366" s="1"/>
  <c r="E380"/>
  <c r="F380"/>
  <c r="F381" s="1"/>
  <c r="F382" s="1"/>
  <c r="F383" s="1"/>
  <c r="G380"/>
  <c r="G381" s="1"/>
  <c r="G382" s="1"/>
  <c r="G383" s="1"/>
  <c r="E381"/>
  <c r="E382" s="1"/>
  <c r="E383" s="1"/>
  <c r="E186" i="13" l="1"/>
  <c r="F187"/>
  <c r="G186"/>
  <c r="E154"/>
  <c r="F155"/>
  <c r="G154"/>
  <c r="F544"/>
  <c r="G543"/>
  <c r="E543"/>
  <c r="F511"/>
  <c r="G510"/>
  <c r="E510"/>
  <c r="E334"/>
  <c r="F335"/>
  <c r="G334"/>
  <c r="E257"/>
  <c r="F258"/>
  <c r="G257"/>
  <c r="E224"/>
  <c r="F225"/>
  <c r="G224"/>
  <c r="E43"/>
  <c r="F44"/>
  <c r="G43"/>
  <c r="E34"/>
  <c r="F35"/>
  <c r="G34"/>
  <c r="F569"/>
  <c r="G568"/>
  <c r="E568"/>
  <c r="E502"/>
  <c r="F503"/>
  <c r="G502"/>
  <c r="E382"/>
  <c r="F383"/>
  <c r="G382"/>
  <c r="E272"/>
  <c r="F273"/>
  <c r="G272"/>
  <c r="E90"/>
  <c r="F91"/>
  <c r="G90"/>
  <c r="E81"/>
  <c r="F82"/>
  <c r="G81"/>
  <c r="G550"/>
  <c r="E550"/>
  <c r="F551"/>
  <c r="E471"/>
  <c r="F472"/>
  <c r="G471"/>
  <c r="E328"/>
  <c r="F329"/>
  <c r="G328"/>
  <c r="F295"/>
  <c r="G294"/>
  <c r="E294"/>
  <c r="E240"/>
  <c r="F241"/>
  <c r="G240"/>
  <c r="E163"/>
  <c r="F164"/>
  <c r="G163"/>
  <c r="F140"/>
  <c r="G139"/>
  <c r="E139"/>
  <c r="E114"/>
  <c r="F115"/>
  <c r="G114"/>
  <c r="E105"/>
  <c r="F106"/>
  <c r="G105"/>
  <c r="G50"/>
  <c r="E50"/>
  <c r="F51"/>
  <c r="E431"/>
  <c r="F432"/>
  <c r="G431"/>
  <c r="F520"/>
  <c r="G519"/>
  <c r="E519"/>
  <c r="E454"/>
  <c r="F455"/>
  <c r="G454"/>
  <c r="G311"/>
  <c r="E311"/>
  <c r="F312"/>
  <c r="F211"/>
  <c r="G210"/>
  <c r="E210"/>
  <c r="E201"/>
  <c r="F202"/>
  <c r="G201"/>
  <c r="E19"/>
  <c r="F20"/>
  <c r="G19"/>
  <c r="E10"/>
  <c r="F11"/>
  <c r="G10"/>
  <c r="E478"/>
  <c r="F479"/>
  <c r="G478"/>
  <c r="F367"/>
  <c r="G366"/>
  <c r="E366"/>
  <c r="E233"/>
  <c r="F234"/>
  <c r="G233"/>
  <c r="G170"/>
  <c r="E170"/>
  <c r="F171"/>
  <c r="G146"/>
  <c r="E146"/>
  <c r="F147"/>
  <c r="G121"/>
  <c r="E121"/>
  <c r="F122"/>
  <c r="E534"/>
  <c r="F535"/>
  <c r="G534"/>
  <c r="F425"/>
  <c r="G424"/>
  <c r="E424"/>
  <c r="F391"/>
  <c r="G390"/>
  <c r="E390"/>
  <c r="F68"/>
  <c r="G67"/>
  <c r="E67"/>
  <c r="G567"/>
  <c r="G494"/>
  <c r="F575"/>
  <c r="G533"/>
  <c r="F526"/>
  <c r="G509"/>
  <c r="F407"/>
  <c r="G389"/>
  <c r="G365"/>
  <c r="F358"/>
  <c r="G293"/>
  <c r="F287"/>
  <c r="G271"/>
  <c r="F264"/>
  <c r="G223"/>
  <c r="F217"/>
  <c r="G200"/>
  <c r="F193"/>
  <c r="G153"/>
  <c r="G104"/>
  <c r="F97"/>
  <c r="G80"/>
  <c r="F74"/>
  <c r="G33"/>
  <c r="F26"/>
  <c r="G9"/>
  <c r="F495"/>
  <c r="F447"/>
  <c r="F400"/>
  <c r="F375"/>
  <c r="F351"/>
  <c r="F304"/>
  <c r="F280"/>
  <c r="F559"/>
  <c r="E549"/>
  <c r="E501"/>
  <c r="F486"/>
  <c r="E477"/>
  <c r="F462"/>
  <c r="E453"/>
  <c r="F438"/>
  <c r="E430"/>
  <c r="F415"/>
  <c r="E381"/>
  <c r="F342"/>
  <c r="E333"/>
  <c r="F319"/>
  <c r="E310"/>
  <c r="F248"/>
  <c r="E239"/>
  <c r="E216"/>
  <c r="E192"/>
  <c r="F177"/>
  <c r="E169"/>
  <c r="E145"/>
  <c r="F129"/>
  <c r="E120"/>
  <c r="E96"/>
  <c r="E73"/>
  <c r="F58"/>
  <c r="E49"/>
  <c r="E25"/>
  <c r="E567"/>
  <c r="E542"/>
  <c r="E518"/>
  <c r="E470"/>
  <c r="E446"/>
  <c r="E423"/>
  <c r="E399"/>
  <c r="E374"/>
  <c r="E350"/>
  <c r="E327"/>
  <c r="E303"/>
  <c r="E279"/>
  <c r="E256"/>
  <c r="E162"/>
  <c r="E138"/>
  <c r="G239"/>
  <c r="G169"/>
  <c r="G145"/>
  <c r="G120"/>
  <c r="G49"/>
  <c r="G542"/>
  <c r="G470"/>
  <c r="G423"/>
  <c r="G327"/>
  <c r="G256"/>
  <c r="G232"/>
  <c r="G209"/>
  <c r="G185"/>
  <c r="G162"/>
  <c r="G138"/>
  <c r="G113"/>
  <c r="G89"/>
  <c r="G66"/>
  <c r="G42"/>
  <c r="G18"/>
  <c r="G518"/>
  <c r="F1330" i="11"/>
  <c r="F1331" s="1"/>
  <c r="G1329"/>
  <c r="G1330" s="1"/>
  <c r="G1331" s="1"/>
  <c r="F1329"/>
  <c r="E1329"/>
  <c r="E1330" s="1"/>
  <c r="E1331" s="1"/>
  <c r="G1328"/>
  <c r="G1321"/>
  <c r="G1322" s="1"/>
  <c r="G1323" s="1"/>
  <c r="F1321"/>
  <c r="F1322" s="1"/>
  <c r="F1323" s="1"/>
  <c r="E1321"/>
  <c r="E1322" s="1"/>
  <c r="E1323" s="1"/>
  <c r="G1320"/>
  <c r="F1313"/>
  <c r="F1314" s="1"/>
  <c r="F1315" s="1"/>
  <c r="E1313"/>
  <c r="E1314" s="1"/>
  <c r="E1315" s="1"/>
  <c r="G1312"/>
  <c r="G1313" s="1"/>
  <c r="G1314" s="1"/>
  <c r="G1315" s="1"/>
  <c r="F1305"/>
  <c r="F1306" s="1"/>
  <c r="F1307" s="1"/>
  <c r="E1305"/>
  <c r="E1306" s="1"/>
  <c r="E1307" s="1"/>
  <c r="G1304"/>
  <c r="G1305" s="1"/>
  <c r="G1306" s="1"/>
  <c r="G1307" s="1"/>
  <c r="F1299"/>
  <c r="F1300" s="1"/>
  <c r="F1298"/>
  <c r="E1298"/>
  <c r="E1299" s="1"/>
  <c r="E1300" s="1"/>
  <c r="G1297"/>
  <c r="G1298" s="1"/>
  <c r="G1299" s="1"/>
  <c r="G1300" s="1"/>
  <c r="E1291"/>
  <c r="E1292" s="1"/>
  <c r="E1293" s="1"/>
  <c r="F1290"/>
  <c r="F1291" s="1"/>
  <c r="F1292" s="1"/>
  <c r="F1293" s="1"/>
  <c r="E1290"/>
  <c r="G1289"/>
  <c r="G1290" s="1"/>
  <c r="G1291" s="1"/>
  <c r="G1292" s="1"/>
  <c r="G1293" s="1"/>
  <c r="G1280"/>
  <c r="G1281" s="1"/>
  <c r="G1282" s="1"/>
  <c r="G1283" s="1"/>
  <c r="F1280"/>
  <c r="F1281" s="1"/>
  <c r="F1282" s="1"/>
  <c r="F1283" s="1"/>
  <c r="E1280"/>
  <c r="E1281" s="1"/>
  <c r="E1282" s="1"/>
  <c r="E1283" s="1"/>
  <c r="G1279"/>
  <c r="F1272"/>
  <c r="F1273" s="1"/>
  <c r="F1274" s="1"/>
  <c r="E1272"/>
  <c r="E1273" s="1"/>
  <c r="E1274" s="1"/>
  <c r="G1271"/>
  <c r="G1272" s="1"/>
  <c r="G1273" s="1"/>
  <c r="G1274" s="1"/>
  <c r="F1266"/>
  <c r="F1267" s="1"/>
  <c r="F1265"/>
  <c r="E1265"/>
  <c r="E1266" s="1"/>
  <c r="E1267" s="1"/>
  <c r="G1264"/>
  <c r="G1265" s="1"/>
  <c r="G1266" s="1"/>
  <c r="G1267" s="1"/>
  <c r="F1259"/>
  <c r="F1260" s="1"/>
  <c r="F1258"/>
  <c r="E1258"/>
  <c r="E1259" s="1"/>
  <c r="E1260" s="1"/>
  <c r="G1257"/>
  <c r="G1258" s="1"/>
  <c r="G1259" s="1"/>
  <c r="G1260" s="1"/>
  <c r="E1251"/>
  <c r="E1252" s="1"/>
  <c r="E1253" s="1"/>
  <c r="F1250"/>
  <c r="F1251" s="1"/>
  <c r="F1252" s="1"/>
  <c r="F1253" s="1"/>
  <c r="E1250"/>
  <c r="G1249"/>
  <c r="G1250" s="1"/>
  <c r="G1251" s="1"/>
  <c r="G1252" s="1"/>
  <c r="G1253" s="1"/>
  <c r="F1242"/>
  <c r="F1243" s="1"/>
  <c r="F1244" s="1"/>
  <c r="E1242"/>
  <c r="E1243" s="1"/>
  <c r="E1244" s="1"/>
  <c r="G1241"/>
  <c r="G1242" s="1"/>
  <c r="G1243" s="1"/>
  <c r="G1244" s="1"/>
  <c r="E1236"/>
  <c r="E1237" s="1"/>
  <c r="F1235"/>
  <c r="F1236" s="1"/>
  <c r="F1237" s="1"/>
  <c r="E1235"/>
  <c r="G1234"/>
  <c r="G1235" s="1"/>
  <c r="G1236" s="1"/>
  <c r="G1237" s="1"/>
  <c r="F1228"/>
  <c r="F1229" s="1"/>
  <c r="F1230" s="1"/>
  <c r="G1227"/>
  <c r="G1228" s="1"/>
  <c r="G1229" s="1"/>
  <c r="G1230" s="1"/>
  <c r="F1227"/>
  <c r="E1227"/>
  <c r="E1228" s="1"/>
  <c r="E1229" s="1"/>
  <c r="E1230" s="1"/>
  <c r="F1219"/>
  <c r="F1220" s="1"/>
  <c r="F1221" s="1"/>
  <c r="E1219"/>
  <c r="E1220" s="1"/>
  <c r="E1221" s="1"/>
  <c r="G1218"/>
  <c r="G1219" s="1"/>
  <c r="G1220" s="1"/>
  <c r="G1221" s="1"/>
  <c r="E1212"/>
  <c r="E1213" s="1"/>
  <c r="F1211"/>
  <c r="F1212" s="1"/>
  <c r="F1213" s="1"/>
  <c r="E1211"/>
  <c r="G1210"/>
  <c r="G1211" s="1"/>
  <c r="G1212" s="1"/>
  <c r="G1213" s="1"/>
  <c r="E1204"/>
  <c r="E1205" s="1"/>
  <c r="F1203"/>
  <c r="F1204" s="1"/>
  <c r="F1205" s="1"/>
  <c r="E1203"/>
  <c r="G1202"/>
  <c r="G1203" s="1"/>
  <c r="G1204" s="1"/>
  <c r="G1205" s="1"/>
  <c r="F1195"/>
  <c r="F1196" s="1"/>
  <c r="F1197" s="1"/>
  <c r="E1195"/>
  <c r="E1196" s="1"/>
  <c r="E1197" s="1"/>
  <c r="G1194"/>
  <c r="G1195" s="1"/>
  <c r="G1196" s="1"/>
  <c r="G1197" s="1"/>
  <c r="E1189"/>
  <c r="E1190" s="1"/>
  <c r="F1188"/>
  <c r="F1189" s="1"/>
  <c r="F1190" s="1"/>
  <c r="E1188"/>
  <c r="G1187"/>
  <c r="G1188" s="1"/>
  <c r="G1189" s="1"/>
  <c r="G1190" s="1"/>
  <c r="E1182"/>
  <c r="E1183" s="1"/>
  <c r="F1181"/>
  <c r="F1182" s="1"/>
  <c r="F1183" s="1"/>
  <c r="E1181"/>
  <c r="G1180"/>
  <c r="G1181" s="1"/>
  <c r="G1182" s="1"/>
  <c r="G1183" s="1"/>
  <c r="F1174"/>
  <c r="F1175" s="1"/>
  <c r="F1176" s="1"/>
  <c r="E1174"/>
  <c r="E1175" s="1"/>
  <c r="E1176" s="1"/>
  <c r="G1173"/>
  <c r="G1174" s="1"/>
  <c r="G1175" s="1"/>
  <c r="G1176" s="1"/>
  <c r="E1168"/>
  <c r="E1169" s="1"/>
  <c r="F1167"/>
  <c r="F1168" s="1"/>
  <c r="F1169" s="1"/>
  <c r="E1167"/>
  <c r="G1166"/>
  <c r="G1167" s="1"/>
  <c r="G1168" s="1"/>
  <c r="G1169" s="1"/>
  <c r="F1160"/>
  <c r="F1161" s="1"/>
  <c r="F1162" s="1"/>
  <c r="G1159"/>
  <c r="G1160" s="1"/>
  <c r="G1161" s="1"/>
  <c r="G1162" s="1"/>
  <c r="F1159"/>
  <c r="E1159"/>
  <c r="E1160" s="1"/>
  <c r="E1161" s="1"/>
  <c r="E1162" s="1"/>
  <c r="G1151"/>
  <c r="G1152" s="1"/>
  <c r="G1153" s="1"/>
  <c r="G1154" s="1"/>
  <c r="F1151"/>
  <c r="F1152" s="1"/>
  <c r="F1153" s="1"/>
  <c r="F1154" s="1"/>
  <c r="E1151"/>
  <c r="E1152" s="1"/>
  <c r="E1153" s="1"/>
  <c r="E1154" s="1"/>
  <c r="G1150"/>
  <c r="F1144"/>
  <c r="F1145" s="1"/>
  <c r="F1146" s="1"/>
  <c r="E1144"/>
  <c r="E1145" s="1"/>
  <c r="E1146" s="1"/>
  <c r="G1143"/>
  <c r="G1144" s="1"/>
  <c r="G1145" s="1"/>
  <c r="G1146" s="1"/>
  <c r="F1134"/>
  <c r="F1135" s="1"/>
  <c r="F1136" s="1"/>
  <c r="F1137" s="1"/>
  <c r="E1134"/>
  <c r="E1135" s="1"/>
  <c r="E1136" s="1"/>
  <c r="E1137" s="1"/>
  <c r="G1133"/>
  <c r="G1134" s="1"/>
  <c r="G1135" s="1"/>
  <c r="G1136" s="1"/>
  <c r="G1137" s="1"/>
  <c r="E1127"/>
  <c r="E1128" s="1"/>
  <c r="F1126"/>
  <c r="F1127" s="1"/>
  <c r="F1128" s="1"/>
  <c r="E1126"/>
  <c r="G1125"/>
  <c r="G1126" s="1"/>
  <c r="G1127" s="1"/>
  <c r="G1128" s="1"/>
  <c r="F1117"/>
  <c r="F1118" s="1"/>
  <c r="F1119" s="1"/>
  <c r="E1117"/>
  <c r="E1118" s="1"/>
  <c r="E1119" s="1"/>
  <c r="G1116"/>
  <c r="G1117" s="1"/>
  <c r="G1118" s="1"/>
  <c r="G1119" s="1"/>
  <c r="F1109"/>
  <c r="F1110" s="1"/>
  <c r="F1111" s="1"/>
  <c r="E1109"/>
  <c r="E1110" s="1"/>
  <c r="E1111" s="1"/>
  <c r="G1108"/>
  <c r="G1109" s="1"/>
  <c r="G1110" s="1"/>
  <c r="G1111" s="1"/>
  <c r="F1101"/>
  <c r="F1102" s="1"/>
  <c r="F1103" s="1"/>
  <c r="G1100"/>
  <c r="G1101" s="1"/>
  <c r="G1102" s="1"/>
  <c r="G1103" s="1"/>
  <c r="F1100"/>
  <c r="E1100"/>
  <c r="E1101" s="1"/>
  <c r="E1102" s="1"/>
  <c r="E1103" s="1"/>
  <c r="G1099"/>
  <c r="F1094"/>
  <c r="F1095" s="1"/>
  <c r="G1093"/>
  <c r="G1094" s="1"/>
  <c r="G1095" s="1"/>
  <c r="F1093"/>
  <c r="E1093"/>
  <c r="E1094" s="1"/>
  <c r="E1095" s="1"/>
  <c r="G1092"/>
  <c r="F1084"/>
  <c r="F1085" s="1"/>
  <c r="F1086" s="1"/>
  <c r="F1087" s="1"/>
  <c r="E1084"/>
  <c r="E1085" s="1"/>
  <c r="E1086" s="1"/>
  <c r="E1087" s="1"/>
  <c r="G1083"/>
  <c r="G1084" s="1"/>
  <c r="G1085" s="1"/>
  <c r="G1086" s="1"/>
  <c r="G1087" s="1"/>
  <c r="E1078"/>
  <c r="E1079" s="1"/>
  <c r="F1077"/>
  <c r="F1078" s="1"/>
  <c r="F1079" s="1"/>
  <c r="E1077"/>
  <c r="G1076"/>
  <c r="G1077" s="1"/>
  <c r="G1078" s="1"/>
  <c r="G1079" s="1"/>
  <c r="E1070"/>
  <c r="E1071" s="1"/>
  <c r="F1069"/>
  <c r="F1070" s="1"/>
  <c r="F1071" s="1"/>
  <c r="E1069"/>
  <c r="G1068"/>
  <c r="G1069" s="1"/>
  <c r="G1070" s="1"/>
  <c r="G1071" s="1"/>
  <c r="F1061"/>
  <c r="F1062" s="1"/>
  <c r="F1063" s="1"/>
  <c r="E1061"/>
  <c r="E1062" s="1"/>
  <c r="E1063" s="1"/>
  <c r="G1060"/>
  <c r="G1061" s="1"/>
  <c r="G1062" s="1"/>
  <c r="G1063" s="1"/>
  <c r="F1053"/>
  <c r="F1054" s="1"/>
  <c r="F1055" s="1"/>
  <c r="F1052"/>
  <c r="E1052"/>
  <c r="E1053" s="1"/>
  <c r="E1054" s="1"/>
  <c r="E1055" s="1"/>
  <c r="G1051"/>
  <c r="G1052" s="1"/>
  <c r="G1053" s="1"/>
  <c r="G1054" s="1"/>
  <c r="G1055" s="1"/>
  <c r="F1046"/>
  <c r="F1047" s="1"/>
  <c r="F1045"/>
  <c r="E1045"/>
  <c r="E1046" s="1"/>
  <c r="E1047" s="1"/>
  <c r="G1044"/>
  <c r="G1045" s="1"/>
  <c r="G1046" s="1"/>
  <c r="G1047" s="1"/>
  <c r="F1038"/>
  <c r="F1039" s="1"/>
  <c r="G1037"/>
  <c r="G1038" s="1"/>
  <c r="G1039" s="1"/>
  <c r="F1037"/>
  <c r="E1037"/>
  <c r="E1038" s="1"/>
  <c r="E1039" s="1"/>
  <c r="G1036"/>
  <c r="F1031"/>
  <c r="F1032" s="1"/>
  <c r="G1030"/>
  <c r="G1031" s="1"/>
  <c r="G1032" s="1"/>
  <c r="F1030"/>
  <c r="E1030"/>
  <c r="E1031" s="1"/>
  <c r="E1032" s="1"/>
  <c r="G1029"/>
  <c r="G1023"/>
  <c r="G1024" s="1"/>
  <c r="G1025" s="1"/>
  <c r="F1023"/>
  <c r="F1024" s="1"/>
  <c r="F1025" s="1"/>
  <c r="E1023"/>
  <c r="E1024" s="1"/>
  <c r="E1025" s="1"/>
  <c r="G1022"/>
  <c r="F1015"/>
  <c r="F1016" s="1"/>
  <c r="F1017" s="1"/>
  <c r="E1015"/>
  <c r="E1016" s="1"/>
  <c r="E1017" s="1"/>
  <c r="G1014"/>
  <c r="G1015" s="1"/>
  <c r="G1016" s="1"/>
  <c r="G1017" s="1"/>
  <c r="F1007"/>
  <c r="F1008" s="1"/>
  <c r="F1009" s="1"/>
  <c r="E1007"/>
  <c r="E1008" s="1"/>
  <c r="E1009" s="1"/>
  <c r="G1006"/>
  <c r="G1007" s="1"/>
  <c r="G1008" s="1"/>
  <c r="G1009" s="1"/>
  <c r="F1000"/>
  <c r="F1001" s="1"/>
  <c r="F999"/>
  <c r="E999"/>
  <c r="E1000" s="1"/>
  <c r="E1001" s="1"/>
  <c r="G998"/>
  <c r="G999" s="1"/>
  <c r="G1000" s="1"/>
  <c r="G1001" s="1"/>
  <c r="F992"/>
  <c r="F993" s="1"/>
  <c r="G991"/>
  <c r="G992" s="1"/>
  <c r="G993" s="1"/>
  <c r="F991"/>
  <c r="E991"/>
  <c r="E992" s="1"/>
  <c r="E993" s="1"/>
  <c r="G990"/>
  <c r="F985"/>
  <c r="F986" s="1"/>
  <c r="G984"/>
  <c r="G985" s="1"/>
  <c r="G986" s="1"/>
  <c r="F984"/>
  <c r="E984"/>
  <c r="E985" s="1"/>
  <c r="E986" s="1"/>
  <c r="G983"/>
  <c r="F975"/>
  <c r="F976" s="1"/>
  <c r="F977" s="1"/>
  <c r="F978" s="1"/>
  <c r="E975"/>
  <c r="E976" s="1"/>
  <c r="E977" s="1"/>
  <c r="E978" s="1"/>
  <c r="G974"/>
  <c r="G975" s="1"/>
  <c r="G976" s="1"/>
  <c r="G977" s="1"/>
  <c r="G978" s="1"/>
  <c r="G964"/>
  <c r="G965" s="1"/>
  <c r="G966" s="1"/>
  <c r="F964"/>
  <c r="F965" s="1"/>
  <c r="F966" s="1"/>
  <c r="E964"/>
  <c r="E965" s="1"/>
  <c r="E966" s="1"/>
  <c r="F957"/>
  <c r="F958" s="1"/>
  <c r="G956"/>
  <c r="G957" s="1"/>
  <c r="G958" s="1"/>
  <c r="F956"/>
  <c r="E956"/>
  <c r="E957" s="1"/>
  <c r="E958" s="1"/>
  <c r="F950"/>
  <c r="G949"/>
  <c r="G950" s="1"/>
  <c r="E949"/>
  <c r="E950" s="1"/>
  <c r="G948"/>
  <c r="F948"/>
  <c r="F949" s="1"/>
  <c r="E948"/>
  <c r="F941"/>
  <c r="F942" s="1"/>
  <c r="G940"/>
  <c r="G941" s="1"/>
  <c r="G942" s="1"/>
  <c r="F940"/>
  <c r="E940"/>
  <c r="E941" s="1"/>
  <c r="E942" s="1"/>
  <c r="G933"/>
  <c r="G934" s="1"/>
  <c r="G935" s="1"/>
  <c r="F933"/>
  <c r="F934" s="1"/>
  <c r="F935" s="1"/>
  <c r="E933"/>
  <c r="E934" s="1"/>
  <c r="E935" s="1"/>
  <c r="F926"/>
  <c r="F927" s="1"/>
  <c r="F925"/>
  <c r="E925"/>
  <c r="E926" s="1"/>
  <c r="E927" s="1"/>
  <c r="G924"/>
  <c r="G925" s="1"/>
  <c r="G926" s="1"/>
  <c r="G927" s="1"/>
  <c r="F919"/>
  <c r="F917"/>
  <c r="E917"/>
  <c r="E918" s="1"/>
  <c r="E919" s="1"/>
  <c r="G916"/>
  <c r="G917" s="1"/>
  <c r="G918" s="1"/>
  <c r="G919" s="1"/>
  <c r="E911"/>
  <c r="E912" s="1"/>
  <c r="F910"/>
  <c r="G910" s="1"/>
  <c r="E910"/>
  <c r="G909"/>
  <c r="G902"/>
  <c r="G903" s="1"/>
  <c r="G904" s="1"/>
  <c r="G905" s="1"/>
  <c r="F902"/>
  <c r="F903" s="1"/>
  <c r="F904" s="1"/>
  <c r="F905" s="1"/>
  <c r="E902"/>
  <c r="E903" s="1"/>
  <c r="E904" s="1"/>
  <c r="E905" s="1"/>
  <c r="G901"/>
  <c r="G893"/>
  <c r="G894" s="1"/>
  <c r="G895" s="1"/>
  <c r="F893"/>
  <c r="F894" s="1"/>
  <c r="F895" s="1"/>
  <c r="E893"/>
  <c r="E894" s="1"/>
  <c r="E895" s="1"/>
  <c r="F885"/>
  <c r="F884"/>
  <c r="G884" s="1"/>
  <c r="E884"/>
  <c r="E885" s="1"/>
  <c r="E886" s="1"/>
  <c r="E887" s="1"/>
  <c r="G883"/>
  <c r="G876"/>
  <c r="E876"/>
  <c r="E877" s="1"/>
  <c r="E878" s="1"/>
  <c r="G875"/>
  <c r="F875"/>
  <c r="F876" s="1"/>
  <c r="F877" s="1"/>
  <c r="E875"/>
  <c r="G874"/>
  <c r="E868"/>
  <c r="E869" s="1"/>
  <c r="F867"/>
  <c r="F868" s="1"/>
  <c r="F869" s="1"/>
  <c r="E867"/>
  <c r="G866"/>
  <c r="G867" s="1"/>
  <c r="G868" s="1"/>
  <c r="G869" s="1"/>
  <c r="F860"/>
  <c r="F861" s="1"/>
  <c r="F862" s="1"/>
  <c r="E860"/>
  <c r="E861" s="1"/>
  <c r="E862" s="1"/>
  <c r="G859"/>
  <c r="G860" s="1"/>
  <c r="G861" s="1"/>
  <c r="G862" s="1"/>
  <c r="E853"/>
  <c r="E854" s="1"/>
  <c r="F852"/>
  <c r="F853" s="1"/>
  <c r="F854" s="1"/>
  <c r="E852"/>
  <c r="G851"/>
  <c r="G852" s="1"/>
  <c r="G853" s="1"/>
  <c r="G854" s="1"/>
  <c r="E846"/>
  <c r="E847" s="1"/>
  <c r="F845"/>
  <c r="F846" s="1"/>
  <c r="F847" s="1"/>
  <c r="E845"/>
  <c r="G844"/>
  <c r="G845" s="1"/>
  <c r="G846" s="1"/>
  <c r="G847" s="1"/>
  <c r="F836"/>
  <c r="F837" s="1"/>
  <c r="F838" s="1"/>
  <c r="G835"/>
  <c r="G836" s="1"/>
  <c r="G837" s="1"/>
  <c r="G838" s="1"/>
  <c r="E835"/>
  <c r="E836" s="1"/>
  <c r="E837" s="1"/>
  <c r="E838" s="1"/>
  <c r="F830"/>
  <c r="F831" s="1"/>
  <c r="F829"/>
  <c r="G828"/>
  <c r="G829" s="1"/>
  <c r="G830" s="1"/>
  <c r="G831" s="1"/>
  <c r="E828"/>
  <c r="E829" s="1"/>
  <c r="E830" s="1"/>
  <c r="E831" s="1"/>
  <c r="G822"/>
  <c r="F821"/>
  <c r="F822" s="1"/>
  <c r="F823" s="1"/>
  <c r="G823" s="1"/>
  <c r="E821"/>
  <c r="E822" s="1"/>
  <c r="E823" s="1"/>
  <c r="G820"/>
  <c r="E820"/>
  <c r="F813"/>
  <c r="F814" s="1"/>
  <c r="F815" s="1"/>
  <c r="G812"/>
  <c r="G813" s="1"/>
  <c r="G814" s="1"/>
  <c r="G815" s="1"/>
  <c r="E812"/>
  <c r="E813" s="1"/>
  <c r="E814" s="1"/>
  <c r="E815" s="1"/>
  <c r="F805"/>
  <c r="F806" s="1"/>
  <c r="F807" s="1"/>
  <c r="F808" s="1"/>
  <c r="E805"/>
  <c r="E806" s="1"/>
  <c r="E807" s="1"/>
  <c r="E808" s="1"/>
  <c r="G804"/>
  <c r="G805" s="1"/>
  <c r="G806" s="1"/>
  <c r="G807" s="1"/>
  <c r="G808" s="1"/>
  <c r="E804"/>
  <c r="F798"/>
  <c r="F799" s="1"/>
  <c r="F800" s="1"/>
  <c r="E798"/>
  <c r="E799" s="1"/>
  <c r="E800" s="1"/>
  <c r="G797"/>
  <c r="G798" s="1"/>
  <c r="G799" s="1"/>
  <c r="G800" s="1"/>
  <c r="E797"/>
  <c r="F791"/>
  <c r="G791" s="1"/>
  <c r="G790"/>
  <c r="E790"/>
  <c r="E791" s="1"/>
  <c r="E792" s="1"/>
  <c r="E793" s="1"/>
  <c r="F784"/>
  <c r="F785" s="1"/>
  <c r="G783"/>
  <c r="E783"/>
  <c r="E784" s="1"/>
  <c r="E785" s="1"/>
  <c r="E786" s="1"/>
  <c r="F777"/>
  <c r="G777" s="1"/>
  <c r="G776"/>
  <c r="F776"/>
  <c r="G775"/>
  <c r="E775"/>
  <c r="E776" s="1"/>
  <c r="E777" s="1"/>
  <c r="E778" s="1"/>
  <c r="F768"/>
  <c r="G768" s="1"/>
  <c r="G767"/>
  <c r="E767"/>
  <c r="E768" s="1"/>
  <c r="E769" s="1"/>
  <c r="E770" s="1"/>
  <c r="E771" s="1"/>
  <c r="F761"/>
  <c r="F762" s="1"/>
  <c r="F763" s="1"/>
  <c r="G760"/>
  <c r="G761" s="1"/>
  <c r="G762" s="1"/>
  <c r="G763" s="1"/>
  <c r="E760"/>
  <c r="E761" s="1"/>
  <c r="E762" s="1"/>
  <c r="E763" s="1"/>
  <c r="F755"/>
  <c r="F756" s="1"/>
  <c r="F754"/>
  <c r="G753"/>
  <c r="G754" s="1"/>
  <c r="G755" s="1"/>
  <c r="G756" s="1"/>
  <c r="E753"/>
  <c r="E754" s="1"/>
  <c r="E755" s="1"/>
  <c r="E756" s="1"/>
  <c r="F749"/>
  <c r="F747"/>
  <c r="F748" s="1"/>
  <c r="G746"/>
  <c r="G747" s="1"/>
  <c r="G748" s="1"/>
  <c r="G749" s="1"/>
  <c r="E746"/>
  <c r="E747" s="1"/>
  <c r="E748" s="1"/>
  <c r="E749" s="1"/>
  <c r="G739"/>
  <c r="F739"/>
  <c r="E739"/>
  <c r="G738"/>
  <c r="E738"/>
  <c r="F732"/>
  <c r="G732" s="1"/>
  <c r="E732"/>
  <c r="E733" s="1"/>
  <c r="E734" s="1"/>
  <c r="G731"/>
  <c r="E731"/>
  <c r="F723"/>
  <c r="G722"/>
  <c r="E722"/>
  <c r="E723" s="1"/>
  <c r="E724" s="1"/>
  <c r="E725" s="1"/>
  <c r="E726" s="1"/>
  <c r="F716"/>
  <c r="F717" s="1"/>
  <c r="G715"/>
  <c r="G716" s="1"/>
  <c r="G717" s="1"/>
  <c r="F715"/>
  <c r="G714"/>
  <c r="E714"/>
  <c r="E715" s="1"/>
  <c r="E716" s="1"/>
  <c r="E717" s="1"/>
  <c r="F708"/>
  <c r="G708" s="1"/>
  <c r="G707"/>
  <c r="E707"/>
  <c r="E708" s="1"/>
  <c r="E709" s="1"/>
  <c r="E710" s="1"/>
  <c r="F700"/>
  <c r="F699"/>
  <c r="G699" s="1"/>
  <c r="G698"/>
  <c r="E698"/>
  <c r="E699" s="1"/>
  <c r="E700" s="1"/>
  <c r="E701" s="1"/>
  <c r="F690"/>
  <c r="G690" s="1"/>
  <c r="E690"/>
  <c r="E691" s="1"/>
  <c r="E692" s="1"/>
  <c r="E693" s="1"/>
  <c r="G689"/>
  <c r="E689"/>
  <c r="F681"/>
  <c r="G681" s="1"/>
  <c r="G680"/>
  <c r="E680"/>
  <c r="E681" s="1"/>
  <c r="E682" s="1"/>
  <c r="E683" s="1"/>
  <c r="E684" s="1"/>
  <c r="F673"/>
  <c r="G672"/>
  <c r="E672"/>
  <c r="E673" s="1"/>
  <c r="E674" s="1"/>
  <c r="E675" s="1"/>
  <c r="F666"/>
  <c r="F667" s="1"/>
  <c r="G667" s="1"/>
  <c r="G665"/>
  <c r="F665"/>
  <c r="G664"/>
  <c r="E664"/>
  <c r="E665" s="1"/>
  <c r="E666" s="1"/>
  <c r="E667" s="1"/>
  <c r="F657"/>
  <c r="G657" s="1"/>
  <c r="G656"/>
  <c r="E656"/>
  <c r="E657" s="1"/>
  <c r="E658" s="1"/>
  <c r="E659" s="1"/>
  <c r="F647"/>
  <c r="G646"/>
  <c r="E646"/>
  <c r="E647" s="1"/>
  <c r="E648" s="1"/>
  <c r="E649" s="1"/>
  <c r="E650" s="1"/>
  <c r="F638"/>
  <c r="F639" s="1"/>
  <c r="G637"/>
  <c r="E637"/>
  <c r="E638" s="1"/>
  <c r="E639" s="1"/>
  <c r="E640" s="1"/>
  <c r="E641" s="1"/>
  <c r="F631"/>
  <c r="G631" s="1"/>
  <c r="F630"/>
  <c r="G630" s="1"/>
  <c r="G629"/>
  <c r="E629"/>
  <c r="E630" s="1"/>
  <c r="E631" s="1"/>
  <c r="E632" s="1"/>
  <c r="F622"/>
  <c r="G621"/>
  <c r="E621"/>
  <c r="E622" s="1"/>
  <c r="E623" s="1"/>
  <c r="E624" s="1"/>
  <c r="F614"/>
  <c r="G614" s="1"/>
  <c r="E614"/>
  <c r="E615" s="1"/>
  <c r="E616" s="1"/>
  <c r="G613"/>
  <c r="E613"/>
  <c r="F607"/>
  <c r="F608" s="1"/>
  <c r="F609" s="1"/>
  <c r="G609" s="1"/>
  <c r="E607"/>
  <c r="E608" s="1"/>
  <c r="E609" s="1"/>
  <c r="G606"/>
  <c r="E606"/>
  <c r="F600"/>
  <c r="G600" s="1"/>
  <c r="G599"/>
  <c r="E599"/>
  <c r="E600" s="1"/>
  <c r="E601" s="1"/>
  <c r="E602" s="1"/>
  <c r="F592"/>
  <c r="F593" s="1"/>
  <c r="G591"/>
  <c r="E591"/>
  <c r="E592" s="1"/>
  <c r="E593" s="1"/>
  <c r="E594" s="1"/>
  <c r="F585"/>
  <c r="G585" s="1"/>
  <c r="G584"/>
  <c r="E584"/>
  <c r="E585" s="1"/>
  <c r="E586" s="1"/>
  <c r="E587" s="1"/>
  <c r="F578"/>
  <c r="G577"/>
  <c r="E577"/>
  <c r="E578" s="1"/>
  <c r="E579" s="1"/>
  <c r="E580" s="1"/>
  <c r="G570"/>
  <c r="F570"/>
  <c r="F571" s="1"/>
  <c r="F572" s="1"/>
  <c r="G572" s="1"/>
  <c r="E570"/>
  <c r="E571" s="1"/>
  <c r="E572" s="1"/>
  <c r="G569"/>
  <c r="E569"/>
  <c r="G562"/>
  <c r="F562"/>
  <c r="F563" s="1"/>
  <c r="F564" s="1"/>
  <c r="G564" s="1"/>
  <c r="E562"/>
  <c r="E563" s="1"/>
  <c r="E564" s="1"/>
  <c r="G561"/>
  <c r="E561"/>
  <c r="F555"/>
  <c r="G555" s="1"/>
  <c r="G554"/>
  <c r="E554"/>
  <c r="E555" s="1"/>
  <c r="E556" s="1"/>
  <c r="E557" s="1"/>
  <c r="F548"/>
  <c r="F549" s="1"/>
  <c r="G547"/>
  <c r="E547"/>
  <c r="E548" s="1"/>
  <c r="E549" s="1"/>
  <c r="E550" s="1"/>
  <c r="F540"/>
  <c r="G540" s="1"/>
  <c r="G539"/>
  <c r="E539"/>
  <c r="E540" s="1"/>
  <c r="E541" s="1"/>
  <c r="E542" s="1"/>
  <c r="F532"/>
  <c r="G531"/>
  <c r="E531"/>
  <c r="E532" s="1"/>
  <c r="E533" s="1"/>
  <c r="E534" s="1"/>
  <c r="F525"/>
  <c r="F526" s="1"/>
  <c r="G526" s="1"/>
  <c r="G524"/>
  <c r="F524"/>
  <c r="G523"/>
  <c r="E523"/>
  <c r="E524" s="1"/>
  <c r="E525" s="1"/>
  <c r="E526" s="1"/>
  <c r="G517"/>
  <c r="F516"/>
  <c r="F517" s="1"/>
  <c r="F518" s="1"/>
  <c r="G518" s="1"/>
  <c r="G515"/>
  <c r="E515"/>
  <c r="E516" s="1"/>
  <c r="E517" s="1"/>
  <c r="E518" s="1"/>
  <c r="F510"/>
  <c r="F509"/>
  <c r="G509" s="1"/>
  <c r="G508"/>
  <c r="E508"/>
  <c r="E509" s="1"/>
  <c r="E510" s="1"/>
  <c r="E511" s="1"/>
  <c r="E502"/>
  <c r="E503" s="1"/>
  <c r="F501"/>
  <c r="F502" s="1"/>
  <c r="E501"/>
  <c r="G500"/>
  <c r="E500"/>
  <c r="F494"/>
  <c r="F495" s="1"/>
  <c r="G495" s="1"/>
  <c r="G493"/>
  <c r="F493"/>
  <c r="G492"/>
  <c r="E492"/>
  <c r="E493" s="1"/>
  <c r="E494" s="1"/>
  <c r="E495" s="1"/>
  <c r="F486"/>
  <c r="G485"/>
  <c r="E485"/>
  <c r="E486" s="1"/>
  <c r="E487" s="1"/>
  <c r="E488" s="1"/>
  <c r="F479"/>
  <c r="F480" s="1"/>
  <c r="G480" s="1"/>
  <c r="F478"/>
  <c r="G478" s="1"/>
  <c r="G477"/>
  <c r="E477"/>
  <c r="E478" s="1"/>
  <c r="E479" s="1"/>
  <c r="E480" s="1"/>
  <c r="F471"/>
  <c r="F472" s="1"/>
  <c r="F473" s="1"/>
  <c r="G473" s="1"/>
  <c r="G470"/>
  <c r="E470"/>
  <c r="E471" s="1"/>
  <c r="E472" s="1"/>
  <c r="E473" s="1"/>
  <c r="F463"/>
  <c r="G462"/>
  <c r="E462"/>
  <c r="E463" s="1"/>
  <c r="E464" s="1"/>
  <c r="E465" s="1"/>
  <c r="E466" s="1"/>
  <c r="G454"/>
  <c r="F454"/>
  <c r="F455" s="1"/>
  <c r="F456" s="1"/>
  <c r="G456" s="1"/>
  <c r="E454"/>
  <c r="E455" s="1"/>
  <c r="E456" s="1"/>
  <c r="G453"/>
  <c r="E453"/>
  <c r="G447"/>
  <c r="F447"/>
  <c r="F448" s="1"/>
  <c r="F449" s="1"/>
  <c r="G449" s="1"/>
  <c r="E447"/>
  <c r="E448" s="1"/>
  <c r="E449" s="1"/>
  <c r="G446"/>
  <c r="E446"/>
  <c r="F439"/>
  <c r="G439" s="1"/>
  <c r="G438"/>
  <c r="E438"/>
  <c r="E439" s="1"/>
  <c r="E440" s="1"/>
  <c r="E441" s="1"/>
  <c r="F432"/>
  <c r="F433" s="1"/>
  <c r="G431"/>
  <c r="E431"/>
  <c r="E432" s="1"/>
  <c r="E433" s="1"/>
  <c r="E434" s="1"/>
  <c r="F425"/>
  <c r="G425" s="1"/>
  <c r="G424"/>
  <c r="E424"/>
  <c r="E425" s="1"/>
  <c r="E426" s="1"/>
  <c r="E427" s="1"/>
  <c r="F416"/>
  <c r="G416" s="1"/>
  <c r="G415"/>
  <c r="E415"/>
  <c r="E416" s="1"/>
  <c r="E417" s="1"/>
  <c r="E418" s="1"/>
  <c r="F410"/>
  <c r="F411" s="1"/>
  <c r="G409"/>
  <c r="G410" s="1"/>
  <c r="G411" s="1"/>
  <c r="F409"/>
  <c r="G408"/>
  <c r="E408"/>
  <c r="E409" s="1"/>
  <c r="E410" s="1"/>
  <c r="E411" s="1"/>
  <c r="G403"/>
  <c r="G402"/>
  <c r="F402"/>
  <c r="F403" s="1"/>
  <c r="F404" s="1"/>
  <c r="G404" s="1"/>
  <c r="G401"/>
  <c r="E401"/>
  <c r="E402" s="1"/>
  <c r="E403" s="1"/>
  <c r="E404" s="1"/>
  <c r="F397"/>
  <c r="F396"/>
  <c r="F395"/>
  <c r="G394"/>
  <c r="G395" s="1"/>
  <c r="G396" s="1"/>
  <c r="G397" s="1"/>
  <c r="E394"/>
  <c r="E395" s="1"/>
  <c r="E396" s="1"/>
  <c r="E397" s="1"/>
  <c r="F388"/>
  <c r="F389" s="1"/>
  <c r="F390" s="1"/>
  <c r="G387"/>
  <c r="G388" s="1"/>
  <c r="G389" s="1"/>
  <c r="G390" s="1"/>
  <c r="F387"/>
  <c r="G386"/>
  <c r="E386"/>
  <c r="E387" s="1"/>
  <c r="E388" s="1"/>
  <c r="E389" s="1"/>
  <c r="E390" s="1"/>
  <c r="G379"/>
  <c r="G380" s="1"/>
  <c r="G381" s="1"/>
  <c r="F379"/>
  <c r="F380" s="1"/>
  <c r="F381" s="1"/>
  <c r="G378"/>
  <c r="E378"/>
  <c r="E379" s="1"/>
  <c r="E380" s="1"/>
  <c r="E381" s="1"/>
  <c r="F374"/>
  <c r="G374" s="1"/>
  <c r="F373"/>
  <c r="G373" s="1"/>
  <c r="F372"/>
  <c r="G372" s="1"/>
  <c r="G371"/>
  <c r="E371"/>
  <c r="E372" s="1"/>
  <c r="E373" s="1"/>
  <c r="E374" s="1"/>
  <c r="E366"/>
  <c r="E367" s="1"/>
  <c r="F365"/>
  <c r="F366" s="1"/>
  <c r="E365"/>
  <c r="G364"/>
  <c r="E364"/>
  <c r="F359"/>
  <c r="F360" s="1"/>
  <c r="G358"/>
  <c r="G359" s="1"/>
  <c r="G360" s="1"/>
  <c r="F358"/>
  <c r="G357"/>
  <c r="E357"/>
  <c r="E358" s="1"/>
  <c r="E359" s="1"/>
  <c r="E360" s="1"/>
  <c r="F352"/>
  <c r="G352" s="1"/>
  <c r="E352"/>
  <c r="E353" s="1"/>
  <c r="F351"/>
  <c r="G351" s="1"/>
  <c r="G350"/>
  <c r="E350"/>
  <c r="E351" s="1"/>
  <c r="F344"/>
  <c r="F345" s="1"/>
  <c r="G343"/>
  <c r="G344" s="1"/>
  <c r="G345" s="1"/>
  <c r="F343"/>
  <c r="G342"/>
  <c r="E342"/>
  <c r="E343" s="1"/>
  <c r="E344" s="1"/>
  <c r="E345" s="1"/>
  <c r="G336"/>
  <c r="G337" s="1"/>
  <c r="G338" s="1"/>
  <c r="F336"/>
  <c r="F337" s="1"/>
  <c r="F338" s="1"/>
  <c r="G335"/>
  <c r="E335"/>
  <c r="E336" s="1"/>
  <c r="E337" s="1"/>
  <c r="E338" s="1"/>
  <c r="F331"/>
  <c r="G331" s="1"/>
  <c r="F330"/>
  <c r="G330" s="1"/>
  <c r="F329"/>
  <c r="G329" s="1"/>
  <c r="F328"/>
  <c r="G328" s="1"/>
  <c r="G327"/>
  <c r="E327"/>
  <c r="E328" s="1"/>
  <c r="E329" s="1"/>
  <c r="E330" s="1"/>
  <c r="E331" s="1"/>
  <c r="F321"/>
  <c r="F322" s="1"/>
  <c r="G320"/>
  <c r="G321" s="1"/>
  <c r="G322" s="1"/>
  <c r="F320"/>
  <c r="G319"/>
  <c r="E319"/>
  <c r="E320" s="1"/>
  <c r="E321" s="1"/>
  <c r="E322" s="1"/>
  <c r="F315"/>
  <c r="G315" s="1"/>
  <c r="G314"/>
  <c r="F313"/>
  <c r="F314" s="1"/>
  <c r="G312"/>
  <c r="E312"/>
  <c r="E313" s="1"/>
  <c r="E314" s="1"/>
  <c r="E315" s="1"/>
  <c r="E306"/>
  <c r="E307" s="1"/>
  <c r="E308" s="1"/>
  <c r="F305"/>
  <c r="F306" s="1"/>
  <c r="F307" s="1"/>
  <c r="F308" s="1"/>
  <c r="G304"/>
  <c r="G305" s="1"/>
  <c r="G306" s="1"/>
  <c r="G307" s="1"/>
  <c r="G308" s="1"/>
  <c r="E304"/>
  <c r="E305" s="1"/>
  <c r="F298"/>
  <c r="F299" s="1"/>
  <c r="G297"/>
  <c r="G298" s="1"/>
  <c r="G299" s="1"/>
  <c r="F297"/>
  <c r="G296"/>
  <c r="E296"/>
  <c r="E297" s="1"/>
  <c r="E298" s="1"/>
  <c r="E299" s="1"/>
  <c r="F289"/>
  <c r="F290" s="1"/>
  <c r="F291" s="1"/>
  <c r="G288"/>
  <c r="G289" s="1"/>
  <c r="G290" s="1"/>
  <c r="G291" s="1"/>
  <c r="E288"/>
  <c r="E289" s="1"/>
  <c r="E290" s="1"/>
  <c r="E291" s="1"/>
  <c r="F283"/>
  <c r="G283" s="1"/>
  <c r="F282"/>
  <c r="G282" s="1"/>
  <c r="E282"/>
  <c r="E283" s="1"/>
  <c r="E284" s="1"/>
  <c r="G281"/>
  <c r="E281"/>
  <c r="F275"/>
  <c r="F276" s="1"/>
  <c r="F277" s="1"/>
  <c r="G274"/>
  <c r="G275" s="1"/>
  <c r="G276" s="1"/>
  <c r="G277" s="1"/>
  <c r="F274"/>
  <c r="G273"/>
  <c r="E273"/>
  <c r="E274" s="1"/>
  <c r="E275" s="1"/>
  <c r="E276" s="1"/>
  <c r="E277" s="1"/>
  <c r="E266"/>
  <c r="E267" s="1"/>
  <c r="G265"/>
  <c r="G266" s="1"/>
  <c r="G267" s="1"/>
  <c r="F265"/>
  <c r="F266" s="1"/>
  <c r="F267" s="1"/>
  <c r="E265"/>
  <c r="F257"/>
  <c r="F258" s="1"/>
  <c r="F259" s="1"/>
  <c r="F260" s="1"/>
  <c r="E257"/>
  <c r="E258" s="1"/>
  <c r="E259" s="1"/>
  <c r="E260" s="1"/>
  <c r="G256"/>
  <c r="G257" s="1"/>
  <c r="G258" s="1"/>
  <c r="G259" s="1"/>
  <c r="G260" s="1"/>
  <c r="F249"/>
  <c r="F250" s="1"/>
  <c r="F251" s="1"/>
  <c r="G251" s="1"/>
  <c r="E249"/>
  <c r="E250" s="1"/>
  <c r="E251" s="1"/>
  <c r="G248"/>
  <c r="E248"/>
  <c r="F242"/>
  <c r="F243" s="1"/>
  <c r="G243" s="1"/>
  <c r="G241"/>
  <c r="F241"/>
  <c r="G240"/>
  <c r="E240"/>
  <c r="E241" s="1"/>
  <c r="E242" s="1"/>
  <c r="E243" s="1"/>
  <c r="F234"/>
  <c r="G234" s="1"/>
  <c r="E234"/>
  <c r="E235" s="1"/>
  <c r="F233"/>
  <c r="G233" s="1"/>
  <c r="G232"/>
  <c r="E232"/>
  <c r="E233" s="1"/>
  <c r="G225"/>
  <c r="F225"/>
  <c r="F226" s="1"/>
  <c r="G224"/>
  <c r="E224"/>
  <c r="E225" s="1"/>
  <c r="E226" s="1"/>
  <c r="E227" s="1"/>
  <c r="F217"/>
  <c r="F218" s="1"/>
  <c r="G218" s="1"/>
  <c r="E217"/>
  <c r="E218" s="1"/>
  <c r="E219" s="1"/>
  <c r="G216"/>
  <c r="E216"/>
  <c r="G209"/>
  <c r="F209"/>
  <c r="F210" s="1"/>
  <c r="G208"/>
  <c r="E208"/>
  <c r="E209" s="1"/>
  <c r="E210" s="1"/>
  <c r="E211" s="1"/>
  <c r="F201"/>
  <c r="G200"/>
  <c r="E200"/>
  <c r="E201" s="1"/>
  <c r="E202" s="1"/>
  <c r="E203" s="1"/>
  <c r="F193"/>
  <c r="G193" s="1"/>
  <c r="G192"/>
  <c r="E192"/>
  <c r="E193" s="1"/>
  <c r="E194" s="1"/>
  <c r="E195" s="1"/>
  <c r="F185"/>
  <c r="G185" s="1"/>
  <c r="G184"/>
  <c r="E184"/>
  <c r="E185" s="1"/>
  <c r="E186" s="1"/>
  <c r="E187" s="1"/>
  <c r="F178"/>
  <c r="G177"/>
  <c r="F177"/>
  <c r="G176"/>
  <c r="E176"/>
  <c r="E177" s="1"/>
  <c r="E178" s="1"/>
  <c r="E179" s="1"/>
  <c r="G168"/>
  <c r="F168"/>
  <c r="F169" s="1"/>
  <c r="E168"/>
  <c r="E169" s="1"/>
  <c r="E170" s="1"/>
  <c r="E171" s="1"/>
  <c r="G167"/>
  <c r="E167"/>
  <c r="E161"/>
  <c r="E162" s="1"/>
  <c r="F160"/>
  <c r="G160" s="1"/>
  <c r="G159"/>
  <c r="E159"/>
  <c r="E160" s="1"/>
  <c r="F152"/>
  <c r="G152" s="1"/>
  <c r="G151"/>
  <c r="E151"/>
  <c r="E152" s="1"/>
  <c r="E153" s="1"/>
  <c r="E154" s="1"/>
  <c r="F143"/>
  <c r="F144" s="1"/>
  <c r="F145" s="1"/>
  <c r="E143"/>
  <c r="E144" s="1"/>
  <c r="E145" s="1"/>
  <c r="G142"/>
  <c r="G143" s="1"/>
  <c r="G144" s="1"/>
  <c r="G145" s="1"/>
  <c r="E142"/>
  <c r="F135"/>
  <c r="F136" s="1"/>
  <c r="F137" s="1"/>
  <c r="G134"/>
  <c r="G135" s="1"/>
  <c r="G136" s="1"/>
  <c r="G137" s="1"/>
  <c r="E134"/>
  <c r="E135" s="1"/>
  <c r="E136" s="1"/>
  <c r="E137" s="1"/>
  <c r="F127"/>
  <c r="G126"/>
  <c r="E126"/>
  <c r="E127" s="1"/>
  <c r="E128" s="1"/>
  <c r="E129" s="1"/>
  <c r="G120"/>
  <c r="F120"/>
  <c r="G119"/>
  <c r="E119"/>
  <c r="G118"/>
  <c r="E118"/>
  <c r="F112"/>
  <c r="E112" s="1"/>
  <c r="G111"/>
  <c r="E111"/>
  <c r="G110"/>
  <c r="E110"/>
  <c r="G105"/>
  <c r="F105"/>
  <c r="E105" s="1"/>
  <c r="F104"/>
  <c r="G103"/>
  <c r="E103"/>
  <c r="G102"/>
  <c r="E102"/>
  <c r="G96"/>
  <c r="F96"/>
  <c r="F97" s="1"/>
  <c r="G97" s="1"/>
  <c r="G95"/>
  <c r="F95"/>
  <c r="G94"/>
  <c r="E94"/>
  <c r="E95" s="1"/>
  <c r="E96" s="1"/>
  <c r="E97" s="1"/>
  <c r="F90"/>
  <c r="F89"/>
  <c r="F88"/>
  <c r="G87"/>
  <c r="G88" s="1"/>
  <c r="G89" s="1"/>
  <c r="G90" s="1"/>
  <c r="E87"/>
  <c r="E88" s="1"/>
  <c r="E89" s="1"/>
  <c r="E90" s="1"/>
  <c r="F81"/>
  <c r="F82" s="1"/>
  <c r="G80"/>
  <c r="G81" s="1"/>
  <c r="G82" s="1"/>
  <c r="F80"/>
  <c r="G79"/>
  <c r="E79"/>
  <c r="E80" s="1"/>
  <c r="E81" s="1"/>
  <c r="E82" s="1"/>
  <c r="F73"/>
  <c r="G73" s="1"/>
  <c r="G72"/>
  <c r="F71"/>
  <c r="F72" s="1"/>
  <c r="G70"/>
  <c r="E70"/>
  <c r="E71" s="1"/>
  <c r="E72" s="1"/>
  <c r="E73" s="1"/>
  <c r="G63"/>
  <c r="F63"/>
  <c r="F64" s="1"/>
  <c r="G62"/>
  <c r="E62"/>
  <c r="E63" s="1"/>
  <c r="E64" s="1"/>
  <c r="E65" s="1"/>
  <c r="F56"/>
  <c r="G55"/>
  <c r="E55"/>
  <c r="E56" s="1"/>
  <c r="E57" s="1"/>
  <c r="E58" s="1"/>
  <c r="F48"/>
  <c r="G48" s="1"/>
  <c r="E48"/>
  <c r="E49" s="1"/>
  <c r="E50" s="1"/>
  <c r="G47"/>
  <c r="E47"/>
  <c r="F40"/>
  <c r="G40" s="1"/>
  <c r="G39"/>
  <c r="E39"/>
  <c r="E40" s="1"/>
  <c r="E41" s="1"/>
  <c r="E42" s="1"/>
  <c r="F31"/>
  <c r="G30"/>
  <c r="E30"/>
  <c r="E31" s="1"/>
  <c r="E32" s="1"/>
  <c r="E33" s="1"/>
  <c r="E34" s="1"/>
  <c r="F24"/>
  <c r="F25" s="1"/>
  <c r="G25" s="1"/>
  <c r="G23"/>
  <c r="F23"/>
  <c r="G22"/>
  <c r="E22"/>
  <c r="E23" s="1"/>
  <c r="E24" s="1"/>
  <c r="E25" s="1"/>
  <c r="F18"/>
  <c r="G17"/>
  <c r="F17"/>
  <c r="E17" s="1"/>
  <c r="G16"/>
  <c r="E16"/>
  <c r="G15"/>
  <c r="E15"/>
  <c r="G9"/>
  <c r="F9"/>
  <c r="F10" s="1"/>
  <c r="G10" s="1"/>
  <c r="G8"/>
  <c r="E8"/>
  <c r="E9" s="1"/>
  <c r="E10" s="1"/>
  <c r="E11" s="1"/>
  <c r="F170" l="1"/>
  <c r="G169"/>
  <c r="G210"/>
  <c r="F211"/>
  <c r="G211" s="1"/>
  <c r="F41"/>
  <c r="G41" s="1"/>
  <c r="F49"/>
  <c r="G71"/>
  <c r="F194"/>
  <c r="G313"/>
  <c r="G471"/>
  <c r="G516"/>
  <c r="F586"/>
  <c r="F792"/>
  <c r="F153"/>
  <c r="F186"/>
  <c r="G250"/>
  <c r="F426"/>
  <c r="F541"/>
  <c r="F601"/>
  <c r="F615"/>
  <c r="F616" s="1"/>
  <c r="G616" s="1"/>
  <c r="F682"/>
  <c r="G682" s="1"/>
  <c r="F691"/>
  <c r="F692" s="1"/>
  <c r="G821"/>
  <c r="F161"/>
  <c r="G161" s="1"/>
  <c r="G217"/>
  <c r="G242"/>
  <c r="F353"/>
  <c r="G353" s="1"/>
  <c r="F440"/>
  <c r="G440" s="1"/>
  <c r="G494"/>
  <c r="F556"/>
  <c r="F557" s="1"/>
  <c r="G557" s="1"/>
  <c r="G607"/>
  <c r="F769"/>
  <c r="F770" s="1"/>
  <c r="E177" i="13"/>
  <c r="F178"/>
  <c r="G177"/>
  <c r="E319"/>
  <c r="F320"/>
  <c r="G319"/>
  <c r="F439"/>
  <c r="G438"/>
  <c r="E438"/>
  <c r="F401"/>
  <c r="G400"/>
  <c r="E400"/>
  <c r="G74"/>
  <c r="E74"/>
  <c r="F75"/>
  <c r="F527"/>
  <c r="G526"/>
  <c r="E526"/>
  <c r="G11"/>
  <c r="E11"/>
  <c r="F12"/>
  <c r="E202"/>
  <c r="F203"/>
  <c r="G202"/>
  <c r="G115"/>
  <c r="E115"/>
  <c r="G164"/>
  <c r="E164"/>
  <c r="G472"/>
  <c r="E472"/>
  <c r="G82"/>
  <c r="E82"/>
  <c r="F83"/>
  <c r="G273"/>
  <c r="E273"/>
  <c r="F274"/>
  <c r="F504"/>
  <c r="G503"/>
  <c r="E503"/>
  <c r="G35"/>
  <c r="E35"/>
  <c r="F36"/>
  <c r="G225"/>
  <c r="E225"/>
  <c r="F226"/>
  <c r="G335"/>
  <c r="E335"/>
  <c r="F336"/>
  <c r="F560"/>
  <c r="G559"/>
  <c r="E559"/>
  <c r="E447"/>
  <c r="F448"/>
  <c r="G447"/>
  <c r="G217"/>
  <c r="E217"/>
  <c r="F218"/>
  <c r="G358"/>
  <c r="E358"/>
  <c r="F359"/>
  <c r="G68"/>
  <c r="E68"/>
  <c r="G425"/>
  <c r="E425"/>
  <c r="G367"/>
  <c r="E367"/>
  <c r="F368"/>
  <c r="G520"/>
  <c r="E520"/>
  <c r="G295"/>
  <c r="E295"/>
  <c r="F296"/>
  <c r="G187"/>
  <c r="E187"/>
  <c r="E58"/>
  <c r="F59"/>
  <c r="G58"/>
  <c r="F376"/>
  <c r="G375"/>
  <c r="E375"/>
  <c r="G193"/>
  <c r="E193"/>
  <c r="F194"/>
  <c r="E287"/>
  <c r="F288"/>
  <c r="G287"/>
  <c r="G122"/>
  <c r="E122"/>
  <c r="F123"/>
  <c r="G171"/>
  <c r="E171"/>
  <c r="F172"/>
  <c r="G312"/>
  <c r="E312"/>
  <c r="F313"/>
  <c r="G51"/>
  <c r="E51"/>
  <c r="F52"/>
  <c r="G544"/>
  <c r="E544"/>
  <c r="F249"/>
  <c r="G248"/>
  <c r="E248"/>
  <c r="E415"/>
  <c r="F416"/>
  <c r="G415"/>
  <c r="F487"/>
  <c r="G486"/>
  <c r="E486"/>
  <c r="F352"/>
  <c r="G351"/>
  <c r="E351"/>
  <c r="G26"/>
  <c r="E26"/>
  <c r="F27"/>
  <c r="E407"/>
  <c r="F408"/>
  <c r="G407"/>
  <c r="G391"/>
  <c r="E391"/>
  <c r="F392"/>
  <c r="G211"/>
  <c r="E211"/>
  <c r="G140"/>
  <c r="E140"/>
  <c r="G569"/>
  <c r="E569"/>
  <c r="G511"/>
  <c r="E511"/>
  <c r="F512"/>
  <c r="E129"/>
  <c r="F130"/>
  <c r="G129"/>
  <c r="F305"/>
  <c r="G304"/>
  <c r="E304"/>
  <c r="G264"/>
  <c r="E264"/>
  <c r="F265"/>
  <c r="G535"/>
  <c r="E535"/>
  <c r="F536"/>
  <c r="G234"/>
  <c r="E234"/>
  <c r="G479"/>
  <c r="E479"/>
  <c r="F480"/>
  <c r="G20"/>
  <c r="E20"/>
  <c r="F456"/>
  <c r="G455"/>
  <c r="E455"/>
  <c r="G432"/>
  <c r="E432"/>
  <c r="F433"/>
  <c r="G106"/>
  <c r="E106"/>
  <c r="F107"/>
  <c r="G241"/>
  <c r="E241"/>
  <c r="F242"/>
  <c r="G329"/>
  <c r="E329"/>
  <c r="G91"/>
  <c r="E91"/>
  <c r="F384"/>
  <c r="G383"/>
  <c r="E383"/>
  <c r="G44"/>
  <c r="E44"/>
  <c r="G258"/>
  <c r="E258"/>
  <c r="G155"/>
  <c r="E155"/>
  <c r="F156"/>
  <c r="E342"/>
  <c r="F343"/>
  <c r="G342"/>
  <c r="E462"/>
  <c r="F463"/>
  <c r="G462"/>
  <c r="F281"/>
  <c r="G280"/>
  <c r="E280"/>
  <c r="E495"/>
  <c r="F496"/>
  <c r="G495"/>
  <c r="G97"/>
  <c r="E97"/>
  <c r="F98"/>
  <c r="E575"/>
  <c r="F576"/>
  <c r="G575"/>
  <c r="F148"/>
  <c r="G147"/>
  <c r="E147"/>
  <c r="G551"/>
  <c r="E551"/>
  <c r="F552"/>
  <c r="G64" i="11"/>
  <c r="F65"/>
  <c r="G65" s="1"/>
  <c r="F57"/>
  <c r="G56"/>
  <c r="F179"/>
  <c r="G179" s="1"/>
  <c r="G178"/>
  <c r="G673"/>
  <c r="F674"/>
  <c r="G700"/>
  <c r="F701"/>
  <c r="G701" s="1"/>
  <c r="G877"/>
  <c r="F878"/>
  <c r="G878" s="1"/>
  <c r="F32"/>
  <c r="G31"/>
  <c r="G104"/>
  <c r="E104"/>
  <c r="G433"/>
  <c r="F434"/>
  <c r="G434" s="1"/>
  <c r="G578"/>
  <c r="F579"/>
  <c r="G593"/>
  <c r="F594"/>
  <c r="G594" s="1"/>
  <c r="G769"/>
  <c r="F11"/>
  <c r="G11" s="1"/>
  <c r="F219"/>
  <c r="G219" s="1"/>
  <c r="F42"/>
  <c r="G42" s="1"/>
  <c r="F235"/>
  <c r="G235" s="1"/>
  <c r="F284"/>
  <c r="G284" s="1"/>
  <c r="G24"/>
  <c r="F417"/>
  <c r="G448"/>
  <c r="G472"/>
  <c r="G608"/>
  <c r="G18"/>
  <c r="E18"/>
  <c r="F128"/>
  <c r="G127"/>
  <c r="F202"/>
  <c r="G201"/>
  <c r="F441"/>
  <c r="G441" s="1"/>
  <c r="G601"/>
  <c r="F602"/>
  <c r="G602" s="1"/>
  <c r="G723"/>
  <c r="F724"/>
  <c r="G785"/>
  <c r="F786"/>
  <c r="G786" s="1"/>
  <c r="F154"/>
  <c r="G154" s="1"/>
  <c r="G153"/>
  <c r="F227"/>
  <c r="G227" s="1"/>
  <c r="G226"/>
  <c r="G463"/>
  <c r="F464"/>
  <c r="G486"/>
  <c r="F487"/>
  <c r="G502"/>
  <c r="F503"/>
  <c r="G503" s="1"/>
  <c r="G622"/>
  <c r="F623"/>
  <c r="G792"/>
  <c r="F793"/>
  <c r="G793" s="1"/>
  <c r="E120"/>
  <c r="F121"/>
  <c r="G366"/>
  <c r="F367"/>
  <c r="G367" s="1"/>
  <c r="F113"/>
  <c r="G112"/>
  <c r="G510"/>
  <c r="F511"/>
  <c r="G511" s="1"/>
  <c r="G639"/>
  <c r="F640"/>
  <c r="G885"/>
  <c r="F886"/>
  <c r="G532"/>
  <c r="F533"/>
  <c r="G549"/>
  <c r="F550"/>
  <c r="G550" s="1"/>
  <c r="G647"/>
  <c r="F648"/>
  <c r="G692"/>
  <c r="F693"/>
  <c r="G693" s="1"/>
  <c r="G563"/>
  <c r="G249"/>
  <c r="G365"/>
  <c r="G432"/>
  <c r="G455"/>
  <c r="G479"/>
  <c r="G501"/>
  <c r="G525"/>
  <c r="G548"/>
  <c r="G571"/>
  <c r="G592"/>
  <c r="G615"/>
  <c r="F632"/>
  <c r="G632" s="1"/>
  <c r="G638"/>
  <c r="F658"/>
  <c r="G666"/>
  <c r="F683"/>
  <c r="G691"/>
  <c r="F709"/>
  <c r="F733"/>
  <c r="F778"/>
  <c r="G778" s="1"/>
  <c r="G784"/>
  <c r="F911"/>
  <c r="F587" l="1"/>
  <c r="G587" s="1"/>
  <c r="G586"/>
  <c r="G170"/>
  <c r="F171"/>
  <c r="G171" s="1"/>
  <c r="F50"/>
  <c r="G50" s="1"/>
  <c r="G49"/>
  <c r="F195"/>
  <c r="G195" s="1"/>
  <c r="G194"/>
  <c r="F542"/>
  <c r="G542" s="1"/>
  <c r="G541"/>
  <c r="F187"/>
  <c r="G187" s="1"/>
  <c r="G186"/>
  <c r="F427"/>
  <c r="G427" s="1"/>
  <c r="G426"/>
  <c r="F162"/>
  <c r="G162" s="1"/>
  <c r="G556"/>
  <c r="G552" i="13"/>
  <c r="E552"/>
  <c r="E156"/>
  <c r="G156"/>
  <c r="F28"/>
  <c r="G27"/>
  <c r="E27"/>
  <c r="F289"/>
  <c r="G288"/>
  <c r="E288"/>
  <c r="F561"/>
  <c r="G560"/>
  <c r="E560"/>
  <c r="E504"/>
  <c r="G504"/>
  <c r="G148"/>
  <c r="E148"/>
  <c r="G281"/>
  <c r="E281"/>
  <c r="E107"/>
  <c r="G107"/>
  <c r="G172"/>
  <c r="E172"/>
  <c r="E178"/>
  <c r="F179"/>
  <c r="G178"/>
  <c r="E343"/>
  <c r="F344"/>
  <c r="G343"/>
  <c r="G480"/>
  <c r="E480"/>
  <c r="F409"/>
  <c r="G408"/>
  <c r="E408"/>
  <c r="E416"/>
  <c r="F417"/>
  <c r="G416"/>
  <c r="F219"/>
  <c r="G218"/>
  <c r="E218"/>
  <c r="G226"/>
  <c r="E226"/>
  <c r="E83"/>
  <c r="G83"/>
  <c r="E12"/>
  <c r="G12"/>
  <c r="F76"/>
  <c r="G75"/>
  <c r="E75"/>
  <c r="F99"/>
  <c r="G98"/>
  <c r="E98"/>
  <c r="E384"/>
  <c r="G384"/>
  <c r="G536"/>
  <c r="E536"/>
  <c r="E59"/>
  <c r="F60"/>
  <c r="G59"/>
  <c r="F528"/>
  <c r="G527"/>
  <c r="E527"/>
  <c r="G401"/>
  <c r="E401"/>
  <c r="G242"/>
  <c r="E242"/>
  <c r="G433"/>
  <c r="E433"/>
  <c r="E487"/>
  <c r="F488"/>
  <c r="G487"/>
  <c r="G249"/>
  <c r="E249"/>
  <c r="F250"/>
  <c r="E313"/>
  <c r="G313"/>
  <c r="G123"/>
  <c r="E123"/>
  <c r="F195"/>
  <c r="G194"/>
  <c r="E194"/>
  <c r="G448"/>
  <c r="E448"/>
  <c r="E203"/>
  <c r="G203"/>
  <c r="E320"/>
  <c r="F321"/>
  <c r="G320"/>
  <c r="F266"/>
  <c r="G265"/>
  <c r="E265"/>
  <c r="G392"/>
  <c r="E392"/>
  <c r="E368"/>
  <c r="G368"/>
  <c r="E439"/>
  <c r="F440"/>
  <c r="G439"/>
  <c r="G305"/>
  <c r="E305"/>
  <c r="E352"/>
  <c r="G352"/>
  <c r="G52"/>
  <c r="E52"/>
  <c r="E512"/>
  <c r="G512"/>
  <c r="F577"/>
  <c r="G576"/>
  <c r="E576"/>
  <c r="G496"/>
  <c r="E496"/>
  <c r="E463"/>
  <c r="F464"/>
  <c r="G463"/>
  <c r="E456"/>
  <c r="G456"/>
  <c r="E130"/>
  <c r="F131"/>
  <c r="G130"/>
  <c r="G376"/>
  <c r="E376"/>
  <c r="G296"/>
  <c r="E296"/>
  <c r="F360"/>
  <c r="G359"/>
  <c r="E359"/>
  <c r="E336"/>
  <c r="G336"/>
  <c r="E36"/>
  <c r="G36"/>
  <c r="G274"/>
  <c r="E274"/>
  <c r="F912" i="11"/>
  <c r="G912" s="1"/>
  <c r="G911"/>
  <c r="F684"/>
  <c r="G684" s="1"/>
  <c r="G683"/>
  <c r="F203"/>
  <c r="G203" s="1"/>
  <c r="G202"/>
  <c r="G533"/>
  <c r="F534"/>
  <c r="G534" s="1"/>
  <c r="E121"/>
  <c r="G121"/>
  <c r="G724"/>
  <c r="F725"/>
  <c r="F710"/>
  <c r="G710" s="1"/>
  <c r="G709"/>
  <c r="G770"/>
  <c r="F771"/>
  <c r="G771" s="1"/>
  <c r="F734"/>
  <c r="G734" s="1"/>
  <c r="G733"/>
  <c r="F641"/>
  <c r="G641" s="1"/>
  <c r="G640"/>
  <c r="G623"/>
  <c r="F624"/>
  <c r="G624" s="1"/>
  <c r="G464"/>
  <c r="F465"/>
  <c r="F33"/>
  <c r="G32"/>
  <c r="F58"/>
  <c r="G58" s="1"/>
  <c r="G57"/>
  <c r="F659"/>
  <c r="G659" s="1"/>
  <c r="G658"/>
  <c r="G113"/>
  <c r="E113"/>
  <c r="F129"/>
  <c r="G129" s="1"/>
  <c r="G128"/>
  <c r="G417"/>
  <c r="F418"/>
  <c r="G418" s="1"/>
  <c r="G579"/>
  <c r="F580"/>
  <c r="G580" s="1"/>
  <c r="G674"/>
  <c r="F675"/>
  <c r="G675" s="1"/>
  <c r="G648"/>
  <c r="F649"/>
  <c r="G886"/>
  <c r="F887"/>
  <c r="G887" s="1"/>
  <c r="G487"/>
  <c r="F488"/>
  <c r="G488" s="1"/>
  <c r="E179" i="13" l="1"/>
  <c r="G179"/>
  <c r="E250"/>
  <c r="G250"/>
  <c r="G99"/>
  <c r="E99"/>
  <c r="G219"/>
  <c r="E219"/>
  <c r="E409"/>
  <c r="G409"/>
  <c r="G289"/>
  <c r="E289"/>
  <c r="G76"/>
  <c r="E76"/>
  <c r="E561"/>
  <c r="G561"/>
  <c r="G28"/>
  <c r="E28"/>
  <c r="G440"/>
  <c r="E440"/>
  <c r="G195"/>
  <c r="E195"/>
  <c r="G321"/>
  <c r="E321"/>
  <c r="E360"/>
  <c r="G360"/>
  <c r="E131"/>
  <c r="G131"/>
  <c r="G488"/>
  <c r="E488"/>
  <c r="E60"/>
  <c r="G60"/>
  <c r="G344"/>
  <c r="E344"/>
  <c r="G464"/>
  <c r="E464"/>
  <c r="G577"/>
  <c r="E577"/>
  <c r="F578"/>
  <c r="G266"/>
  <c r="E266"/>
  <c r="E528"/>
  <c r="G528"/>
  <c r="G417"/>
  <c r="E417"/>
  <c r="G649" i="11"/>
  <c r="F650"/>
  <c r="G650" s="1"/>
  <c r="G465"/>
  <c r="F466"/>
  <c r="G466" s="1"/>
  <c r="G725"/>
  <c r="F726"/>
  <c r="G726" s="1"/>
  <c r="F34"/>
  <c r="G34" s="1"/>
  <c r="G33"/>
  <c r="F579" i="13" l="1"/>
  <c r="E578"/>
  <c r="G578"/>
  <c r="E1126" i="1"/>
  <c r="G579" i="13" l="1"/>
  <c r="E579"/>
  <c r="E1310" i="1"/>
  <c r="E1311" s="1"/>
  <c r="E1312" s="1"/>
  <c r="E1313" s="1"/>
  <c r="F1309"/>
  <c r="F1310" s="1"/>
  <c r="F1337"/>
  <c r="F1338" s="1"/>
  <c r="E1338"/>
  <c r="E1339" s="1"/>
  <c r="E1340" s="1"/>
  <c r="E1341" s="1"/>
  <c r="G1309" l="1"/>
  <c r="G1310"/>
  <c r="F1311"/>
  <c r="F1339"/>
  <c r="G1338"/>
  <c r="G1337"/>
  <c r="G1311" l="1"/>
  <c r="F1312"/>
  <c r="G1339"/>
  <c r="F1340"/>
  <c r="F1313" l="1"/>
  <c r="G1313" s="1"/>
  <c r="G1312"/>
  <c r="G1340"/>
  <c r="F1341"/>
  <c r="G1341" s="1"/>
  <c r="E977" l="1"/>
  <c r="E978" s="1"/>
  <c r="E979" s="1"/>
  <c r="E980" s="1"/>
  <c r="F976"/>
  <c r="G976" s="1"/>
  <c r="F985"/>
  <c r="F986" s="1"/>
  <c r="E986"/>
  <c r="E987" s="1"/>
  <c r="E934"/>
  <c r="E935" s="1"/>
  <c r="E936" s="1"/>
  <c r="E937" s="1"/>
  <c r="E942"/>
  <c r="E943" s="1"/>
  <c r="E944" s="1"/>
  <c r="E945" s="1"/>
  <c r="F941"/>
  <c r="G941" s="1"/>
  <c r="F951"/>
  <c r="G951" s="1"/>
  <c r="E952"/>
  <c r="E953" s="1"/>
  <c r="E8"/>
  <c r="F952" l="1"/>
  <c r="F953" s="1"/>
  <c r="G953" s="1"/>
  <c r="F977"/>
  <c r="G977" s="1"/>
  <c r="G986"/>
  <c r="F987"/>
  <c r="G987" s="1"/>
  <c r="G985"/>
  <c r="F942"/>
  <c r="G942" s="1"/>
  <c r="E733"/>
  <c r="E46"/>
  <c r="G952" l="1"/>
  <c r="F978"/>
  <c r="G978" s="1"/>
  <c r="F943"/>
  <c r="G943" s="1"/>
  <c r="E1279"/>
  <c r="F979" l="1"/>
  <c r="G979" s="1"/>
  <c r="F944"/>
  <c r="G944" s="1"/>
  <c r="E1144"/>
  <c r="F980" l="1"/>
  <c r="G980" s="1"/>
  <c r="F945"/>
  <c r="G945" s="1"/>
  <c r="F1034"/>
  <c r="F1035" s="1"/>
  <c r="E1035"/>
  <c r="E1036" s="1"/>
  <c r="E1037" s="1"/>
  <c r="E1038" s="1"/>
  <c r="E1014"/>
  <c r="E1015" s="1"/>
  <c r="E1016" s="1"/>
  <c r="F1016" s="1"/>
  <c r="G1016" s="1"/>
  <c r="G1035" l="1"/>
  <c r="F1036"/>
  <c r="G1034"/>
  <c r="F1014"/>
  <c r="G1014" s="1"/>
  <c r="F1015"/>
  <c r="G1015" s="1"/>
  <c r="G1036" l="1"/>
  <c r="F1037"/>
  <c r="F1038" l="1"/>
  <c r="G1038" s="1"/>
  <c r="G1037"/>
  <c r="E205" l="1"/>
  <c r="F1248" l="1"/>
  <c r="F1249" s="1"/>
  <c r="F1250" s="1"/>
  <c r="F1251" s="1"/>
  <c r="F1252" s="1"/>
  <c r="F1253" s="1"/>
  <c r="E1249"/>
  <c r="E1250" s="1"/>
  <c r="E1251" s="1"/>
  <c r="E1252" s="1"/>
  <c r="E1253" s="1"/>
  <c r="G1248" l="1"/>
  <c r="G1249" s="1"/>
  <c r="G1250" s="1"/>
  <c r="G1251" s="1"/>
  <c r="G1252" s="1"/>
  <c r="G1253" s="1"/>
  <c r="E450" l="1"/>
  <c r="F1327"/>
  <c r="G1327" s="1"/>
  <c r="E1328"/>
  <c r="E1329" s="1"/>
  <c r="E1330" s="1"/>
  <c r="E1331" s="1"/>
  <c r="F1328" l="1"/>
  <c r="F1329" s="1"/>
  <c r="G1329" s="1"/>
  <c r="G1328" l="1"/>
  <c r="F1330"/>
  <c r="F1331" s="1"/>
  <c r="G1331" s="1"/>
  <c r="G1330" l="1"/>
  <c r="E597" l="1"/>
  <c r="E706"/>
  <c r="E291" l="1"/>
  <c r="E292" s="1"/>
  <c r="E524" l="1"/>
  <c r="E525" s="1"/>
  <c r="E526" s="1"/>
  <c r="E527" s="1"/>
  <c r="F523"/>
  <c r="F524" s="1"/>
  <c r="G523" l="1"/>
  <c r="G524"/>
  <c r="F525"/>
  <c r="G525" l="1"/>
  <c r="F526"/>
  <c r="F527" l="1"/>
  <c r="G527" s="1"/>
  <c r="G526"/>
  <c r="E960" l="1"/>
  <c r="E961" s="1"/>
  <c r="E962" s="1"/>
  <c r="E963" s="1"/>
  <c r="F959"/>
  <c r="E1347"/>
  <c r="E1348" s="1"/>
  <c r="E1349" s="1"/>
  <c r="E1350" s="1"/>
  <c r="F1346"/>
  <c r="F1347" s="1"/>
  <c r="E64"/>
  <c r="E65" s="1"/>
  <c r="E66" s="1"/>
  <c r="E67" s="1"/>
  <c r="F63"/>
  <c r="F64" s="1"/>
  <c r="F65" s="1"/>
  <c r="F66" s="1"/>
  <c r="F67" s="1"/>
  <c r="E17"/>
  <c r="E18" s="1"/>
  <c r="E19" s="1"/>
  <c r="E20" s="1"/>
  <c r="F16"/>
  <c r="G16" s="1"/>
  <c r="G17" s="1"/>
  <c r="G18" s="1"/>
  <c r="G19" s="1"/>
  <c r="G20" s="1"/>
  <c r="E9"/>
  <c r="E10" s="1"/>
  <c r="E11" s="1"/>
  <c r="F7"/>
  <c r="F8" s="1"/>
  <c r="F9" s="1"/>
  <c r="F10" s="1"/>
  <c r="F11" s="1"/>
  <c r="E47"/>
  <c r="E48" s="1"/>
  <c r="E49" s="1"/>
  <c r="F45"/>
  <c r="G45" s="1"/>
  <c r="G46" s="1"/>
  <c r="G47" s="1"/>
  <c r="G48" s="1"/>
  <c r="G49" s="1"/>
  <c r="E55"/>
  <c r="E56" s="1"/>
  <c r="E57" s="1"/>
  <c r="E58" s="1"/>
  <c r="F54"/>
  <c r="F55" s="1"/>
  <c r="F56" s="1"/>
  <c r="F57" s="1"/>
  <c r="F58" s="1"/>
  <c r="E138"/>
  <c r="E139" s="1"/>
  <c r="E140" s="1"/>
  <c r="E141" s="1"/>
  <c r="E142" s="1"/>
  <c r="F137"/>
  <c r="G137" s="1"/>
  <c r="G138" s="1"/>
  <c r="G139" s="1"/>
  <c r="G140" s="1"/>
  <c r="G141" s="1"/>
  <c r="G142" s="1"/>
  <c r="E167"/>
  <c r="E168" s="1"/>
  <c r="E169" s="1"/>
  <c r="E170" s="1"/>
  <c r="F166"/>
  <c r="F167" s="1"/>
  <c r="F168" s="1"/>
  <c r="F169" s="1"/>
  <c r="F170" s="1"/>
  <c r="E177"/>
  <c r="E178" s="1"/>
  <c r="E179" s="1"/>
  <c r="E180" s="1"/>
  <c r="F176"/>
  <c r="E186"/>
  <c r="E187" s="1"/>
  <c r="E188" s="1"/>
  <c r="E189" s="1"/>
  <c r="F185"/>
  <c r="F186" s="1"/>
  <c r="F187" s="1"/>
  <c r="F188" s="1"/>
  <c r="F189" s="1"/>
  <c r="E309"/>
  <c r="E310" s="1"/>
  <c r="E311" s="1"/>
  <c r="E312" s="1"/>
  <c r="E313" s="1"/>
  <c r="F308"/>
  <c r="G308" s="1"/>
  <c r="G309" s="1"/>
  <c r="G310" s="1"/>
  <c r="G311" s="1"/>
  <c r="G312" s="1"/>
  <c r="G313" s="1"/>
  <c r="E826"/>
  <c r="E827" s="1"/>
  <c r="E828" s="1"/>
  <c r="E829" s="1"/>
  <c r="F825"/>
  <c r="F826" s="1"/>
  <c r="E874"/>
  <c r="E875" s="1"/>
  <c r="E876" s="1"/>
  <c r="E877" s="1"/>
  <c r="F873"/>
  <c r="E892"/>
  <c r="E893" s="1"/>
  <c r="E894" s="1"/>
  <c r="E895" s="1"/>
  <c r="F891"/>
  <c r="G891" s="1"/>
  <c r="E902"/>
  <c r="E903" s="1"/>
  <c r="E904" s="1"/>
  <c r="E905" s="1"/>
  <c r="F901"/>
  <c r="E1164"/>
  <c r="E1165" s="1"/>
  <c r="E1166" s="1"/>
  <c r="E1167" s="1"/>
  <c r="E1168" s="1"/>
  <c r="F1163"/>
  <c r="F1164" s="1"/>
  <c r="F1165" s="1"/>
  <c r="F1166" s="1"/>
  <c r="F1167" s="1"/>
  <c r="F1168" s="1"/>
  <c r="E1193"/>
  <c r="E1194" s="1"/>
  <c r="E1195" s="1"/>
  <c r="E1196" s="1"/>
  <c r="E1197" s="1"/>
  <c r="F1192"/>
  <c r="F1193" s="1"/>
  <c r="F1194" s="1"/>
  <c r="F1195" s="1"/>
  <c r="F1196" s="1"/>
  <c r="E1221"/>
  <c r="E1222" s="1"/>
  <c r="E1223" s="1"/>
  <c r="E1224" s="1"/>
  <c r="F1220"/>
  <c r="F1221" s="1"/>
  <c r="E1230"/>
  <c r="E1231" s="1"/>
  <c r="E1232" s="1"/>
  <c r="E1233" s="1"/>
  <c r="E1234" s="1"/>
  <c r="F1229"/>
  <c r="G1229" s="1"/>
  <c r="G1230" s="1"/>
  <c r="G1231" s="1"/>
  <c r="G1232" s="1"/>
  <c r="G1233" s="1"/>
  <c r="G1234" s="1"/>
  <c r="E1280"/>
  <c r="E1281" s="1"/>
  <c r="E1282" s="1"/>
  <c r="E1283" s="1"/>
  <c r="F1278"/>
  <c r="F1279" s="1"/>
  <c r="F1280" s="1"/>
  <c r="F1281" s="1"/>
  <c r="F1282" s="1"/>
  <c r="F1283" s="1"/>
  <c r="E1319"/>
  <c r="E1320" s="1"/>
  <c r="E1321" s="1"/>
  <c r="E1322" s="1"/>
  <c r="F1318"/>
  <c r="G1318" s="1"/>
  <c r="E1116"/>
  <c r="E1117" s="1"/>
  <c r="E1118" s="1"/>
  <c r="E1119" s="1"/>
  <c r="F1115"/>
  <c r="F1116" s="1"/>
  <c r="F1117" s="1"/>
  <c r="F1125"/>
  <c r="G1125" s="1"/>
  <c r="E422"/>
  <c r="E423" s="1"/>
  <c r="E424" s="1"/>
  <c r="E425" s="1"/>
  <c r="F421"/>
  <c r="E109"/>
  <c r="E110" s="1"/>
  <c r="E111" s="1"/>
  <c r="E112" s="1"/>
  <c r="F108"/>
  <c r="F109" s="1"/>
  <c r="F110" s="1"/>
  <c r="F111" s="1"/>
  <c r="F112" s="1"/>
  <c r="E158"/>
  <c r="E159" s="1"/>
  <c r="E160" s="1"/>
  <c r="E161" s="1"/>
  <c r="F157"/>
  <c r="E215"/>
  <c r="E216" s="1"/>
  <c r="E217" s="1"/>
  <c r="E218" s="1"/>
  <c r="E219" s="1"/>
  <c r="F214"/>
  <c r="E234"/>
  <c r="E235" s="1"/>
  <c r="E236" s="1"/>
  <c r="E237" s="1"/>
  <c r="F233"/>
  <c r="G233" s="1"/>
  <c r="G234" s="1"/>
  <c r="G235" s="1"/>
  <c r="G236" s="1"/>
  <c r="G237" s="1"/>
  <c r="E263"/>
  <c r="E264" s="1"/>
  <c r="E265" s="1"/>
  <c r="E266" s="1"/>
  <c r="F262"/>
  <c r="F263" s="1"/>
  <c r="F264" s="1"/>
  <c r="F265" s="1"/>
  <c r="F266" s="1"/>
  <c r="E338"/>
  <c r="E339" s="1"/>
  <c r="E340" s="1"/>
  <c r="E341" s="1"/>
  <c r="F337"/>
  <c r="G337" s="1"/>
  <c r="G338" s="1"/>
  <c r="G339" s="1"/>
  <c r="G340" s="1"/>
  <c r="G341" s="1"/>
  <c r="E431"/>
  <c r="E432" s="1"/>
  <c r="E433" s="1"/>
  <c r="E434" s="1"/>
  <c r="F430"/>
  <c r="F431" s="1"/>
  <c r="F432" s="1"/>
  <c r="F433" s="1"/>
  <c r="F434" s="1"/>
  <c r="E1017"/>
  <c r="F1017" s="1"/>
  <c r="G1017" s="1"/>
  <c r="F1013"/>
  <c r="G1013" s="1"/>
  <c r="E644"/>
  <c r="E645" s="1"/>
  <c r="E646" s="1"/>
  <c r="E647" s="1"/>
  <c r="F643"/>
  <c r="E723"/>
  <c r="F722"/>
  <c r="G722" s="1"/>
  <c r="E624"/>
  <c r="E625" s="1"/>
  <c r="E626" s="1"/>
  <c r="E627" s="1"/>
  <c r="F623"/>
  <c r="F624" s="1"/>
  <c r="F625" s="1"/>
  <c r="F626" s="1"/>
  <c r="F627" s="1"/>
  <c r="E606"/>
  <c r="E607" s="1"/>
  <c r="E608" s="1"/>
  <c r="E609" s="1"/>
  <c r="F605"/>
  <c r="F606" s="1"/>
  <c r="F607" s="1"/>
  <c r="F608" s="1"/>
  <c r="F609" s="1"/>
  <c r="E467"/>
  <c r="F466"/>
  <c r="F467" s="1"/>
  <c r="F468" s="1"/>
  <c r="E552"/>
  <c r="E553" s="1"/>
  <c r="E554" s="1"/>
  <c r="E555" s="1"/>
  <c r="F551"/>
  <c r="G551" s="1"/>
  <c r="E357"/>
  <c r="E358" s="1"/>
  <c r="E359" s="1"/>
  <c r="E360" s="1"/>
  <c r="F356"/>
  <c r="G356" s="1"/>
  <c r="G357" s="1"/>
  <c r="G358" s="1"/>
  <c r="G359" s="1"/>
  <c r="G360" s="1"/>
  <c r="E541"/>
  <c r="E542" s="1"/>
  <c r="E543" s="1"/>
  <c r="E544" s="1"/>
  <c r="F540"/>
  <c r="F541" s="1"/>
  <c r="F542" s="1"/>
  <c r="F543" s="1"/>
  <c r="F544" s="1"/>
  <c r="E837"/>
  <c r="E838" s="1"/>
  <c r="E839" s="1"/>
  <c r="E840" s="1"/>
  <c r="F836"/>
  <c r="F837" s="1"/>
  <c r="F838" s="1"/>
  <c r="G838" s="1"/>
  <c r="E319"/>
  <c r="E320" s="1"/>
  <c r="E321" s="1"/>
  <c r="E322" s="1"/>
  <c r="E323" s="1"/>
  <c r="F1133"/>
  <c r="G1133" s="1"/>
  <c r="F1093"/>
  <c r="G1093" s="1"/>
  <c r="F1083"/>
  <c r="G1083" s="1"/>
  <c r="F1104"/>
  <c r="G1104" s="1"/>
  <c r="F1045"/>
  <c r="G1045" s="1"/>
  <c r="F1056"/>
  <c r="G1056" s="1"/>
  <c r="F1066"/>
  <c r="G1066" s="1"/>
  <c r="F1005"/>
  <c r="G1005" s="1"/>
  <c r="E1006"/>
  <c r="F995"/>
  <c r="F968"/>
  <c r="E969"/>
  <c r="E970" s="1"/>
  <c r="E971" s="1"/>
  <c r="E972" s="1"/>
  <c r="F933"/>
  <c r="E954"/>
  <c r="E955" s="1"/>
  <c r="E988"/>
  <c r="E989" s="1"/>
  <c r="E1046"/>
  <c r="E1067"/>
  <c r="E561"/>
  <c r="E562" s="1"/>
  <c r="E563" s="1"/>
  <c r="E564" s="1"/>
  <c r="F560"/>
  <c r="G560" s="1"/>
  <c r="G561" s="1"/>
  <c r="G562" s="1"/>
  <c r="G563" s="1"/>
  <c r="G564" s="1"/>
  <c r="E394"/>
  <c r="E395" s="1"/>
  <c r="E396" s="1"/>
  <c r="E397" s="1"/>
  <c r="F393"/>
  <c r="G393" s="1"/>
  <c r="G394" s="1"/>
  <c r="G395" s="1"/>
  <c r="G396" s="1"/>
  <c r="G397" s="1"/>
  <c r="F513"/>
  <c r="F514" s="1"/>
  <c r="G514" s="1"/>
  <c r="E514"/>
  <c r="E515" s="1"/>
  <c r="E516" s="1"/>
  <c r="E517" s="1"/>
  <c r="E518" s="1"/>
  <c r="E1145"/>
  <c r="E1146" s="1"/>
  <c r="E1147" s="1"/>
  <c r="F1143"/>
  <c r="F1144" s="1"/>
  <c r="G1144" s="1"/>
  <c r="E1105"/>
  <c r="E1094"/>
  <c r="E1095" s="1"/>
  <c r="E1096" s="1"/>
  <c r="E1097" s="1"/>
  <c r="E1084"/>
  <c r="E1085" s="1"/>
  <c r="E1086" s="1"/>
  <c r="E1087" s="1"/>
  <c r="E1155"/>
  <c r="E1156" s="1"/>
  <c r="E1157" s="1"/>
  <c r="E1158" s="1"/>
  <c r="F1154"/>
  <c r="G1154" s="1"/>
  <c r="G1155" s="1"/>
  <c r="G1156" s="1"/>
  <c r="G1157" s="1"/>
  <c r="G1158" s="1"/>
  <c r="E1291"/>
  <c r="E1292" s="1"/>
  <c r="E1293" s="1"/>
  <c r="E1294" s="1"/>
  <c r="E1295" s="1"/>
  <c r="F1290"/>
  <c r="G1290" s="1"/>
  <c r="G1291" s="1"/>
  <c r="G1292" s="1"/>
  <c r="G1293" s="1"/>
  <c r="G1294" s="1"/>
  <c r="G1295" s="1"/>
  <c r="E1211"/>
  <c r="E1212" s="1"/>
  <c r="E1213" s="1"/>
  <c r="E1214" s="1"/>
  <c r="E1215" s="1"/>
  <c r="F1210"/>
  <c r="F1211" s="1"/>
  <c r="G1211" s="1"/>
  <c r="E1202"/>
  <c r="E1203" s="1"/>
  <c r="E1204" s="1"/>
  <c r="E1205" s="1"/>
  <c r="E1206" s="1"/>
  <c r="F1201"/>
  <c r="F1202" s="1"/>
  <c r="F1203" s="1"/>
  <c r="F1204" s="1"/>
  <c r="F1205" s="1"/>
  <c r="F1206" s="1"/>
  <c r="E912"/>
  <c r="E913" s="1"/>
  <c r="E914" s="1"/>
  <c r="E915" s="1"/>
  <c r="F911"/>
  <c r="G911" s="1"/>
  <c r="E883"/>
  <c r="E884" s="1"/>
  <c r="E885" s="1"/>
  <c r="E886" s="1"/>
  <c r="F882"/>
  <c r="F883" s="1"/>
  <c r="E865"/>
  <c r="E866" s="1"/>
  <c r="E867" s="1"/>
  <c r="E868" s="1"/>
  <c r="F864"/>
  <c r="F865" s="1"/>
  <c r="F866" s="1"/>
  <c r="E799"/>
  <c r="F799" s="1"/>
  <c r="G799" s="1"/>
  <c r="F798"/>
  <c r="G798" s="1"/>
  <c r="E780"/>
  <c r="E781" s="1"/>
  <c r="E782" s="1"/>
  <c r="E783" s="1"/>
  <c r="F779"/>
  <c r="F585"/>
  <c r="F586" s="1"/>
  <c r="F587" s="1"/>
  <c r="F588" s="1"/>
  <c r="F589" s="1"/>
  <c r="E586"/>
  <c r="E587" s="1"/>
  <c r="E588" s="1"/>
  <c r="E589" s="1"/>
  <c r="F204"/>
  <c r="F205" s="1"/>
  <c r="F206" s="1"/>
  <c r="F207" s="1"/>
  <c r="F208" s="1"/>
  <c r="E206"/>
  <c r="E207" s="1"/>
  <c r="E208" s="1"/>
  <c r="E148"/>
  <c r="E149" s="1"/>
  <c r="E150" s="1"/>
  <c r="E151" s="1"/>
  <c r="E152" s="1"/>
  <c r="F147"/>
  <c r="G147" s="1"/>
  <c r="G148" s="1"/>
  <c r="G149" s="1"/>
  <c r="G150" s="1"/>
  <c r="G151" s="1"/>
  <c r="G152" s="1"/>
  <c r="E532"/>
  <c r="E533" s="1"/>
  <c r="F531"/>
  <c r="F532" s="1"/>
  <c r="F533" s="1"/>
  <c r="F534" s="1"/>
  <c r="E633"/>
  <c r="E634" s="1"/>
  <c r="E635" s="1"/>
  <c r="E636" s="1"/>
  <c r="F632"/>
  <c r="G632" s="1"/>
  <c r="G633" s="1"/>
  <c r="G634" s="1"/>
  <c r="G635" s="1"/>
  <c r="G636" s="1"/>
  <c r="E789"/>
  <c r="F789" s="1"/>
  <c r="G789" s="1"/>
  <c r="F788"/>
  <c r="G788" s="1"/>
  <c r="F568"/>
  <c r="G568" s="1"/>
  <c r="G569" s="1"/>
  <c r="G570" s="1"/>
  <c r="G571" s="1"/>
  <c r="G572" s="1"/>
  <c r="E569"/>
  <c r="E570" s="1"/>
  <c r="E571" s="1"/>
  <c r="E572" s="1"/>
  <c r="E598"/>
  <c r="E599" s="1"/>
  <c r="E600" s="1"/>
  <c r="F596"/>
  <c r="F597" s="1"/>
  <c r="F598" s="1"/>
  <c r="F599" s="1"/>
  <c r="F600" s="1"/>
  <c r="E697"/>
  <c r="E698" s="1"/>
  <c r="E699" s="1"/>
  <c r="E700" s="1"/>
  <c r="F700" s="1"/>
  <c r="G700" s="1"/>
  <c r="F696"/>
  <c r="G696" s="1"/>
  <c r="F318"/>
  <c r="F319" s="1"/>
  <c r="F320" s="1"/>
  <c r="F321" s="1"/>
  <c r="F322" s="1"/>
  <c r="F323" s="1"/>
  <c r="E300"/>
  <c r="F299"/>
  <c r="F300" s="1"/>
  <c r="F301" s="1"/>
  <c r="F302" s="1"/>
  <c r="F303" s="1"/>
  <c r="F304" s="1"/>
  <c r="E293"/>
  <c r="E294" s="1"/>
  <c r="F290"/>
  <c r="G290" s="1"/>
  <c r="G291" s="1"/>
  <c r="G292" s="1"/>
  <c r="G293" s="1"/>
  <c r="G294" s="1"/>
  <c r="E282"/>
  <c r="E283" s="1"/>
  <c r="E284" s="1"/>
  <c r="E285" s="1"/>
  <c r="F281"/>
  <c r="F282" s="1"/>
  <c r="F283" s="1"/>
  <c r="F284" s="1"/>
  <c r="F285" s="1"/>
  <c r="E272"/>
  <c r="E273" s="1"/>
  <c r="E274" s="1"/>
  <c r="E275" s="1"/>
  <c r="E276" s="1"/>
  <c r="F271"/>
  <c r="G271" s="1"/>
  <c r="G272" s="1"/>
  <c r="G273" s="1"/>
  <c r="G274" s="1"/>
  <c r="G275" s="1"/>
  <c r="G276" s="1"/>
  <c r="E253"/>
  <c r="E254" s="1"/>
  <c r="E255" s="1"/>
  <c r="E256" s="1"/>
  <c r="E257" s="1"/>
  <c r="F252"/>
  <c r="G252" s="1"/>
  <c r="G253" s="1"/>
  <c r="G254" s="1"/>
  <c r="G255" s="1"/>
  <c r="G256" s="1"/>
  <c r="G257" s="1"/>
  <c r="E243"/>
  <c r="E244" s="1"/>
  <c r="E245" s="1"/>
  <c r="E246" s="1"/>
  <c r="E247" s="1"/>
  <c r="F242"/>
  <c r="G242" s="1"/>
  <c r="G243" s="1"/>
  <c r="G244" s="1"/>
  <c r="G245" s="1"/>
  <c r="G246" s="1"/>
  <c r="G247" s="1"/>
  <c r="E225"/>
  <c r="E226" s="1"/>
  <c r="E227" s="1"/>
  <c r="E228" s="1"/>
  <c r="F224"/>
  <c r="G224" s="1"/>
  <c r="G225" s="1"/>
  <c r="G226" s="1"/>
  <c r="G227" s="1"/>
  <c r="G228" s="1"/>
  <c r="E195"/>
  <c r="E196" s="1"/>
  <c r="E197" s="1"/>
  <c r="E198" s="1"/>
  <c r="F194"/>
  <c r="F195" s="1"/>
  <c r="F196" s="1"/>
  <c r="F197" s="1"/>
  <c r="F198" s="1"/>
  <c r="E128"/>
  <c r="E129" s="1"/>
  <c r="E130" s="1"/>
  <c r="E131" s="1"/>
  <c r="E132" s="1"/>
  <c r="F127"/>
  <c r="G127" s="1"/>
  <c r="G128" s="1"/>
  <c r="G129" s="1"/>
  <c r="G130" s="1"/>
  <c r="G131" s="1"/>
  <c r="G132" s="1"/>
  <c r="E118"/>
  <c r="E119" s="1"/>
  <c r="E120" s="1"/>
  <c r="E121" s="1"/>
  <c r="E122" s="1"/>
  <c r="F117"/>
  <c r="F118" s="1"/>
  <c r="F119" s="1"/>
  <c r="F120" s="1"/>
  <c r="F121" s="1"/>
  <c r="F122" s="1"/>
  <c r="E100"/>
  <c r="E101" s="1"/>
  <c r="E102" s="1"/>
  <c r="E103" s="1"/>
  <c r="F99"/>
  <c r="F100" s="1"/>
  <c r="F101" s="1"/>
  <c r="F102" s="1"/>
  <c r="F103" s="1"/>
  <c r="E91"/>
  <c r="E92" s="1"/>
  <c r="E93" s="1"/>
  <c r="E94" s="1"/>
  <c r="F90"/>
  <c r="F91" s="1"/>
  <c r="F92" s="1"/>
  <c r="F93" s="1"/>
  <c r="F94" s="1"/>
  <c r="E83"/>
  <c r="E84" s="1"/>
  <c r="E85" s="1"/>
  <c r="E86" s="1"/>
  <c r="F82"/>
  <c r="F83" s="1"/>
  <c r="F84" s="1"/>
  <c r="F85" s="1"/>
  <c r="F86" s="1"/>
  <c r="E74"/>
  <c r="E75" s="1"/>
  <c r="E76" s="1"/>
  <c r="E77" s="1"/>
  <c r="F73"/>
  <c r="F74" s="1"/>
  <c r="F75" s="1"/>
  <c r="F76" s="1"/>
  <c r="F77" s="1"/>
  <c r="E37"/>
  <c r="E38" s="1"/>
  <c r="E39" s="1"/>
  <c r="E40" s="1"/>
  <c r="F36"/>
  <c r="G36" s="1"/>
  <c r="G37" s="1"/>
  <c r="G38" s="1"/>
  <c r="G39" s="1"/>
  <c r="G40" s="1"/>
  <c r="E26"/>
  <c r="E27" s="1"/>
  <c r="E28" s="1"/>
  <c r="E29" s="1"/>
  <c r="F25"/>
  <c r="G25" s="1"/>
  <c r="G26" s="1"/>
  <c r="G27" s="1"/>
  <c r="G28" s="1"/>
  <c r="G29" s="1"/>
  <c r="E761"/>
  <c r="E762" s="1"/>
  <c r="E763" s="1"/>
  <c r="E764" s="1"/>
  <c r="F760"/>
  <c r="G760" s="1"/>
  <c r="E1057"/>
  <c r="E996"/>
  <c r="E997" s="1"/>
  <c r="E998" s="1"/>
  <c r="E999" s="1"/>
  <c r="E1268"/>
  <c r="E1270" s="1"/>
  <c r="E1271" s="1"/>
  <c r="E1272" s="1"/>
  <c r="F1267"/>
  <c r="F1268" s="1"/>
  <c r="F1270" s="1"/>
  <c r="F1272" s="1"/>
  <c r="F807"/>
  <c r="F808" s="1"/>
  <c r="F809" s="1"/>
  <c r="E440"/>
  <c r="E441" s="1"/>
  <c r="E442" s="1"/>
  <c r="E443" s="1"/>
  <c r="F439"/>
  <c r="F440" s="1"/>
  <c r="F441" s="1"/>
  <c r="F442" s="1"/>
  <c r="F443" s="1"/>
  <c r="E1075"/>
  <c r="F1074"/>
  <c r="G1074" s="1"/>
  <c r="E330"/>
  <c r="E331" s="1"/>
  <c r="E332" s="1"/>
  <c r="E333" s="1"/>
  <c r="E771"/>
  <c r="E772" s="1"/>
  <c r="F772" s="1"/>
  <c r="G772" s="1"/>
  <c r="F770"/>
  <c r="G770" s="1"/>
  <c r="E615"/>
  <c r="E616" s="1"/>
  <c r="E617" s="1"/>
  <c r="E618" s="1"/>
  <c r="F614"/>
  <c r="F615" s="1"/>
  <c r="F616" s="1"/>
  <c r="F617" s="1"/>
  <c r="F618" s="1"/>
  <c r="E920"/>
  <c r="E921" s="1"/>
  <c r="E922" s="1"/>
  <c r="E923" s="1"/>
  <c r="F1181"/>
  <c r="G1181" s="1"/>
  <c r="G1182" s="1"/>
  <c r="G1183" s="1"/>
  <c r="G1184" s="1"/>
  <c r="G1185" s="1"/>
  <c r="G1186" s="1"/>
  <c r="E1182"/>
  <c r="F1182" s="1"/>
  <c r="E494"/>
  <c r="E495" s="1"/>
  <c r="E496" s="1"/>
  <c r="E497" s="1"/>
  <c r="F493"/>
  <c r="F494" s="1"/>
  <c r="F495" s="1"/>
  <c r="F496" s="1"/>
  <c r="F497" s="1"/>
  <c r="E750"/>
  <c r="E751" s="1"/>
  <c r="E752" s="1"/>
  <c r="E753" s="1"/>
  <c r="F749"/>
  <c r="G749" s="1"/>
  <c r="G750" s="1"/>
  <c r="G751" s="1"/>
  <c r="G752" s="1"/>
  <c r="G753" s="1"/>
  <c r="F329"/>
  <c r="F330" s="1"/>
  <c r="F331" s="1"/>
  <c r="F332" s="1"/>
  <c r="F333" s="1"/>
  <c r="F347"/>
  <c r="G347" s="1"/>
  <c r="G348" s="1"/>
  <c r="G349" s="1"/>
  <c r="G350" s="1"/>
  <c r="G351" s="1"/>
  <c r="E348"/>
  <c r="E349" s="1"/>
  <c r="E350" s="1"/>
  <c r="E351" s="1"/>
  <c r="F365"/>
  <c r="G365" s="1"/>
  <c r="G366" s="1"/>
  <c r="G367" s="1"/>
  <c r="G368" s="1"/>
  <c r="G369" s="1"/>
  <c r="E366"/>
  <c r="E367" s="1"/>
  <c r="E368" s="1"/>
  <c r="E369" s="1"/>
  <c r="F374"/>
  <c r="F375" s="1"/>
  <c r="F376" s="1"/>
  <c r="F377" s="1"/>
  <c r="F378" s="1"/>
  <c r="E375"/>
  <c r="E376" s="1"/>
  <c r="E377" s="1"/>
  <c r="E378" s="1"/>
  <c r="F383"/>
  <c r="F384" s="1"/>
  <c r="E384"/>
  <c r="E385" s="1"/>
  <c r="E386" s="1"/>
  <c r="E387" s="1"/>
  <c r="F402"/>
  <c r="G402" s="1"/>
  <c r="G403" s="1"/>
  <c r="G404" s="1"/>
  <c r="G405" s="1"/>
  <c r="G406" s="1"/>
  <c r="E403"/>
  <c r="E404" s="1"/>
  <c r="E405" s="1"/>
  <c r="E406" s="1"/>
  <c r="F412"/>
  <c r="G412" s="1"/>
  <c r="G413" s="1"/>
  <c r="G414" s="1"/>
  <c r="G415" s="1"/>
  <c r="G416" s="1"/>
  <c r="E413"/>
  <c r="E414" s="1"/>
  <c r="E415" s="1"/>
  <c r="E416" s="1"/>
  <c r="F449"/>
  <c r="G449" s="1"/>
  <c r="E451"/>
  <c r="E452" s="1"/>
  <c r="E453" s="1"/>
  <c r="F458"/>
  <c r="F459" s="1"/>
  <c r="E459"/>
  <c r="E460" s="1"/>
  <c r="E461" s="1"/>
  <c r="E462" s="1"/>
  <c r="F475"/>
  <c r="G475" s="1"/>
  <c r="E476"/>
  <c r="E477" s="1"/>
  <c r="E478" s="1"/>
  <c r="E479" s="1"/>
  <c r="F484"/>
  <c r="F485" s="1"/>
  <c r="E485"/>
  <c r="E486" s="1"/>
  <c r="E487" s="1"/>
  <c r="E488" s="1"/>
  <c r="F503"/>
  <c r="G503" s="1"/>
  <c r="E504"/>
  <c r="E505" s="1"/>
  <c r="E506" s="1"/>
  <c r="E507" s="1"/>
  <c r="F577"/>
  <c r="G577" s="1"/>
  <c r="G578" s="1"/>
  <c r="G579" s="1"/>
  <c r="G580" s="1"/>
  <c r="G581" s="1"/>
  <c r="E578"/>
  <c r="E579" s="1"/>
  <c r="E580" s="1"/>
  <c r="E581" s="1"/>
  <c r="F653"/>
  <c r="G653" s="1"/>
  <c r="G654" s="1"/>
  <c r="G655" s="1"/>
  <c r="G656" s="1"/>
  <c r="G657" s="1"/>
  <c r="E654"/>
  <c r="E655" s="1"/>
  <c r="E656" s="1"/>
  <c r="E657" s="1"/>
  <c r="F662"/>
  <c r="F663" s="1"/>
  <c r="G663" s="1"/>
  <c r="E663"/>
  <c r="E664" s="1"/>
  <c r="E665" s="1"/>
  <c r="E666" s="1"/>
  <c r="F670"/>
  <c r="G670" s="1"/>
  <c r="E671"/>
  <c r="E672" s="1"/>
  <c r="E673" s="1"/>
  <c r="E674" s="1"/>
  <c r="F679"/>
  <c r="G679" s="1"/>
  <c r="E680"/>
  <c r="E681" s="1"/>
  <c r="E682" s="1"/>
  <c r="E683" s="1"/>
  <c r="F687"/>
  <c r="G687" s="1"/>
  <c r="E688"/>
  <c r="F705"/>
  <c r="G705" s="1"/>
  <c r="E707"/>
  <c r="E708" s="1"/>
  <c r="E709" s="1"/>
  <c r="F713"/>
  <c r="G713" s="1"/>
  <c r="E714"/>
  <c r="E715" s="1"/>
  <c r="E716" s="1"/>
  <c r="F732"/>
  <c r="F733" s="1"/>
  <c r="F734" s="1"/>
  <c r="F735" s="1"/>
  <c r="F736" s="1"/>
  <c r="E734"/>
  <c r="E735" s="1"/>
  <c r="E736" s="1"/>
  <c r="F740"/>
  <c r="F741" s="1"/>
  <c r="F742" s="1"/>
  <c r="F743" s="1"/>
  <c r="F744" s="1"/>
  <c r="E741"/>
  <c r="E742" s="1"/>
  <c r="E743" s="1"/>
  <c r="E744" s="1"/>
  <c r="E808"/>
  <c r="E809" s="1"/>
  <c r="E810" s="1"/>
  <c r="E811" s="1"/>
  <c r="F816"/>
  <c r="G816" s="1"/>
  <c r="E817"/>
  <c r="E818" s="1"/>
  <c r="E819" s="1"/>
  <c r="E820" s="1"/>
  <c r="F844"/>
  <c r="G844" s="1"/>
  <c r="E845"/>
  <c r="E846" s="1"/>
  <c r="E847" s="1"/>
  <c r="E848" s="1"/>
  <c r="F854"/>
  <c r="G854" s="1"/>
  <c r="E855"/>
  <c r="E856" s="1"/>
  <c r="E857" s="1"/>
  <c r="E858" s="1"/>
  <c r="F919"/>
  <c r="F920" s="1"/>
  <c r="F1024"/>
  <c r="G1024" s="1"/>
  <c r="E1025"/>
  <c r="E1026" s="1"/>
  <c r="E1027" s="1"/>
  <c r="E1028" s="1"/>
  <c r="E1134"/>
  <c r="E1135" s="1"/>
  <c r="E1136" s="1"/>
  <c r="E1137" s="1"/>
  <c r="F1172"/>
  <c r="G1172" s="1"/>
  <c r="G1173" s="1"/>
  <c r="G1174" s="1"/>
  <c r="G1175" s="1"/>
  <c r="G1176" s="1"/>
  <c r="E1173"/>
  <c r="F1173" s="1"/>
  <c r="F1239"/>
  <c r="G1239" s="1"/>
  <c r="G1240" s="1"/>
  <c r="G1241" s="1"/>
  <c r="E1240"/>
  <c r="E1241" s="1"/>
  <c r="E1242" s="1"/>
  <c r="E1243" s="1"/>
  <c r="F1258"/>
  <c r="F1259" s="1"/>
  <c r="F1260" s="1"/>
  <c r="F1261" s="1"/>
  <c r="F1262" s="1"/>
  <c r="E1259"/>
  <c r="E1260" s="1"/>
  <c r="E1261" s="1"/>
  <c r="E1262" s="1"/>
  <c r="F1300"/>
  <c r="F1301" s="1"/>
  <c r="E1301"/>
  <c r="E1302" s="1"/>
  <c r="E1303" s="1"/>
  <c r="E1304" s="1"/>
  <c r="F996" l="1"/>
  <c r="G996" s="1"/>
  <c r="G995"/>
  <c r="F934"/>
  <c r="G933"/>
  <c r="F960"/>
  <c r="G960" s="1"/>
  <c r="G959"/>
  <c r="F969"/>
  <c r="G969" s="1"/>
  <c r="G968"/>
  <c r="E1127"/>
  <c r="F1126"/>
  <c r="G1126" s="1"/>
  <c r="E1047"/>
  <c r="F1046"/>
  <c r="G1046" s="1"/>
  <c r="E1076"/>
  <c r="F1075"/>
  <c r="G1075" s="1"/>
  <c r="E1068"/>
  <c r="F1067"/>
  <c r="G1067" s="1"/>
  <c r="E1058"/>
  <c r="F1057"/>
  <c r="G1057" s="1"/>
  <c r="E1106"/>
  <c r="F1105"/>
  <c r="G1105" s="1"/>
  <c r="E1007"/>
  <c r="F1006"/>
  <c r="G1006" s="1"/>
  <c r="G493"/>
  <c r="G494" s="1"/>
  <c r="G495" s="1"/>
  <c r="G496" s="1"/>
  <c r="G497" s="1"/>
  <c r="E534"/>
  <c r="E535" s="1"/>
  <c r="E468"/>
  <c r="E469" s="1"/>
  <c r="E470" s="1"/>
  <c r="E689"/>
  <c r="E690" s="1"/>
  <c r="E691" s="1"/>
  <c r="E301"/>
  <c r="E302" s="1"/>
  <c r="E303" s="1"/>
  <c r="E304" s="1"/>
  <c r="G1196"/>
  <c r="F1197"/>
  <c r="G1197" s="1"/>
  <c r="G1242"/>
  <c r="G1243" s="1"/>
  <c r="G99"/>
  <c r="G100" s="1"/>
  <c r="G101" s="1"/>
  <c r="G102" s="1"/>
  <c r="G103" s="1"/>
  <c r="G484"/>
  <c r="F253"/>
  <c r="F254" s="1"/>
  <c r="F255" s="1"/>
  <c r="F256" s="1"/>
  <c r="F257" s="1"/>
  <c r="F366"/>
  <c r="F367" s="1"/>
  <c r="F368" s="1"/>
  <c r="F369" s="1"/>
  <c r="G585"/>
  <c r="G586" s="1"/>
  <c r="G587" s="1"/>
  <c r="G588" s="1"/>
  <c r="G589" s="1"/>
  <c r="F225"/>
  <c r="F226" s="1"/>
  <c r="F227" s="1"/>
  <c r="F228" s="1"/>
  <c r="E800"/>
  <c r="E801" s="1"/>
  <c r="F801" s="1"/>
  <c r="G801" s="1"/>
  <c r="G73"/>
  <c r="G74" s="1"/>
  <c r="G75" s="1"/>
  <c r="G76" s="1"/>
  <c r="G77" s="1"/>
  <c r="F243"/>
  <c r="F244" s="1"/>
  <c r="F245" s="1"/>
  <c r="F246" s="1"/>
  <c r="F247" s="1"/>
  <c r="G90"/>
  <c r="G91" s="1"/>
  <c r="G92" s="1"/>
  <c r="G93" s="1"/>
  <c r="G94" s="1"/>
  <c r="G1267"/>
  <c r="G1268" s="1"/>
  <c r="G1270" s="1"/>
  <c r="G1272" s="1"/>
  <c r="F476"/>
  <c r="G476" s="1"/>
  <c r="F504"/>
  <c r="F505" s="1"/>
  <c r="G505" s="1"/>
  <c r="F839"/>
  <c r="F840" s="1"/>
  <c r="G840" s="1"/>
  <c r="G1116"/>
  <c r="F1084"/>
  <c r="F1085" s="1"/>
  <c r="G1085" s="1"/>
  <c r="G1143"/>
  <c r="G329"/>
  <c r="G330" s="1"/>
  <c r="G331" s="1"/>
  <c r="G332" s="1"/>
  <c r="G333" s="1"/>
  <c r="G732"/>
  <c r="G733" s="1"/>
  <c r="G734" s="1"/>
  <c r="G735" s="1"/>
  <c r="G736" s="1"/>
  <c r="G882"/>
  <c r="F699"/>
  <c r="G699" s="1"/>
  <c r="G662"/>
  <c r="F37"/>
  <c r="F38" s="1"/>
  <c r="F39" s="1"/>
  <c r="F40" s="1"/>
  <c r="F578"/>
  <c r="F579" s="1"/>
  <c r="F580" s="1"/>
  <c r="F581" s="1"/>
  <c r="G374"/>
  <c r="G375" s="1"/>
  <c r="G376" s="1"/>
  <c r="G377" s="1"/>
  <c r="G378" s="1"/>
  <c r="G82"/>
  <c r="G83" s="1"/>
  <c r="G84" s="1"/>
  <c r="G85" s="1"/>
  <c r="G86" s="1"/>
  <c r="F1155"/>
  <c r="F1156" s="1"/>
  <c r="F1157" s="1"/>
  <c r="F1158" s="1"/>
  <c r="F1134"/>
  <c r="F1135" s="1"/>
  <c r="G1135" s="1"/>
  <c r="F1291"/>
  <c r="F1292" s="1"/>
  <c r="F1293" s="1"/>
  <c r="F1294" s="1"/>
  <c r="F1295" s="1"/>
  <c r="G1258"/>
  <c r="G1259" s="1"/>
  <c r="G1260" s="1"/>
  <c r="G1261" s="1"/>
  <c r="G1262" s="1"/>
  <c r="F750"/>
  <c r="F751" s="1"/>
  <c r="F752" s="1"/>
  <c r="F753" s="1"/>
  <c r="E790"/>
  <c r="F671"/>
  <c r="G671" s="1"/>
  <c r="G1346"/>
  <c r="F348"/>
  <c r="F349" s="1"/>
  <c r="F350" s="1"/>
  <c r="F351" s="1"/>
  <c r="G807"/>
  <c r="F892"/>
  <c r="G892" s="1"/>
  <c r="G837"/>
  <c r="G194"/>
  <c r="G195" s="1"/>
  <c r="G196" s="1"/>
  <c r="G197" s="1"/>
  <c r="G198" s="1"/>
  <c r="F450"/>
  <c r="G450" s="1"/>
  <c r="G836"/>
  <c r="F1348"/>
  <c r="G1347"/>
  <c r="F1145"/>
  <c r="F771"/>
  <c r="G771" s="1"/>
  <c r="E1183"/>
  <c r="F1183" s="1"/>
  <c r="G614"/>
  <c r="G615" s="1"/>
  <c r="G616" s="1"/>
  <c r="G617" s="1"/>
  <c r="G618" s="1"/>
  <c r="G281"/>
  <c r="G282" s="1"/>
  <c r="G283" s="1"/>
  <c r="G284" s="1"/>
  <c r="G285" s="1"/>
  <c r="F138"/>
  <c r="F139" s="1"/>
  <c r="F140" s="1"/>
  <c r="F141" s="1"/>
  <c r="F142" s="1"/>
  <c r="F1212"/>
  <c r="G1212" s="1"/>
  <c r="F697"/>
  <c r="G697" s="1"/>
  <c r="G299"/>
  <c r="G300" s="1"/>
  <c r="G301" s="1"/>
  <c r="G302" s="1"/>
  <c r="G303" s="1"/>
  <c r="G304" s="1"/>
  <c r="F403"/>
  <c r="F404" s="1"/>
  <c r="F405" s="1"/>
  <c r="F406" s="1"/>
  <c r="F234"/>
  <c r="F235" s="1"/>
  <c r="F236" s="1"/>
  <c r="F237" s="1"/>
  <c r="G1278"/>
  <c r="G1279" s="1"/>
  <c r="G1280" s="1"/>
  <c r="G1281" s="1"/>
  <c r="G1282" s="1"/>
  <c r="G1283" s="1"/>
  <c r="G54"/>
  <c r="G55" s="1"/>
  <c r="G56" s="1"/>
  <c r="G57" s="1"/>
  <c r="G58" s="1"/>
  <c r="G459"/>
  <c r="F460"/>
  <c r="G1117"/>
  <c r="F1118"/>
  <c r="G866"/>
  <c r="F867"/>
  <c r="G867" s="1"/>
  <c r="F912"/>
  <c r="G865"/>
  <c r="F761"/>
  <c r="G467"/>
  <c r="F357"/>
  <c r="F358" s="1"/>
  <c r="F359" s="1"/>
  <c r="F360" s="1"/>
  <c r="F698"/>
  <c r="G698" s="1"/>
  <c r="G532"/>
  <c r="G596"/>
  <c r="G597" s="1"/>
  <c r="G598" s="1"/>
  <c r="G599" s="1"/>
  <c r="G600" s="1"/>
  <c r="F26"/>
  <c r="F27" s="1"/>
  <c r="F28" s="1"/>
  <c r="F29" s="1"/>
  <c r="F633"/>
  <c r="F634" s="1"/>
  <c r="F635" s="1"/>
  <c r="F636" s="1"/>
  <c r="F272"/>
  <c r="F273" s="1"/>
  <c r="F274" s="1"/>
  <c r="F275" s="1"/>
  <c r="F276" s="1"/>
  <c r="F706"/>
  <c r="G706" s="1"/>
  <c r="F688"/>
  <c r="G688" s="1"/>
  <c r="F680"/>
  <c r="G458"/>
  <c r="G1201"/>
  <c r="G1202" s="1"/>
  <c r="G1203" s="1"/>
  <c r="G1204" s="1"/>
  <c r="G1205" s="1"/>
  <c r="G1206" s="1"/>
  <c r="F552"/>
  <c r="G1220"/>
  <c r="G1300"/>
  <c r="F1240"/>
  <c r="F1241" s="1"/>
  <c r="F1242" s="1"/>
  <c r="F1243" s="1"/>
  <c r="G864"/>
  <c r="G117"/>
  <c r="G118" s="1"/>
  <c r="G119" s="1"/>
  <c r="G120" s="1"/>
  <c r="G121" s="1"/>
  <c r="G122" s="1"/>
  <c r="F394"/>
  <c r="F395" s="1"/>
  <c r="F396" s="1"/>
  <c r="F397" s="1"/>
  <c r="G531"/>
  <c r="F845"/>
  <c r="F846" s="1"/>
  <c r="F847" s="1"/>
  <c r="G430"/>
  <c r="G431" s="1"/>
  <c r="G432" s="1"/>
  <c r="G433" s="1"/>
  <c r="G434" s="1"/>
  <c r="G63"/>
  <c r="G64" s="1"/>
  <c r="G65" s="1"/>
  <c r="G66" s="1"/>
  <c r="G67" s="1"/>
  <c r="F486"/>
  <c r="F487" s="1"/>
  <c r="G485"/>
  <c r="G883"/>
  <c r="F884"/>
  <c r="F1222"/>
  <c r="F1223" s="1"/>
  <c r="G1221"/>
  <c r="G468"/>
  <c r="F469"/>
  <c r="G1210"/>
  <c r="G540"/>
  <c r="G541" s="1"/>
  <c r="G542" s="1"/>
  <c r="G543" s="1"/>
  <c r="G544" s="1"/>
  <c r="G318"/>
  <c r="G319" s="1"/>
  <c r="G320" s="1"/>
  <c r="G321" s="1"/>
  <c r="G322" s="1"/>
  <c r="G323" s="1"/>
  <c r="G808"/>
  <c r="F817"/>
  <c r="F654"/>
  <c r="F655" s="1"/>
  <c r="F656" s="1"/>
  <c r="F657" s="1"/>
  <c r="F128"/>
  <c r="F129" s="1"/>
  <c r="F130" s="1"/>
  <c r="F131" s="1"/>
  <c r="F132" s="1"/>
  <c r="F569"/>
  <c r="F570" s="1"/>
  <c r="F571" s="1"/>
  <c r="F572" s="1"/>
  <c r="G204"/>
  <c r="G205" s="1"/>
  <c r="G206" s="1"/>
  <c r="G207" s="1"/>
  <c r="G208" s="1"/>
  <c r="F515"/>
  <c r="G515" s="1"/>
  <c r="F1094"/>
  <c r="G1094" s="1"/>
  <c r="F1230"/>
  <c r="F1231" s="1"/>
  <c r="F1232" s="1"/>
  <c r="F1233" s="1"/>
  <c r="F1234" s="1"/>
  <c r="G1194"/>
  <c r="G1193"/>
  <c r="F46"/>
  <c r="F47" s="1"/>
  <c r="F48" s="1"/>
  <c r="F49" s="1"/>
  <c r="E1269"/>
  <c r="G513"/>
  <c r="F561"/>
  <c r="F562" s="1"/>
  <c r="F563" s="1"/>
  <c r="F564" s="1"/>
  <c r="G605"/>
  <c r="G606" s="1"/>
  <c r="G607" s="1"/>
  <c r="G608" s="1"/>
  <c r="G609" s="1"/>
  <c r="F1319"/>
  <c r="G1319" s="1"/>
  <c r="F148"/>
  <c r="F149" s="1"/>
  <c r="F150" s="1"/>
  <c r="F151" s="1"/>
  <c r="F152" s="1"/>
  <c r="F855"/>
  <c r="G262"/>
  <c r="G263" s="1"/>
  <c r="G264" s="1"/>
  <c r="G265" s="1"/>
  <c r="G266" s="1"/>
  <c r="F309"/>
  <c r="F310" s="1"/>
  <c r="F311" s="1"/>
  <c r="F312" s="1"/>
  <c r="F313" s="1"/>
  <c r="G1192"/>
  <c r="G825"/>
  <c r="G7"/>
  <c r="G8" s="1"/>
  <c r="G9" s="1"/>
  <c r="G10" s="1"/>
  <c r="G11" s="1"/>
  <c r="F1302"/>
  <c r="G1301"/>
  <c r="F715"/>
  <c r="G715" s="1"/>
  <c r="F385"/>
  <c r="G384"/>
  <c r="F810"/>
  <c r="G809"/>
  <c r="F535"/>
  <c r="G535" s="1"/>
  <c r="G534"/>
  <c r="G920"/>
  <c r="F921"/>
  <c r="G214"/>
  <c r="G215" s="1"/>
  <c r="G216" s="1"/>
  <c r="G217" s="1"/>
  <c r="G218" s="1"/>
  <c r="G219" s="1"/>
  <c r="F215"/>
  <c r="F216" s="1"/>
  <c r="F217" s="1"/>
  <c r="F218" s="1"/>
  <c r="F219" s="1"/>
  <c r="G176"/>
  <c r="G177" s="1"/>
  <c r="G178" s="1"/>
  <c r="G179" s="1"/>
  <c r="G180" s="1"/>
  <c r="F177"/>
  <c r="F178" s="1"/>
  <c r="F179" s="1"/>
  <c r="F180" s="1"/>
  <c r="F780"/>
  <c r="G779"/>
  <c r="G643"/>
  <c r="G644" s="1"/>
  <c r="G645" s="1"/>
  <c r="G646" s="1"/>
  <c r="G647" s="1"/>
  <c r="F644"/>
  <c r="F645" s="1"/>
  <c r="F646" s="1"/>
  <c r="F647" s="1"/>
  <c r="G1195"/>
  <c r="F827"/>
  <c r="G826"/>
  <c r="F1269"/>
  <c r="F1271" s="1"/>
  <c r="G533"/>
  <c r="G439"/>
  <c r="G440" s="1"/>
  <c r="G441" s="1"/>
  <c r="G442" s="1"/>
  <c r="G443" s="1"/>
  <c r="E1174"/>
  <c r="F1025"/>
  <c r="G919"/>
  <c r="G740"/>
  <c r="G741" s="1"/>
  <c r="G742" s="1"/>
  <c r="G743" s="1"/>
  <c r="G744" s="1"/>
  <c r="F714"/>
  <c r="G714" s="1"/>
  <c r="F413"/>
  <c r="F414" s="1"/>
  <c r="F415" s="1"/>
  <c r="F416" s="1"/>
  <c r="G383"/>
  <c r="E773"/>
  <c r="F664"/>
  <c r="G873"/>
  <c r="F874"/>
  <c r="E724"/>
  <c r="F723"/>
  <c r="G723" s="1"/>
  <c r="G157"/>
  <c r="G158" s="1"/>
  <c r="G159" s="1"/>
  <c r="G160" s="1"/>
  <c r="G161" s="1"/>
  <c r="F158"/>
  <c r="F159" s="1"/>
  <c r="F160" s="1"/>
  <c r="F161" s="1"/>
  <c r="G421"/>
  <c r="G422" s="1"/>
  <c r="G423" s="1"/>
  <c r="G424" s="1"/>
  <c r="G425" s="1"/>
  <c r="F422"/>
  <c r="F423" s="1"/>
  <c r="F424" s="1"/>
  <c r="F425" s="1"/>
  <c r="G901"/>
  <c r="F902"/>
  <c r="F291"/>
  <c r="F292" s="1"/>
  <c r="F293" s="1"/>
  <c r="F294" s="1"/>
  <c r="G623"/>
  <c r="G624" s="1"/>
  <c r="G625" s="1"/>
  <c r="G626" s="1"/>
  <c r="G627" s="1"/>
  <c r="F338"/>
  <c r="F339" s="1"/>
  <c r="F340" s="1"/>
  <c r="F341" s="1"/>
  <c r="G108"/>
  <c r="G109" s="1"/>
  <c r="G110" s="1"/>
  <c r="G111" s="1"/>
  <c r="G112" s="1"/>
  <c r="G1115"/>
  <c r="G185"/>
  <c r="G186" s="1"/>
  <c r="G187" s="1"/>
  <c r="G188" s="1"/>
  <c r="G189" s="1"/>
  <c r="G166"/>
  <c r="G167" s="1"/>
  <c r="G168" s="1"/>
  <c r="G169" s="1"/>
  <c r="G170" s="1"/>
  <c r="F17"/>
  <c r="F18" s="1"/>
  <c r="F19" s="1"/>
  <c r="F20" s="1"/>
  <c r="G466"/>
  <c r="G1163"/>
  <c r="G1164" s="1"/>
  <c r="G1165" s="1"/>
  <c r="G1166" s="1"/>
  <c r="G1167" s="1"/>
  <c r="G1168" s="1"/>
  <c r="F997" l="1"/>
  <c r="G997" s="1"/>
  <c r="F935"/>
  <c r="G934"/>
  <c r="F961"/>
  <c r="G961" s="1"/>
  <c r="F970"/>
  <c r="G970" s="1"/>
  <c r="E1107"/>
  <c r="F1106"/>
  <c r="G1106" s="1"/>
  <c r="E1059"/>
  <c r="F1058"/>
  <c r="G1058" s="1"/>
  <c r="E1077"/>
  <c r="F1076"/>
  <c r="G1076" s="1"/>
  <c r="E1128"/>
  <c r="F1127"/>
  <c r="G1127" s="1"/>
  <c r="E1069"/>
  <c r="F1068"/>
  <c r="G1068" s="1"/>
  <c r="E1048"/>
  <c r="F1047"/>
  <c r="G1047" s="1"/>
  <c r="E1008"/>
  <c r="F1007"/>
  <c r="G1007" s="1"/>
  <c r="F506"/>
  <c r="G506" s="1"/>
  <c r="G839"/>
  <c r="G1269"/>
  <c r="G1271" s="1"/>
  <c r="F800"/>
  <c r="G800" s="1"/>
  <c r="F1136"/>
  <c r="G1136" s="1"/>
  <c r="E802"/>
  <c r="F893"/>
  <c r="F894" s="1"/>
  <c r="F672"/>
  <c r="F673" s="1"/>
  <c r="G673" s="1"/>
  <c r="F1095"/>
  <c r="F1096" s="1"/>
  <c r="F1086"/>
  <c r="G1086" s="1"/>
  <c r="G504"/>
  <c r="F477"/>
  <c r="G477" s="1"/>
  <c r="F451"/>
  <c r="F452" s="1"/>
  <c r="G1084"/>
  <c r="G845"/>
  <c r="F1320"/>
  <c r="F1321" s="1"/>
  <c r="F1322" s="1"/>
  <c r="G1322" s="1"/>
  <c r="G1134"/>
  <c r="E791"/>
  <c r="F790"/>
  <c r="G790" s="1"/>
  <c r="F988"/>
  <c r="F689"/>
  <c r="G689" s="1"/>
  <c r="F868"/>
  <c r="G868" s="1"/>
  <c r="F1224"/>
  <c r="G1224" s="1"/>
  <c r="G1223"/>
  <c r="F1213"/>
  <c r="F1214" s="1"/>
  <c r="F1349"/>
  <c r="G1348"/>
  <c r="G1145"/>
  <c r="F1146"/>
  <c r="F516"/>
  <c r="G516" s="1"/>
  <c r="G486"/>
  <c r="E1184"/>
  <c r="G460"/>
  <c r="F461"/>
  <c r="G846"/>
  <c r="F553"/>
  <c r="G553" s="1"/>
  <c r="G552"/>
  <c r="F762"/>
  <c r="G761"/>
  <c r="G680"/>
  <c r="F681"/>
  <c r="F913"/>
  <c r="G912"/>
  <c r="F1119"/>
  <c r="G1119" s="1"/>
  <c r="G1118"/>
  <c r="F707"/>
  <c r="G707" s="1"/>
  <c r="F818"/>
  <c r="G817"/>
  <c r="F470"/>
  <c r="G470" s="1"/>
  <c r="G469"/>
  <c r="F885"/>
  <c r="G884"/>
  <c r="G855"/>
  <c r="F856"/>
  <c r="G1222"/>
  <c r="F724"/>
  <c r="G724" s="1"/>
  <c r="E725"/>
  <c r="F954"/>
  <c r="G954" s="1"/>
  <c r="F1026"/>
  <c r="G1025"/>
  <c r="F1174"/>
  <c r="E1175"/>
  <c r="F828"/>
  <c r="G827"/>
  <c r="G780"/>
  <c r="F781"/>
  <c r="G385"/>
  <c r="F386"/>
  <c r="G1302"/>
  <c r="F1303"/>
  <c r="E774"/>
  <c r="F774" s="1"/>
  <c r="G774" s="1"/>
  <c r="F773"/>
  <c r="G773" s="1"/>
  <c r="F811"/>
  <c r="G811" s="1"/>
  <c r="G810"/>
  <c r="E717"/>
  <c r="F717" s="1"/>
  <c r="G717" s="1"/>
  <c r="F716"/>
  <c r="G716" s="1"/>
  <c r="F903"/>
  <c r="G902"/>
  <c r="G874"/>
  <c r="F875"/>
  <c r="F665"/>
  <c r="G664"/>
  <c r="F488"/>
  <c r="G488" s="1"/>
  <c r="G487"/>
  <c r="G847"/>
  <c r="F848"/>
  <c r="G848" s="1"/>
  <c r="F922"/>
  <c r="G921"/>
  <c r="F998" l="1"/>
  <c r="G998" s="1"/>
  <c r="F971"/>
  <c r="G971" s="1"/>
  <c r="G935"/>
  <c r="F936"/>
  <c r="F962"/>
  <c r="G962" s="1"/>
  <c r="F989"/>
  <c r="G989" s="1"/>
  <c r="G988"/>
  <c r="E1070"/>
  <c r="F1070" s="1"/>
  <c r="G1070" s="1"/>
  <c r="F1069"/>
  <c r="G1069" s="1"/>
  <c r="E1078"/>
  <c r="F1078" s="1"/>
  <c r="G1078" s="1"/>
  <c r="F1077"/>
  <c r="G1077" s="1"/>
  <c r="E1108"/>
  <c r="F1108" s="1"/>
  <c r="G1108" s="1"/>
  <c r="F1107"/>
  <c r="G1107" s="1"/>
  <c r="E1049"/>
  <c r="F1049" s="1"/>
  <c r="G1049" s="1"/>
  <c r="F1048"/>
  <c r="G1048" s="1"/>
  <c r="E1129"/>
  <c r="F1129" s="1"/>
  <c r="G1129" s="1"/>
  <c r="F1128"/>
  <c r="G1128" s="1"/>
  <c r="E1060"/>
  <c r="F1060" s="1"/>
  <c r="G1060" s="1"/>
  <c r="F1059"/>
  <c r="G1059" s="1"/>
  <c r="E1009"/>
  <c r="F1009" s="1"/>
  <c r="G1009" s="1"/>
  <c r="F1008"/>
  <c r="G1008" s="1"/>
  <c r="F674"/>
  <c r="G674" s="1"/>
  <c r="F802"/>
  <c r="G802" s="1"/>
  <c r="E803"/>
  <c r="F803" s="1"/>
  <c r="G803" s="1"/>
  <c r="F507"/>
  <c r="G507" s="1"/>
  <c r="G1320"/>
  <c r="F478"/>
  <c r="F479" s="1"/>
  <c r="G479" s="1"/>
  <c r="F1087"/>
  <c r="G1087" s="1"/>
  <c r="G672"/>
  <c r="F1137"/>
  <c r="G1137" s="1"/>
  <c r="G893"/>
  <c r="G1095"/>
  <c r="G451"/>
  <c r="F690"/>
  <c r="F691" s="1"/>
  <c r="G691" s="1"/>
  <c r="E792"/>
  <c r="F792" s="1"/>
  <c r="G792" s="1"/>
  <c r="F791"/>
  <c r="G791" s="1"/>
  <c r="F517"/>
  <c r="F518" s="1"/>
  <c r="G518" s="1"/>
  <c r="G1214"/>
  <c r="G1215" s="1"/>
  <c r="F1215"/>
  <c r="G1213"/>
  <c r="G1349"/>
  <c r="F1350"/>
  <c r="G1350" s="1"/>
  <c r="F708"/>
  <c r="F709" s="1"/>
  <c r="G709" s="1"/>
  <c r="F1184"/>
  <c r="E1185"/>
  <c r="F1147"/>
  <c r="G1147" s="1"/>
  <c r="G1146"/>
  <c r="F763"/>
  <c r="G762"/>
  <c r="F462"/>
  <c r="G462" s="1"/>
  <c r="G461"/>
  <c r="F682"/>
  <c r="G681"/>
  <c r="G913"/>
  <c r="F914"/>
  <c r="F554"/>
  <c r="G554" s="1"/>
  <c r="G818"/>
  <c r="F819"/>
  <c r="F886"/>
  <c r="G886" s="1"/>
  <c r="G885"/>
  <c r="G856"/>
  <c r="F857"/>
  <c r="G1026"/>
  <c r="F1027"/>
  <c r="G452"/>
  <c r="F453"/>
  <c r="G453" s="1"/>
  <c r="G875"/>
  <c r="F876"/>
  <c r="G1303"/>
  <c r="F1304"/>
  <c r="G1304" s="1"/>
  <c r="F782"/>
  <c r="G781"/>
  <c r="E1176"/>
  <c r="F1176" s="1"/>
  <c r="F1175"/>
  <c r="G1321"/>
  <c r="G665"/>
  <c r="F666"/>
  <c r="G666" s="1"/>
  <c r="F895"/>
  <c r="G895" s="1"/>
  <c r="G894"/>
  <c r="G922"/>
  <c r="F923"/>
  <c r="G923" s="1"/>
  <c r="G903"/>
  <c r="F904"/>
  <c r="F829"/>
  <c r="G829" s="1"/>
  <c r="G828"/>
  <c r="F1097"/>
  <c r="G1097" s="1"/>
  <c r="G1096"/>
  <c r="F387"/>
  <c r="G387" s="1"/>
  <c r="G386"/>
  <c r="F955"/>
  <c r="G955" s="1"/>
  <c r="E726"/>
  <c r="F726" s="1"/>
  <c r="G726" s="1"/>
  <c r="F725"/>
  <c r="G725" s="1"/>
  <c r="F999" l="1"/>
  <c r="G999" s="1"/>
  <c r="F972"/>
  <c r="G972" s="1"/>
  <c r="G936"/>
  <c r="F937"/>
  <c r="G937" s="1"/>
  <c r="F963"/>
  <c r="G963" s="1"/>
  <c r="G690"/>
  <c r="G478"/>
  <c r="G517"/>
  <c r="E1186"/>
  <c r="F1186" s="1"/>
  <c r="F1185"/>
  <c r="G708"/>
  <c r="F683"/>
  <c r="G683" s="1"/>
  <c r="G682"/>
  <c r="F555"/>
  <c r="G555" s="1"/>
  <c r="G763"/>
  <c r="F764"/>
  <c r="G764" s="1"/>
  <c r="F915"/>
  <c r="G915" s="1"/>
  <c r="G914"/>
  <c r="G857"/>
  <c r="F858"/>
  <c r="G858" s="1"/>
  <c r="F820"/>
  <c r="G820" s="1"/>
  <c r="G819"/>
  <c r="G1027"/>
  <c r="F1028"/>
  <c r="G1028" s="1"/>
  <c r="G782"/>
  <c r="F783"/>
  <c r="G783" s="1"/>
  <c r="G904"/>
  <c r="F905"/>
  <c r="G905" s="1"/>
  <c r="F877"/>
  <c r="G877" s="1"/>
  <c r="G876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GOTHENBURG Sweden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OOCL LL2
同 cosco AEU3</t>
        </r>
      </text>
    </comment>
    <comment ref="D5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8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1</t>
        </r>
      </text>
    </comment>
    <comment ref="D10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1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27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3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4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5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16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16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17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18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同OOCL PCN1</t>
        </r>
      </text>
    </comment>
    <comment ref="D19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PN1</t>
        </r>
      </text>
    </comment>
    <comment ref="D199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0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15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B22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3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B23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3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2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5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26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27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7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8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9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30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30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SEAS 2/</t>
        </r>
      </text>
    </comment>
    <comment ref="D31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32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33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34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34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35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36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</t>
        </r>
      </text>
    </comment>
    <comment ref="B370" authorId="1">
      <text>
        <r>
          <rPr>
            <sz val="9"/>
            <rFont val="宋体"/>
            <family val="3"/>
            <charset val="134"/>
          </rPr>
          <t xml:space="preserve">在MSK网站，搜COLON FREE ZONE,PANAMA，选择“承运人托运（SD）”
</t>
        </r>
      </text>
    </comment>
    <comment ref="D38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38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CT2</t>
        </r>
      </text>
    </comment>
    <comment ref="B395" authorId="1">
      <text>
        <r>
          <rPr>
            <sz val="9"/>
            <rFont val="宋体"/>
            <family val="3"/>
            <charset val="134"/>
          </rPr>
          <t>User:
CKV2</t>
        </r>
      </text>
    </comment>
    <comment ref="D40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41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42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42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AGX</t>
        </r>
      </text>
    </comment>
    <comment ref="D43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44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45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46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46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47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  <comment ref="D48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49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50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50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5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5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53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54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54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</commentList>
</comments>
</file>

<file path=xl/sharedStrings.xml><?xml version="1.0" encoding="utf-8"?>
<sst xmlns="http://schemas.openxmlformats.org/spreadsheetml/2006/main" count="9682" uniqueCount="3000">
  <si>
    <t>EASLINE SHANGHAI</t>
  </si>
  <si>
    <t xml:space="preserve">DAMMAN </t>
  </si>
  <si>
    <t>CHENNAI</t>
  </si>
  <si>
    <t>0002W</t>
  </si>
  <si>
    <t>MATAQUITO</t>
  </si>
  <si>
    <t>EVER CONQUEST</t>
  </si>
  <si>
    <t>MOL MATRIX</t>
  </si>
  <si>
    <t>MOL MOTIVATOR</t>
  </si>
  <si>
    <t>062E</t>
  </si>
  <si>
    <t>CARRIER</t>
  </si>
  <si>
    <t>CNTAO</t>
  </si>
  <si>
    <t>SINOKOR</t>
  </si>
  <si>
    <t>REVERENCE</t>
  </si>
  <si>
    <t>STX</t>
  </si>
  <si>
    <t>023E</t>
  </si>
  <si>
    <t>066S</t>
  </si>
  <si>
    <t>WAN HAI 506</t>
  </si>
  <si>
    <t>054S</t>
  </si>
  <si>
    <t>078W</t>
  </si>
  <si>
    <t>CNCAN</t>
  </si>
  <si>
    <t>UMM SALAL</t>
  </si>
  <si>
    <t>CSCL NEPTUNE</t>
  </si>
  <si>
    <t>CSCL URANUS</t>
  </si>
  <si>
    <t>ISTANBUL</t>
  </si>
  <si>
    <t>CNHKG</t>
  </si>
  <si>
    <t>WAREHOUSE CUT OFF</t>
  </si>
  <si>
    <t>DONG FANG FU</t>
  </si>
  <si>
    <t xml:space="preserve">HONGKONG ROUTE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</si>
  <si>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</si>
  <si>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</si>
  <si>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</si>
  <si>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</si>
  <si>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</si>
  <si>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</si>
  <si>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</si>
  <si>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</si>
  <si>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</si>
  <si>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</si>
  <si>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</si>
  <si>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002W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</si>
  <si>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</si>
  <si>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</si>
  <si>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</si>
  <si>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</si>
  <si>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</si>
  <si>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</si>
  <si>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</si>
  <si>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</si>
  <si>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</si>
  <si>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</si>
  <si>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</si>
  <si>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YM SUCCESS</t>
  </si>
  <si>
    <t>YM CYPRESS</t>
  </si>
  <si>
    <t>KOPER</t>
  </si>
  <si>
    <t>GDYNIA</t>
  </si>
  <si>
    <t>ROTTERDAM</t>
  </si>
  <si>
    <t>AARHUS/COPENHAGEN</t>
  </si>
  <si>
    <t>ARS/COP</t>
  </si>
  <si>
    <t>GOTHENBURG</t>
  </si>
  <si>
    <t>HELSINKI</t>
  </si>
  <si>
    <t>OSLO</t>
  </si>
  <si>
    <t xml:space="preserve">BARCELONA  </t>
  </si>
  <si>
    <t>002E</t>
  </si>
  <si>
    <t xml:space="preserve">VALENCIA  </t>
  </si>
  <si>
    <t>PIRAEUS</t>
  </si>
  <si>
    <t xml:space="preserve">GENOA </t>
  </si>
  <si>
    <t>OOCL TOKYO</t>
  </si>
  <si>
    <t xml:space="preserve">ISTANBUL(k) </t>
  </si>
  <si>
    <t>PORT SAID</t>
  </si>
  <si>
    <t>032W</t>
  </si>
  <si>
    <t>086W</t>
  </si>
  <si>
    <t xml:space="preserve">BEIRUT  </t>
  </si>
  <si>
    <t>ZANTE</t>
  </si>
  <si>
    <t xml:space="preserve">ALEXANDRIA  </t>
  </si>
  <si>
    <t xml:space="preserve">ASHDOD </t>
  </si>
  <si>
    <t>005W</t>
  </si>
  <si>
    <t>009W</t>
  </si>
  <si>
    <t>CAPE TOWN</t>
  </si>
  <si>
    <t>VIA SGP</t>
  </si>
  <si>
    <t>SGP</t>
  </si>
  <si>
    <t>010W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</si>
  <si>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</si>
  <si>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</si>
  <si>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</si>
  <si>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</si>
  <si>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</si>
  <si>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</si>
  <si>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</si>
  <si>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</si>
  <si>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</si>
  <si>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</si>
  <si>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</si>
  <si>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</si>
  <si>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WAN HAI 501</t>
  </si>
  <si>
    <t>WAN HAI 507</t>
  </si>
  <si>
    <t xml:space="preserve">HO CHI MINH </t>
  </si>
  <si>
    <t>SITC</t>
  </si>
  <si>
    <t xml:space="preserve">HAIPHONG  </t>
  </si>
  <si>
    <t>HANSE ENERGY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</si>
  <si>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</si>
  <si>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</si>
  <si>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</si>
  <si>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</si>
  <si>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</si>
  <si>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</si>
  <si>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004W</t>
  </si>
  <si>
    <t>031W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</si>
  <si>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</si>
  <si>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</si>
  <si>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</si>
  <si>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</si>
  <si>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</si>
  <si>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</si>
  <si>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</si>
  <si>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</si>
  <si>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</si>
  <si>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</si>
  <si>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</si>
  <si>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</si>
  <si>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</si>
  <si>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</si>
  <si>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</si>
  <si>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</si>
  <si>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</si>
  <si>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</si>
  <si>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</si>
  <si>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</si>
  <si>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</si>
  <si>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</si>
  <si>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</si>
  <si>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</si>
  <si>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</si>
  <si>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</si>
  <si>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>090W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</si>
  <si>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</si>
  <si>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</si>
  <si>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</si>
  <si>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</si>
  <si>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</si>
  <si>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</si>
  <si>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</si>
  <si>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</si>
  <si>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</si>
  <si>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</si>
  <si>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</si>
  <si>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</si>
  <si>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</si>
  <si>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</si>
  <si>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</si>
  <si>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</si>
  <si>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</si>
  <si>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</si>
  <si>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</si>
  <si>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</si>
  <si>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</si>
  <si>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</si>
  <si>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</si>
  <si>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OAKLAND,CA</t>
  </si>
  <si>
    <t>NEW YORK,NJ</t>
  </si>
  <si>
    <t>MIAMI,FL</t>
  </si>
  <si>
    <t xml:space="preserve">CHICAGO,IL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</si>
  <si>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</si>
  <si>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</si>
  <si>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</si>
  <si>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</si>
  <si>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</si>
  <si>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</si>
  <si>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</si>
  <si>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</si>
  <si>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</si>
  <si>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EVER LIVEN</t>
  </si>
  <si>
    <t>EVER LEGACY</t>
  </si>
  <si>
    <t>YML</t>
  </si>
  <si>
    <t>COSCO BELGIUM</t>
  </si>
  <si>
    <t>0004W</t>
  </si>
  <si>
    <t>0001W</t>
  </si>
  <si>
    <t>MOL CELEBRATION</t>
  </si>
  <si>
    <t>OOCL LUXEMBOURG</t>
  </si>
  <si>
    <t>ANT</t>
  </si>
  <si>
    <t>ROT</t>
  </si>
  <si>
    <t>FELIXSTOWE</t>
  </si>
  <si>
    <t>CMA CGM CASSIOPEIA</t>
  </si>
  <si>
    <t>CMA CGM AQUILA</t>
  </si>
  <si>
    <t>DBL</t>
  </si>
  <si>
    <t>VARNA</t>
  </si>
  <si>
    <t>MSC EVA</t>
  </si>
  <si>
    <t>EVER SAFETY</t>
  </si>
  <si>
    <t>VIA HAMBURG</t>
  </si>
  <si>
    <t>EVER SALUTE</t>
  </si>
  <si>
    <t>EVER USEFUL</t>
  </si>
  <si>
    <t>HAMBURG EXPRESS</t>
  </si>
  <si>
    <t>MEDITERRANEAN ROUTE</t>
  </si>
  <si>
    <t>BARCELONA</t>
  </si>
  <si>
    <t>COSCO AFRICA</t>
  </si>
  <si>
    <t>019W</t>
  </si>
  <si>
    <t>MSK</t>
  </si>
  <si>
    <t>CMA</t>
  </si>
  <si>
    <t>PIR</t>
  </si>
  <si>
    <t>BEIRUT</t>
  </si>
  <si>
    <t>MOL MAESTRO</t>
  </si>
  <si>
    <t>140W</t>
  </si>
  <si>
    <t>CMA CGM MUSSET</t>
  </si>
  <si>
    <t>LIMASSOL</t>
  </si>
  <si>
    <t>027W</t>
  </si>
  <si>
    <t>AFRICA ROUTE</t>
  </si>
  <si>
    <t>AUSTRALIA &amp; NEW ZEALAND ROUTE</t>
  </si>
  <si>
    <t>BRI</t>
  </si>
  <si>
    <t>MEL</t>
  </si>
  <si>
    <t>042S</t>
  </si>
  <si>
    <t>029W</t>
  </si>
  <si>
    <t>SYD</t>
  </si>
  <si>
    <t>TBA</t>
  </si>
  <si>
    <t>PKG(N)</t>
  </si>
  <si>
    <t>KMTC</t>
  </si>
  <si>
    <t>PENANG</t>
  </si>
  <si>
    <t>HCM</t>
  </si>
  <si>
    <t>SITC LAEM CHABANG</t>
  </si>
  <si>
    <t>HAIPHONG</t>
  </si>
  <si>
    <t>SUR</t>
  </si>
  <si>
    <t>SIHANOUVKILLE</t>
  </si>
  <si>
    <t>MANILA(S)</t>
  </si>
  <si>
    <t>LAEM CHABANG</t>
  </si>
  <si>
    <t>071W</t>
  </si>
  <si>
    <t>014W</t>
  </si>
  <si>
    <t>RCL</t>
  </si>
  <si>
    <t>INDIAN ROUTE</t>
  </si>
  <si>
    <t>CLT</t>
  </si>
  <si>
    <t>NEW DELHI/(P )</t>
  </si>
  <si>
    <t>NHAVA SHEVA</t>
  </si>
  <si>
    <t>016W</t>
  </si>
  <si>
    <t>COLOMBO</t>
  </si>
  <si>
    <t>KARACHI</t>
  </si>
  <si>
    <t>DUB</t>
  </si>
  <si>
    <t>OOCL SOUTHAMPTON</t>
  </si>
  <si>
    <t xml:space="preserve">DUB </t>
  </si>
  <si>
    <t>YM PINE</t>
  </si>
  <si>
    <t>AQA</t>
  </si>
  <si>
    <t>DAMMAN</t>
  </si>
  <si>
    <t>RIYADH</t>
  </si>
  <si>
    <t>XIN CHI WAN</t>
  </si>
  <si>
    <t>CALLAO</t>
  </si>
  <si>
    <t>BUENAVENTURA</t>
  </si>
  <si>
    <t>BUE</t>
  </si>
  <si>
    <t>MANZANILLO</t>
  </si>
  <si>
    <t>052E</t>
  </si>
  <si>
    <t>SINGAPORE</t>
  </si>
  <si>
    <t>025W</t>
  </si>
  <si>
    <t>COSCO HOUSTON</t>
  </si>
  <si>
    <t>COLON FREE ZONE</t>
  </si>
  <si>
    <t>ITAL MILIONE</t>
  </si>
  <si>
    <t>LA</t>
  </si>
  <si>
    <t>044E</t>
  </si>
  <si>
    <t>051W</t>
  </si>
  <si>
    <t>NYC</t>
  </si>
  <si>
    <t>114E</t>
  </si>
  <si>
    <t>HYUNDAI FORWARD</t>
  </si>
  <si>
    <t>033W</t>
  </si>
  <si>
    <t>CHICAGO</t>
  </si>
  <si>
    <t>061W</t>
  </si>
  <si>
    <t>MIAMI</t>
  </si>
  <si>
    <t>JAPAN &amp; SOUTH KOREA</t>
  </si>
  <si>
    <t>OSAKA/KOBE</t>
  </si>
  <si>
    <t>MOJI/HAKATA</t>
  </si>
  <si>
    <t>TOKYO/YOKOHAMA</t>
  </si>
  <si>
    <t>NAGOYA</t>
  </si>
  <si>
    <t>BUSAN</t>
  </si>
  <si>
    <t>INCHON</t>
  </si>
  <si>
    <t>CNSZX</t>
  </si>
  <si>
    <t>BANGKOK</t>
  </si>
  <si>
    <t>022W</t>
  </si>
  <si>
    <t>CMA CGM NEVADA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</si>
  <si>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</si>
  <si>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</si>
  <si>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</si>
  <si>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</si>
  <si>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</si>
  <si>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</si>
  <si>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</si>
  <si>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</si>
  <si>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</si>
  <si>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</si>
  <si>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</si>
  <si>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>SITC YANTAI</t>
  </si>
  <si>
    <t xml:space="preserve">HAMBURG </t>
    <phoneticPr fontId="35" type="noConversion"/>
  </si>
  <si>
    <t>JITRA BHUM</t>
  </si>
  <si>
    <t>KMTC TAIPEIS</t>
  </si>
  <si>
    <t>COSCO IZMIR</t>
  </si>
  <si>
    <t>BLANK SAILING</t>
  </si>
  <si>
    <t>YM GREEN</t>
  </si>
  <si>
    <t>COSCO HAIFA</t>
  </si>
  <si>
    <t>SITC OSAKA</t>
  </si>
  <si>
    <t>038E</t>
  </si>
  <si>
    <t>WAN HAI 517</t>
  </si>
  <si>
    <t>EVER LIBRA</t>
  </si>
  <si>
    <t>037E</t>
  </si>
  <si>
    <t>WAN HAI 515</t>
  </si>
  <si>
    <t>ITHA BHUM</t>
  </si>
  <si>
    <t>SITC GUANGDONG</t>
  </si>
  <si>
    <t>DERBY D</t>
  </si>
  <si>
    <t>BROOKLYN BRIDGE</t>
  </si>
  <si>
    <t>COSCO DURBAN</t>
  </si>
  <si>
    <t>CLEMENS SCHULTE</t>
  </si>
  <si>
    <t>KOTA PERABU</t>
  </si>
  <si>
    <t>XIN BEIJING</t>
  </si>
  <si>
    <t>1904S</t>
  </si>
  <si>
    <t>MCC YANGON  </t>
  </si>
  <si>
    <t>CMA CGM CORAL</t>
  </si>
  <si>
    <t>YM SEATTLE</t>
  </si>
  <si>
    <t>910W</t>
  </si>
  <si>
    <t>ARGOS</t>
  </si>
  <si>
    <t>013W</t>
  </si>
  <si>
    <t>COSCO SURABAYA</t>
  </si>
  <si>
    <t>WIELAND</t>
  </si>
  <si>
    <t>1910S</t>
  </si>
  <si>
    <t>1908E</t>
  </si>
  <si>
    <t>1909E</t>
  </si>
  <si>
    <t>1910E</t>
  </si>
  <si>
    <t>1908S</t>
  </si>
  <si>
    <t>OOCL BUSAN</t>
  </si>
  <si>
    <t>SIMA GISELLE</t>
  </si>
  <si>
    <t>911W</t>
  </si>
  <si>
    <t>912W</t>
  </si>
  <si>
    <t>MSCTARANTO</t>
  </si>
  <si>
    <t>COSCO HONG KONG</t>
  </si>
  <si>
    <t>E.R. FELIXSTOWE</t>
  </si>
  <si>
    <t>ITAL LIRICA</t>
  </si>
  <si>
    <t>CMA CGM EIFFEL</t>
  </si>
  <si>
    <t>CSAV TRANCURA</t>
  </si>
  <si>
    <t>020</t>
  </si>
  <si>
    <t>V.912N</t>
  </si>
  <si>
    <t>KOTA CAHAYA</t>
  </si>
  <si>
    <t>048W</t>
  </si>
  <si>
    <t>APL SOUTHAMPTON</t>
  </si>
  <si>
    <t>KOTA PURI</t>
  </si>
  <si>
    <t>COSCO FAITH</t>
  </si>
  <si>
    <t>039E</t>
  </si>
  <si>
    <t>EVER LUCENT</t>
  </si>
  <si>
    <t>KOTA PAHLAWAN</t>
  </si>
  <si>
    <t>CSCL SUMMER</t>
  </si>
  <si>
    <t>131E</t>
  </si>
  <si>
    <t>004E</t>
  </si>
  <si>
    <t>IRENES WAVE</t>
  </si>
  <si>
    <t>E016</t>
  </si>
  <si>
    <t>CSCL EAST CHINA SEA</t>
  </si>
  <si>
    <t>THALASSA PISTIS</t>
  </si>
  <si>
    <t>0938W</t>
  </si>
  <si>
    <t>EVER UNIFIC</t>
  </si>
  <si>
    <t>EVER GENIUS</t>
  </si>
  <si>
    <t>XIN FU ZHOU</t>
  </si>
  <si>
    <t>KMTC DUBAI</t>
  </si>
  <si>
    <t>1903W</t>
  </si>
  <si>
    <t xml:space="preserve">SINOTRANS KAOHSIUNG </t>
  </si>
  <si>
    <t>COSCO COLOMBO</t>
  </si>
  <si>
    <t>COSCO SHIPPING NEBULA</t>
  </si>
  <si>
    <t>008W</t>
  </si>
  <si>
    <t>KOTA SETIA</t>
  </si>
  <si>
    <t>KOTA SELAMAT</t>
  </si>
  <si>
    <t>KOTA SATRIA</t>
  </si>
  <si>
    <t>ITAL USODIMARE</t>
  </si>
  <si>
    <t>1370W</t>
  </si>
  <si>
    <t>KOTA CANTIK</t>
  </si>
  <si>
    <t>CMA CGM URAL</t>
  </si>
  <si>
    <t>0BX3BW1</t>
  </si>
  <si>
    <t>CMA CGM LEO</t>
  </si>
  <si>
    <t>0ME35W1</t>
  </si>
  <si>
    <t>CSCL GLOBE</t>
  </si>
  <si>
    <t>OOCL JAPAN</t>
  </si>
  <si>
    <t>APL VANDA</t>
  </si>
  <si>
    <t>0KN25W1</t>
  </si>
  <si>
    <t>SITC JAKARTA</t>
  </si>
  <si>
    <t>1912S</t>
  </si>
  <si>
    <t>1914S</t>
  </si>
  <si>
    <t>1913S</t>
  </si>
  <si>
    <t>1907N</t>
  </si>
  <si>
    <t>1909N</t>
  </si>
  <si>
    <t>1911E</t>
  </si>
  <si>
    <t>1912E</t>
  </si>
  <si>
    <t>1913E</t>
  </si>
  <si>
    <t>1914E</t>
  </si>
  <si>
    <t>088E</t>
  </si>
  <si>
    <t>SITC HEBEI</t>
  </si>
  <si>
    <t>MCC DANANG  </t>
  </si>
  <si>
    <t>CALIFORNIA TRADER  </t>
  </si>
  <si>
    <t>MCC MEDAN  </t>
  </si>
  <si>
    <t>914S  </t>
  </si>
  <si>
    <t>XIN MING ZHOU 20</t>
  </si>
  <si>
    <t>CARSTEN MAERSK</t>
  </si>
  <si>
    <t>913E</t>
  </si>
  <si>
    <t>914E</t>
  </si>
  <si>
    <t>MOL BEACON</t>
  </si>
  <si>
    <t>913W</t>
  </si>
  <si>
    <t>MOL CHARISMA</t>
  </si>
  <si>
    <t>ONE COMMITMENT</t>
  </si>
  <si>
    <t>ONE CONTRIBUTION</t>
  </si>
  <si>
    <t>HUMEN BRIDGE</t>
  </si>
  <si>
    <t>HANOI BRIDGE</t>
  </si>
  <si>
    <t>SEASPAN THAMES</t>
  </si>
  <si>
    <t>ONE ARCADIA</t>
  </si>
  <si>
    <t>HANOVER EXPRESS</t>
  </si>
  <si>
    <t>KUALA LUMPUR EXPRESS</t>
  </si>
  <si>
    <t>NYK ADONIS</t>
  </si>
  <si>
    <t>CORCOVADO</t>
  </si>
  <si>
    <t>MOL BEYOND</t>
  </si>
  <si>
    <t>CAUTIN</t>
  </si>
  <si>
    <t>CAUQUENES</t>
  </si>
  <si>
    <t>MOL BREEZE</t>
  </si>
  <si>
    <t>MSC FAUSTINA</t>
  </si>
  <si>
    <t>MSC FLAVIA</t>
  </si>
  <si>
    <t>MSC NATASHA</t>
  </si>
  <si>
    <t>FA914A</t>
  </si>
  <si>
    <t>FA915A</t>
  </si>
  <si>
    <t>FA916A</t>
  </si>
  <si>
    <t>MSC BRUNELLA</t>
  </si>
  <si>
    <t>KOTA PEMIMPIN</t>
  </si>
  <si>
    <t>MOL BEAUTY</t>
  </si>
  <si>
    <t>MSC JEONGMIN</t>
  </si>
  <si>
    <t>YM PLUM</t>
  </si>
  <si>
    <t>YM WIDTH/YWIT</t>
  </si>
  <si>
    <t>HAMBURG EXPRESS/HMXT</t>
  </si>
  <si>
    <t>YM WELCOME /YWET</t>
  </si>
  <si>
    <t>ITAL LIBERA</t>
  </si>
  <si>
    <t>YM WELLSPRING/WLPT</t>
  </si>
  <si>
    <t>NYK HAWK/NHWT</t>
  </si>
  <si>
    <t>MACKINAC BRIDGE/KICT</t>
  </si>
  <si>
    <t>AL RIFFA/AFFT</t>
  </si>
  <si>
    <t>MUNCHEN BRIDGE/UNBT</t>
  </si>
  <si>
    <t>AIN SNAN/INNT</t>
  </si>
  <si>
    <t>ROME EXPRESS/RMET</t>
  </si>
  <si>
    <t>SAJIR/SJRT</t>
  </si>
  <si>
    <t>AFIF/AFIT</t>
  </si>
  <si>
    <t>SALAHUDDIN/SLTT</t>
  </si>
  <si>
    <t>MSC ALTAIR</t>
  </si>
  <si>
    <t>MSC KATRINA</t>
  </si>
  <si>
    <t>MAERSKEMDEN</t>
  </si>
  <si>
    <t>MSC MARIASAVERIA</t>
  </si>
  <si>
    <t>MAERSKEXETER</t>
  </si>
  <si>
    <t>914W</t>
  </si>
  <si>
    <t>915W</t>
  </si>
  <si>
    <t>916W</t>
  </si>
  <si>
    <t>917W</t>
  </si>
  <si>
    <t>MSC TRIESTE</t>
  </si>
  <si>
    <t>MSCBEATRICE</t>
  </si>
  <si>
    <t>MSC IRENE</t>
  </si>
  <si>
    <t>MSC GAIA</t>
  </si>
  <si>
    <t>MSC DANIELA</t>
  </si>
  <si>
    <t>ELEONORAMAERSK</t>
  </si>
  <si>
    <t>MSCMELATILDE</t>
  </si>
  <si>
    <t>MSC NEWYORK</t>
  </si>
  <si>
    <t>ELLY MAERSK</t>
  </si>
  <si>
    <t>918W</t>
  </si>
  <si>
    <t>E.R. SANTABARBARA</t>
  </si>
  <si>
    <t>914S</t>
  </si>
  <si>
    <t>915S</t>
  </si>
  <si>
    <t>916S</t>
  </si>
  <si>
    <t>917S</t>
  </si>
  <si>
    <t>SANTA RITA</t>
  </si>
  <si>
    <t>CEZANNE</t>
  </si>
  <si>
    <t>MAERSK SHAMS</t>
  </si>
  <si>
    <t>MAERSK SIRAC</t>
  </si>
  <si>
    <t>LISBON</t>
  </si>
  <si>
    <t>WIDE CHARLIE</t>
  </si>
  <si>
    <t>MOLGUARDIAN</t>
  </si>
  <si>
    <t>MAERSKEUPHRATES</t>
  </si>
  <si>
    <t>MAERSK LOME</t>
  </si>
  <si>
    <t>MSC ARIANE</t>
  </si>
  <si>
    <t>MSC BETTINA</t>
  </si>
  <si>
    <t>MSC SHOGUN</t>
  </si>
  <si>
    <t>MAERSKESSEN</t>
  </si>
  <si>
    <t>CSCL ZEEBRUGGE</t>
  </si>
  <si>
    <t>021N</t>
  </si>
  <si>
    <t>052N</t>
  </si>
  <si>
    <t>108N</t>
  </si>
  <si>
    <t>029N</t>
  </si>
  <si>
    <t>KOTA PERDANA</t>
  </si>
  <si>
    <t>COSCO AMERICA</t>
  </si>
  <si>
    <t>COSCO TAICANG</t>
  </si>
  <si>
    <t>E008</t>
  </si>
  <si>
    <t>0003E</t>
  </si>
  <si>
    <t>060E</t>
  </si>
  <si>
    <t>CMA CGM OTELLO</t>
  </si>
  <si>
    <t>CMA CGM MAUPASSANT</t>
  </si>
  <si>
    <t>CMA CGM TANCREDI</t>
  </si>
  <si>
    <t>CMA CGM DALILA</t>
  </si>
  <si>
    <t>NAVIOS UNITE</t>
  </si>
  <si>
    <t>0PG3HE1</t>
  </si>
  <si>
    <t>0PG3JE1</t>
  </si>
  <si>
    <t>0PG3LE1</t>
  </si>
  <si>
    <t>0PG3NE1</t>
  </si>
  <si>
    <t>0PG3PE1</t>
  </si>
  <si>
    <t>COSCO SHIPPING JASMINE</t>
  </si>
  <si>
    <t>COSCO FORTUNE</t>
  </si>
  <si>
    <t>CMA CGM J. MADISON</t>
  </si>
  <si>
    <t>CMA CGM T. ROOSEVELT</t>
  </si>
  <si>
    <t>046E</t>
  </si>
  <si>
    <t>0MB2TE1</t>
  </si>
  <si>
    <t>0MB2VE1</t>
  </si>
  <si>
    <t>EVER LAUREL</t>
  </si>
  <si>
    <t>0895E</t>
  </si>
  <si>
    <t>0897E</t>
  </si>
  <si>
    <t>0899E</t>
  </si>
  <si>
    <t>APL YANGSHAN</t>
  </si>
  <si>
    <t>BLANK VOYAGE</t>
  </si>
  <si>
    <t>APL PARIS</t>
  </si>
  <si>
    <t>CMA CGM VELA</t>
  </si>
  <si>
    <t>0SV2BS1</t>
  </si>
  <si>
    <t>0SV2JS1</t>
  </si>
  <si>
    <t>0SV2NS1</t>
  </si>
  <si>
    <t>0SV27S1</t>
  </si>
  <si>
    <t>EVER LOVELY</t>
  </si>
  <si>
    <t>E010</t>
  </si>
  <si>
    <t>0013E</t>
  </si>
  <si>
    <t>BLANK VOY</t>
  </si>
  <si>
    <t>TIAN CHANG HE</t>
  </si>
  <si>
    <t>EVER ENVOY</t>
  </si>
  <si>
    <t>078E</t>
  </si>
  <si>
    <t>032E</t>
  </si>
  <si>
    <t>AGIOS MINAS</t>
  </si>
  <si>
    <t>KOTA CABAR</t>
  </si>
  <si>
    <t>EVER EXCEL</t>
  </si>
  <si>
    <t>E005</t>
  </si>
  <si>
    <t>043E</t>
  </si>
  <si>
    <t>138E</t>
  </si>
  <si>
    <t>E007</t>
  </si>
  <si>
    <t>COSCO SHIPPING PISCES</t>
  </si>
  <si>
    <t>OOCL MALAYSIA</t>
  </si>
  <si>
    <t>CSCL ATLANTIC OCEAN</t>
  </si>
  <si>
    <t xml:space="preserve"> THALASSA AXIA</t>
  </si>
  <si>
    <t>COSCO PORTUGAL</t>
  </si>
  <si>
    <t>COSCO SHIPPING KILIMANJARO</t>
  </si>
  <si>
    <t>0941W</t>
  </si>
  <si>
    <t>0RE35W1</t>
  </si>
  <si>
    <t>ITAL UNIVERSO</t>
  </si>
  <si>
    <t>EVER UTILE</t>
  </si>
  <si>
    <t>1610W</t>
  </si>
  <si>
    <t>1611W</t>
  </si>
  <si>
    <t>1612W</t>
  </si>
  <si>
    <t>1609W</t>
  </si>
  <si>
    <t>WAN HAI 611</t>
  </si>
  <si>
    <t>W035</t>
  </si>
  <si>
    <t>062W</t>
  </si>
  <si>
    <t>EVER GRADE</t>
  </si>
  <si>
    <t>TITAN</t>
  </si>
  <si>
    <t>EVER GOODS</t>
  </si>
  <si>
    <t>TOKYO TRIUMPH</t>
  </si>
  <si>
    <t>1031W</t>
  </si>
  <si>
    <t>1032W</t>
  </si>
  <si>
    <t>1033W</t>
  </si>
  <si>
    <t>WAN HAI 508</t>
  </si>
  <si>
    <t>THURINGIA</t>
  </si>
  <si>
    <t>W163</t>
  </si>
  <si>
    <t>191W</t>
  </si>
  <si>
    <t>W166</t>
  </si>
  <si>
    <t>W004</t>
  </si>
  <si>
    <t>KMTC MUMBAI</t>
  </si>
  <si>
    <t>047W</t>
  </si>
  <si>
    <t>JARU BHUM</t>
  </si>
  <si>
    <t>013S</t>
  </si>
  <si>
    <t>031S</t>
  </si>
  <si>
    <t>077S</t>
  </si>
  <si>
    <t>046S</t>
  </si>
  <si>
    <t>055S</t>
  </si>
  <si>
    <t>COSCO SHIPPING VIRGO</t>
  </si>
  <si>
    <t>COSCO SHIPPING SCORPIO</t>
  </si>
  <si>
    <t>COSCO SHIPPING UNIVERSE</t>
  </si>
  <si>
    <t>COSCO SHIPPING ARIES</t>
  </si>
  <si>
    <t>COSCO ASHDOD</t>
  </si>
  <si>
    <t>043S</t>
  </si>
  <si>
    <t>051S</t>
  </si>
  <si>
    <t>067S</t>
  </si>
  <si>
    <t>THALASSA PATRIS</t>
  </si>
  <si>
    <t>COSCO NETHERLANDS</t>
  </si>
  <si>
    <t>CSCL VENUS</t>
  </si>
  <si>
    <t>COSCO DENMARK</t>
  </si>
  <si>
    <t>050W</t>
  </si>
  <si>
    <t>KOTA SALAM</t>
  </si>
  <si>
    <t>KOTA SEMPENA</t>
  </si>
  <si>
    <t>ITAL LUNARE</t>
  </si>
  <si>
    <t>VENICE BRIDGE</t>
  </si>
  <si>
    <t>904W</t>
  </si>
  <si>
    <t>XIN YAN TIAN</t>
  </si>
  <si>
    <t>EVER UBERTY</t>
  </si>
  <si>
    <t>1371W</t>
  </si>
  <si>
    <t>041W</t>
  </si>
  <si>
    <t>1374W</t>
  </si>
  <si>
    <t>KATHERINE</t>
  </si>
  <si>
    <t>199W</t>
  </si>
  <si>
    <t>0BE3BW1</t>
  </si>
  <si>
    <t>0BE3HW1</t>
  </si>
  <si>
    <t>CMA CGM CONGO</t>
  </si>
  <si>
    <t>COSCO SHIPPING DANUBE</t>
  </si>
  <si>
    <t>CMA CGM VOLGA</t>
  </si>
  <si>
    <t>COSCO SHIPPING RHINE</t>
  </si>
  <si>
    <t>0BX3DW1</t>
  </si>
  <si>
    <t>0BX3HW1</t>
  </si>
  <si>
    <t>APL GWANGYANG</t>
  </si>
  <si>
    <t>OOCL KOREA</t>
  </si>
  <si>
    <t>0ME37W1</t>
  </si>
  <si>
    <t>0ME39W1</t>
  </si>
  <si>
    <t>0ME3DW1</t>
  </si>
  <si>
    <t>CMA CGM ZHENG HE</t>
  </si>
  <si>
    <t>CMA CGM ANTOINE DE SAINT EXUPERY</t>
  </si>
  <si>
    <t>CMA CGM LOUIS BLERIOT</t>
  </si>
  <si>
    <t>CMA CGM VASCO DE GAMA</t>
  </si>
  <si>
    <t>CMA CGM JEAN MERMOZ</t>
  </si>
  <si>
    <t>0FL39W1</t>
  </si>
  <si>
    <t>0FL3BW1</t>
  </si>
  <si>
    <t>0FL3DW1</t>
  </si>
  <si>
    <t>0FL3FW1</t>
  </si>
  <si>
    <t>0FL3HW1</t>
  </si>
  <si>
    <t>CSCL ARCTIC OCEAN</t>
  </si>
  <si>
    <t>OOCL UNITED KINGDOM</t>
  </si>
  <si>
    <t>COSCO SHIPPING GALAXY</t>
  </si>
  <si>
    <t>COSCO SHIPPING SOLAR</t>
  </si>
  <si>
    <t>CMA CGM MAGELLAN</t>
  </si>
  <si>
    <t xml:space="preserve">APL CHANGI </t>
  </si>
  <si>
    <t>APL FULLERTON</t>
  </si>
  <si>
    <t>0KN27W1</t>
  </si>
  <si>
    <t>0KN29W1</t>
  </si>
  <si>
    <t>0KN2BW1</t>
  </si>
  <si>
    <t>SANTA LORETTA</t>
  </si>
  <si>
    <t>APL PHOENIX</t>
  </si>
  <si>
    <t>SAN FELIPE</t>
  </si>
  <si>
    <t>COSCO GUANGZHOU</t>
  </si>
  <si>
    <t>0PP3FE1MA</t>
  </si>
  <si>
    <t>0PP3HE1MA</t>
  </si>
  <si>
    <t>0PP3JE1MA</t>
  </si>
  <si>
    <t>0PP3LE1MA</t>
  </si>
  <si>
    <t>ZIM CHICAGO</t>
  </si>
  <si>
    <t>NORTHERN JASPER</t>
  </si>
  <si>
    <t>MAERSK STRALSUND</t>
  </si>
  <si>
    <t>V.051E</t>
  </si>
  <si>
    <t>V.003E</t>
  </si>
  <si>
    <t>V.004E</t>
  </si>
  <si>
    <t>MAERSK EDIRNE</t>
  </si>
  <si>
    <t>MAERSK ESSEX</t>
  </si>
  <si>
    <t>MAERSK ENSHI</t>
  </si>
  <si>
    <t>MSC VANDYA</t>
  </si>
  <si>
    <t>V.913N</t>
  </si>
  <si>
    <t>V.914N</t>
  </si>
  <si>
    <t>V.915N</t>
  </si>
  <si>
    <t xml:space="preserve">SM TIANJIN </t>
  </si>
  <si>
    <t>MP THE MCGINEST</t>
  </si>
  <si>
    <t>SM QINGDAO</t>
  </si>
  <si>
    <t>SCHUBERT</t>
  </si>
  <si>
    <t xml:space="preserve">AS MORGANA </t>
  </si>
  <si>
    <t>KAMA BHUM</t>
  </si>
  <si>
    <t>VENETIA</t>
  </si>
  <si>
    <t>APL DENVER</t>
  </si>
  <si>
    <t>019S</t>
  </si>
  <si>
    <t>301S</t>
  </si>
  <si>
    <t>263S</t>
  </si>
  <si>
    <t>242S</t>
  </si>
  <si>
    <t>261S</t>
  </si>
  <si>
    <t>089E</t>
  </si>
  <si>
    <t>090E</t>
  </si>
  <si>
    <t>091E</t>
  </si>
  <si>
    <t>092E</t>
  </si>
  <si>
    <t>WAN HAI 513</t>
  </si>
  <si>
    <t>1917E</t>
  </si>
  <si>
    <t>1918E</t>
  </si>
  <si>
    <t>1919E</t>
  </si>
  <si>
    <t>1920E</t>
  </si>
  <si>
    <t>9027S</t>
  </si>
  <si>
    <t>9029S</t>
  </si>
  <si>
    <t>9031S</t>
  </si>
  <si>
    <t>9033S</t>
  </si>
  <si>
    <t>9035S</t>
  </si>
  <si>
    <t>HAKATA</t>
  </si>
  <si>
    <t>SITC LIANYUNGANG</t>
  </si>
  <si>
    <t>1916S</t>
  </si>
  <si>
    <t>1915S</t>
  </si>
  <si>
    <t>1918S</t>
  </si>
  <si>
    <t>1917S</t>
  </si>
  <si>
    <t>CALA PINGUINO</t>
  </si>
  <si>
    <t>SITC HANSHIN</t>
  </si>
  <si>
    <t>SITC ZHEJIANG</t>
  </si>
  <si>
    <t>SITC BANGKOK</t>
  </si>
  <si>
    <t>SITC KEELUNG</t>
  </si>
  <si>
    <t>1911N</t>
  </si>
  <si>
    <t>SITC YOKOHAMA</t>
  </si>
  <si>
    <t>1915E</t>
  </si>
  <si>
    <t>1916E</t>
  </si>
  <si>
    <t>CNNGB</t>
    <phoneticPr fontId="35" type="noConversion"/>
  </si>
  <si>
    <t>1915N</t>
  </si>
  <si>
    <t>SITC SHANGHAI</t>
  </si>
  <si>
    <t>JACK LONDON</t>
  </si>
  <si>
    <t>MATTINA</t>
  </si>
  <si>
    <t>0QA2PS</t>
  </si>
  <si>
    <t>0QA2RS</t>
  </si>
  <si>
    <t>0QA2TS</t>
  </si>
  <si>
    <t>0QA2VS</t>
  </si>
  <si>
    <t>MCC QINGDAO  </t>
  </si>
  <si>
    <t>915S  </t>
  </si>
  <si>
    <t>916S  </t>
  </si>
  <si>
    <t>917S  </t>
  </si>
  <si>
    <t>918S  </t>
  </si>
  <si>
    <t>SALLY MAERSK</t>
  </si>
  <si>
    <t>A.P.MOLLER</t>
  </si>
  <si>
    <t>CLIFFORD MAERSK</t>
  </si>
  <si>
    <t>MAERSK SAVANNAH</t>
  </si>
  <si>
    <t>915E</t>
  </si>
  <si>
    <t>916E</t>
  </si>
  <si>
    <t>917E</t>
  </si>
  <si>
    <t>918E</t>
  </si>
  <si>
    <t>MAERSK ARAS</t>
  </si>
  <si>
    <t>SAFMARINE MAKUTU</t>
  </si>
  <si>
    <t>SM TACOMA</t>
  </si>
  <si>
    <t>GRASMERE MAERSK</t>
  </si>
  <si>
    <t>MSC SASHA</t>
  </si>
  <si>
    <t>KOTA PEMIMPIM</t>
  </si>
  <si>
    <t>NAVIOS FELICITAS</t>
  </si>
  <si>
    <t>W001</t>
  </si>
  <si>
    <t>OOCL SAVANNAH</t>
  </si>
  <si>
    <t>Bernhard Schulte</t>
  </si>
  <si>
    <t>V.W158</t>
  </si>
  <si>
    <t>V.381W</t>
  </si>
  <si>
    <t>V.195W</t>
  </si>
  <si>
    <t>SEASPAN DUBAI</t>
  </si>
  <si>
    <t>RHL CONSTANTIA</t>
  </si>
  <si>
    <t>RDO FAVOUR</t>
  </si>
  <si>
    <t>208W</t>
  </si>
  <si>
    <t>JPO TAURUS</t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</si>
  <si>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</si>
  <si>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</si>
  <si>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</si>
  <si>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</si>
  <si>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CNNGB</t>
    <phoneticPr fontId="35" type="noConversion"/>
  </si>
  <si>
    <t>COSCO/AEU6</t>
    <phoneticPr fontId="35" type="noConversion"/>
  </si>
  <si>
    <t>VESSEL</t>
    <phoneticPr fontId="35" type="noConversion"/>
  </si>
  <si>
    <t>913W</t>
    <phoneticPr fontId="35" type="noConversion"/>
  </si>
  <si>
    <t>CNNGB</t>
    <phoneticPr fontId="35" type="noConversion"/>
  </si>
  <si>
    <t>VESSEL</t>
    <phoneticPr fontId="35" type="noConversion"/>
  </si>
  <si>
    <t>1029W</t>
    <phoneticPr fontId="35" type="noConversion"/>
  </si>
  <si>
    <t>COSCO/CMA /AEU5</t>
    <phoneticPr fontId="35" type="noConversion"/>
  </si>
  <si>
    <t>1030W</t>
    <phoneticPr fontId="35" type="noConversion"/>
  </si>
  <si>
    <t>008W</t>
    <phoneticPr fontId="35" type="noConversion"/>
  </si>
  <si>
    <t xml:space="preserve">ROTTERDAM(VIA) </t>
    <phoneticPr fontId="35" type="noConversion"/>
  </si>
  <si>
    <t>VESSEL</t>
    <phoneticPr fontId="11" type="noConversion"/>
  </si>
  <si>
    <t>ROTTERDAM (VIA)</t>
    <phoneticPr fontId="35" type="noConversion"/>
  </si>
  <si>
    <t>ONE/HPL/FE4</t>
    <phoneticPr fontId="35" type="noConversion"/>
  </si>
  <si>
    <t xml:space="preserve"> </t>
    <phoneticPr fontId="35" type="noConversion"/>
  </si>
  <si>
    <t>COSCO/AEM1</t>
    <phoneticPr fontId="35" type="noConversion"/>
  </si>
  <si>
    <t>COSCO /AEM3</t>
    <phoneticPr fontId="35" type="noConversion"/>
  </si>
  <si>
    <t>COSCO/EMC/AEM6</t>
    <phoneticPr fontId="35" type="noConversion"/>
  </si>
  <si>
    <t>TBN</t>
    <phoneticPr fontId="35" type="noConversion"/>
  </si>
  <si>
    <t>RIJEKA</t>
    <phoneticPr fontId="35" type="noConversion"/>
  </si>
  <si>
    <t>ROTTERDAM(VIA)</t>
    <phoneticPr fontId="35" type="noConversion"/>
  </si>
  <si>
    <t>010W</t>
    <phoneticPr fontId="35" type="noConversion"/>
  </si>
  <si>
    <t>009W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</si>
  <si>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</si>
  <si>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</si>
  <si>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COSCO  AEU3</t>
    <phoneticPr fontId="35" type="noConversion"/>
  </si>
  <si>
    <t xml:space="preserve">MEDITERRANEAN ROUTE </t>
    <phoneticPr fontId="35" type="noConversion"/>
  </si>
  <si>
    <t>ONE MD1</t>
    <phoneticPr fontId="35" type="noConversion"/>
  </si>
  <si>
    <t>020W</t>
    <phoneticPr fontId="35" type="noConversion"/>
  </si>
  <si>
    <t>012W</t>
    <phoneticPr fontId="35" type="noConversion"/>
  </si>
  <si>
    <t>002W</t>
    <phoneticPr fontId="35" type="noConversion"/>
  </si>
  <si>
    <t>COSCO/AEM2</t>
    <phoneticPr fontId="35" type="noConversion"/>
  </si>
  <si>
    <t>001W</t>
    <phoneticPr fontId="35" type="noConversion"/>
  </si>
  <si>
    <t>HPL /MD2</t>
    <phoneticPr fontId="35" type="noConversion"/>
  </si>
  <si>
    <t>003W</t>
    <phoneticPr fontId="35" type="noConversion"/>
  </si>
  <si>
    <t>011W</t>
    <phoneticPr fontId="35" type="noConversion"/>
  </si>
  <si>
    <t>019W</t>
    <phoneticPr fontId="35" type="noConversion"/>
  </si>
  <si>
    <t>VALENCIA</t>
    <phoneticPr fontId="35" type="noConversion"/>
  </si>
  <si>
    <t>MSC /MSK /AE20</t>
    <phoneticPr fontId="35" type="noConversion"/>
  </si>
  <si>
    <t>PORT SAID (E)</t>
    <phoneticPr fontId="35" type="noConversion"/>
  </si>
  <si>
    <t>COSCO/AEM6</t>
    <phoneticPr fontId="35" type="noConversion"/>
  </si>
  <si>
    <t>COSCO/AEM5</t>
    <phoneticPr fontId="35" type="noConversion"/>
  </si>
  <si>
    <t xml:space="preserve">AFRICA ROUTE   </t>
    <phoneticPr fontId="35" type="noConversion"/>
  </si>
  <si>
    <t>DURBAN</t>
    <phoneticPr fontId="35" type="noConversion"/>
  </si>
  <si>
    <t xml:space="preserve"> COSCO ONE/ ZAX1</t>
    <phoneticPr fontId="35" type="noConversion"/>
  </si>
  <si>
    <t>TANGER</t>
    <phoneticPr fontId="35" type="noConversion"/>
  </si>
  <si>
    <t>HPL /FE2</t>
    <phoneticPr fontId="35" type="noConversion"/>
  </si>
  <si>
    <t>0031W</t>
    <phoneticPr fontId="35" type="noConversion"/>
  </si>
  <si>
    <t>COSCO/WAX2</t>
    <phoneticPr fontId="35" type="noConversion"/>
  </si>
  <si>
    <t>0038W</t>
    <phoneticPr fontId="35" type="noConversion"/>
  </si>
  <si>
    <t>0029W</t>
    <phoneticPr fontId="35" type="noConversion"/>
  </si>
  <si>
    <t>0041W</t>
    <phoneticPr fontId="35" type="noConversion"/>
  </si>
  <si>
    <t xml:space="preserve">MOJI 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</si>
  <si>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</si>
  <si>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</si>
  <si>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 xml:space="preserve">SANTOS    </t>
    <phoneticPr fontId="35" type="noConversion"/>
  </si>
  <si>
    <t>APR</t>
    <phoneticPr fontId="35" type="noConversion"/>
  </si>
  <si>
    <t xml:space="preserve">LE HAVRE  </t>
    <phoneticPr fontId="35" type="noConversion"/>
  </si>
  <si>
    <t>HMM/HSD/AE6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</si>
  <si>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</si>
  <si>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</si>
  <si>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</si>
  <si>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COSCO /AEU1</t>
    <phoneticPr fontId="35" type="noConversion"/>
  </si>
  <si>
    <t>028W</t>
    <phoneticPr fontId="35" type="noConversion"/>
  </si>
  <si>
    <t>SOUTHAMPTON</t>
    <phoneticPr fontId="35" type="noConversion"/>
  </si>
  <si>
    <t>DUBLIN</t>
    <phoneticPr fontId="35" type="noConversion"/>
  </si>
  <si>
    <t xml:space="preserve">LEIXOES/PORTO 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</si>
  <si>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</si>
  <si>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</si>
  <si>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</si>
  <si>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r>
      <t>CONSTANTSA</t>
    </r>
    <r>
      <rPr>
        <b/>
        <sz val="12"/>
        <rFont val="宋体"/>
        <family val="3"/>
        <charset val="134"/>
      </rPr>
      <t>（</t>
    </r>
    <r>
      <rPr>
        <b/>
        <sz val="12"/>
        <rFont val="Arial Narrow"/>
        <family val="2"/>
      </rPr>
      <t>ROCND</t>
    </r>
    <r>
      <rPr>
        <b/>
        <sz val="12"/>
        <rFont val="宋体"/>
        <family val="3"/>
        <charset val="134"/>
      </rPr>
      <t>）</t>
    </r>
    <phoneticPr fontId="35" type="noConversion"/>
  </si>
  <si>
    <t>KOPER</t>
    <phoneticPr fontId="35" type="noConversion"/>
  </si>
  <si>
    <t>RIJEKA</t>
    <phoneticPr fontId="35" type="noConversion"/>
  </si>
  <si>
    <t>GDYNIA</t>
    <phoneticPr fontId="35" type="noConversion"/>
  </si>
  <si>
    <t>TALLINN</t>
    <phoneticPr fontId="35" type="noConversion"/>
  </si>
  <si>
    <t>AARHUS/COPENHAGEN</t>
    <phoneticPr fontId="35" type="noConversion"/>
  </si>
  <si>
    <t>GOTHENBURG</t>
    <phoneticPr fontId="35" type="noConversion"/>
  </si>
  <si>
    <t>HELSINKI</t>
    <phoneticPr fontId="35" type="noConversion"/>
  </si>
  <si>
    <t>OSLO</t>
    <phoneticPr fontId="35" type="noConversion"/>
  </si>
  <si>
    <t xml:space="preserve">BARCELONA  </t>
    <phoneticPr fontId="35" type="noConversion"/>
  </si>
  <si>
    <t xml:space="preserve">VALENCIA  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</si>
  <si>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</si>
  <si>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</si>
  <si>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</si>
  <si>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</si>
  <si>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 xml:space="preserve">BEIRUT  </t>
    <phoneticPr fontId="35" type="noConversion"/>
  </si>
  <si>
    <t xml:space="preserve">LIMASSOL  </t>
    <phoneticPr fontId="35" type="noConversion"/>
  </si>
  <si>
    <t>ALEXANDRIA  new</t>
    <phoneticPr fontId="35" type="noConversion"/>
  </si>
  <si>
    <t xml:space="preserve">ASHDOD </t>
    <phoneticPr fontId="35" type="noConversion"/>
  </si>
  <si>
    <t>DURBAN</t>
    <phoneticPr fontId="35" type="noConversion"/>
  </si>
  <si>
    <t xml:space="preserve">TEMA   </t>
    <phoneticPr fontId="35" type="noConversion"/>
  </si>
  <si>
    <t>CAPE TOWN</t>
    <phoneticPr fontId="35" type="noConversion"/>
  </si>
  <si>
    <t>APAPA,LAGOS/TINCAN</t>
    <phoneticPr fontId="35" type="noConversion"/>
  </si>
  <si>
    <t>COSCO  WAX1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</si>
  <si>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</si>
  <si>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</si>
  <si>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</si>
  <si>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</si>
  <si>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</si>
  <si>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914W</t>
    <phoneticPr fontId="35" type="noConversion"/>
  </si>
  <si>
    <t>MSC/MSK /AE7</t>
    <phoneticPr fontId="35" type="noConversion"/>
  </si>
  <si>
    <t xml:space="preserve">PORT LOUIS  </t>
    <phoneticPr fontId="35" type="noConversion"/>
  </si>
  <si>
    <t>PORT LOUIS</t>
    <phoneticPr fontId="35" type="noConversion"/>
  </si>
  <si>
    <t>913S</t>
    <phoneticPr fontId="35" type="noConversion"/>
  </si>
  <si>
    <t>CMA  SHAKA II MSK  SAF1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</si>
  <si>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</si>
  <si>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</si>
  <si>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rFont val="宋体"/>
        <family val="3"/>
        <charset val="134"/>
      </rPr>
      <t>（</t>
    </r>
    <r>
      <rPr>
        <sz val="12"/>
        <rFont val="Arial Narrow"/>
        <family val="2"/>
      </rPr>
      <t>via</t>
    </r>
    <r>
      <rPr>
        <sz val="12"/>
        <rFont val="宋体"/>
        <family val="3"/>
        <charset val="134"/>
      </rPr>
      <t>）</t>
    </r>
  </si>
  <si>
    <t>KOTA PUSAKA</t>
    <phoneticPr fontId="35" type="noConversion"/>
  </si>
  <si>
    <t>0001W</t>
    <phoneticPr fontId="35" type="noConversion"/>
  </si>
  <si>
    <t>PIL RSS</t>
    <phoneticPr fontId="35" type="noConversion"/>
  </si>
  <si>
    <t>XIN LOS ANGELES</t>
    <phoneticPr fontId="35" type="noConversion"/>
  </si>
  <si>
    <t>129W</t>
    <phoneticPr fontId="35" type="noConversion"/>
  </si>
  <si>
    <t>CMA CGM CALLISTO</t>
    <phoneticPr fontId="35" type="noConversion"/>
  </si>
  <si>
    <t>0RD37W1</t>
    <phoneticPr fontId="35" type="noConversion"/>
  </si>
  <si>
    <t>KOTA PETANI</t>
    <phoneticPr fontId="35" type="noConversion"/>
  </si>
  <si>
    <t>0004W</t>
    <phoneticPr fontId="35" type="noConversion"/>
  </si>
  <si>
    <t>COSCO KAOHSIUNG</t>
    <phoneticPr fontId="35" type="noConversion"/>
  </si>
  <si>
    <t>067W</t>
    <phoneticPr fontId="35" type="noConversion"/>
  </si>
  <si>
    <t xml:space="preserve">AUCKLAND </t>
    <phoneticPr fontId="35" type="noConversion"/>
  </si>
  <si>
    <t>OPERATOR</t>
    <phoneticPr fontId="35" type="noConversion"/>
  </si>
  <si>
    <t>CMA/PIL (NCS)</t>
    <phoneticPr fontId="35" type="noConversion"/>
  </si>
  <si>
    <t xml:space="preserve">BRISBANE  </t>
    <phoneticPr fontId="35" type="noConversion"/>
  </si>
  <si>
    <t>909W</t>
    <phoneticPr fontId="35" type="noConversion"/>
  </si>
  <si>
    <t>MAERSK AU1 MSC(Wallaby)</t>
    <phoneticPr fontId="35" type="noConversion"/>
  </si>
  <si>
    <t xml:space="preserve">FREMANTLE(PERTH) </t>
    <phoneticPr fontId="35" type="noConversion"/>
  </si>
  <si>
    <t>0001W</t>
    <phoneticPr fontId="35" type="noConversion"/>
  </si>
  <si>
    <t>PIL RSS</t>
    <phoneticPr fontId="35" type="noConversion"/>
  </si>
  <si>
    <t>XIN LOS ANGELES</t>
    <phoneticPr fontId="35" type="noConversion"/>
  </si>
  <si>
    <t>129W</t>
    <phoneticPr fontId="35" type="noConversion"/>
  </si>
  <si>
    <t>CMA CGM CALLISTO</t>
    <phoneticPr fontId="35" type="noConversion"/>
  </si>
  <si>
    <t>0RD37W1</t>
    <phoneticPr fontId="35" type="noConversion"/>
  </si>
  <si>
    <t>KOTA PETANI</t>
    <phoneticPr fontId="35" type="noConversion"/>
  </si>
  <si>
    <t>0004W</t>
    <phoneticPr fontId="35" type="noConversion"/>
  </si>
  <si>
    <t>COSCO KAOHSIUNG</t>
    <phoneticPr fontId="35" type="noConversion"/>
  </si>
  <si>
    <t>067W</t>
    <phoneticPr fontId="35" type="noConversion"/>
  </si>
  <si>
    <t xml:space="preserve">MELBOURNE  </t>
    <phoneticPr fontId="35" type="noConversion"/>
  </si>
  <si>
    <t>021N</t>
    <phoneticPr fontId="35" type="noConversion"/>
  </si>
  <si>
    <t>ONE EMC  AUJ/NEAX</t>
    <phoneticPr fontId="35" type="noConversion"/>
  </si>
  <si>
    <t>103N</t>
    <phoneticPr fontId="35" type="noConversion"/>
  </si>
  <si>
    <t>109N</t>
    <phoneticPr fontId="35" type="noConversion"/>
  </si>
  <si>
    <t>095N</t>
    <phoneticPr fontId="35" type="noConversion"/>
  </si>
  <si>
    <t>091N</t>
    <phoneticPr fontId="35" type="noConversion"/>
  </si>
  <si>
    <t xml:space="preserve">SYDNEY </t>
    <phoneticPr fontId="35" type="noConversion"/>
  </si>
  <si>
    <t>PENANG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</si>
  <si>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</si>
  <si>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</si>
  <si>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</si>
  <si>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OMIT</t>
    <phoneticPr fontId="35" type="noConversion"/>
  </si>
  <si>
    <t>0020W</t>
    <phoneticPr fontId="35" type="noConversion"/>
  </si>
  <si>
    <t>PIL EAS</t>
    <phoneticPr fontId="35" type="noConversion"/>
  </si>
  <si>
    <t>KOTA GEMAR</t>
    <phoneticPr fontId="35" type="noConversion"/>
  </si>
  <si>
    <t>0219W</t>
    <phoneticPr fontId="35" type="noConversion"/>
  </si>
  <si>
    <t>COSCO FUZHOU</t>
    <phoneticPr fontId="35" type="noConversion"/>
  </si>
  <si>
    <t>098W</t>
    <phoneticPr fontId="35" type="noConversion"/>
  </si>
  <si>
    <t>KOTA MACHAN</t>
    <phoneticPr fontId="35" type="noConversion"/>
  </si>
  <si>
    <t>0023W</t>
    <phoneticPr fontId="35" type="noConversion"/>
  </si>
  <si>
    <t>KOTA MANIS</t>
    <phoneticPr fontId="35" type="noConversion"/>
  </si>
  <si>
    <t>0021W</t>
    <phoneticPr fontId="35" type="noConversion"/>
  </si>
  <si>
    <t xml:space="preserve">PORT KELANG        </t>
    <phoneticPr fontId="35" type="noConversion"/>
  </si>
  <si>
    <t>PORT KELANG</t>
    <phoneticPr fontId="35" type="noConversion"/>
  </si>
  <si>
    <t>IAL  ICI</t>
    <phoneticPr fontId="35" type="noConversion"/>
  </si>
  <si>
    <t>CNNGB</t>
    <phoneticPr fontId="35" type="noConversion"/>
  </si>
  <si>
    <t>IAL  ICI3</t>
    <phoneticPr fontId="35" type="noConversion"/>
  </si>
  <si>
    <t xml:space="preserve">HO CHI MINH    </t>
    <phoneticPr fontId="35" type="noConversion"/>
  </si>
  <si>
    <t xml:space="preserve"> SITC /VTX3</t>
    <phoneticPr fontId="35" type="noConversion"/>
  </si>
  <si>
    <t xml:space="preserve">HO CHI MINH </t>
    <phoneticPr fontId="35" type="noConversion"/>
  </si>
  <si>
    <t>ONE /SITC JABCO-2/VTX2</t>
    <phoneticPr fontId="35" type="noConversion"/>
  </si>
  <si>
    <t xml:space="preserve">HAIPHONG </t>
    <phoneticPr fontId="35" type="noConversion"/>
  </si>
  <si>
    <t xml:space="preserve">SITC /CJV5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</si>
  <si>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</si>
  <si>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</si>
  <si>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</si>
  <si>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</si>
  <si>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</si>
  <si>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</si>
  <si>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</si>
  <si>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</si>
  <si>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285S</t>
    <phoneticPr fontId="35" type="noConversion"/>
  </si>
  <si>
    <t>RCL /RBC1</t>
    <phoneticPr fontId="35" type="noConversion"/>
  </si>
  <si>
    <t>293S</t>
    <phoneticPr fontId="35" type="noConversion"/>
  </si>
  <si>
    <t>229S</t>
    <phoneticPr fontId="35" type="noConversion"/>
  </si>
  <si>
    <t>286S</t>
    <phoneticPr fontId="35" type="noConversion"/>
  </si>
  <si>
    <t>294S</t>
    <phoneticPr fontId="35" type="noConversion"/>
  </si>
  <si>
    <t xml:space="preserve">BANGKOK   </t>
    <phoneticPr fontId="35" type="noConversion"/>
  </si>
  <si>
    <t>BANGKOK</t>
    <phoneticPr fontId="35" type="noConversion"/>
  </si>
  <si>
    <t>COSCO/RBC2</t>
    <phoneticPr fontId="35" type="noConversion"/>
  </si>
  <si>
    <t xml:space="preserve">SINGAPORE        </t>
    <phoneticPr fontId="35" type="noConversion"/>
  </si>
  <si>
    <t>YML MD3</t>
    <phoneticPr fontId="35" type="noConversion"/>
  </si>
  <si>
    <t>014W</t>
    <phoneticPr fontId="35" type="noConversion"/>
  </si>
  <si>
    <t>033W</t>
    <phoneticPr fontId="35" type="noConversion"/>
  </si>
  <si>
    <t>014W</t>
    <phoneticPr fontId="35" type="noConversion"/>
  </si>
  <si>
    <t xml:space="preserve">MANILA </t>
    <phoneticPr fontId="35" type="noConversion"/>
  </si>
  <si>
    <t>MANILA</t>
    <phoneticPr fontId="35" type="noConversion"/>
  </si>
  <si>
    <t>COSCO /CSCL   CNP2</t>
    <phoneticPr fontId="35" type="noConversion"/>
  </si>
  <si>
    <t>SIHANOUKVILLE</t>
    <phoneticPr fontId="35" type="noConversion"/>
  </si>
  <si>
    <t xml:space="preserve">SIHANOUKVILLE 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</si>
  <si>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</si>
  <si>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</si>
  <si>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 xml:space="preserve">SNL SITC/NA1 CJV4 </t>
    <phoneticPr fontId="35" type="noConversion"/>
  </si>
  <si>
    <t xml:space="preserve">OSAKA </t>
    <phoneticPr fontId="35" type="noConversion"/>
  </si>
  <si>
    <t>SITC/CJV7</t>
    <phoneticPr fontId="35" type="noConversion"/>
  </si>
  <si>
    <t>WAREHOUSE CUT OFF</t>
    <phoneticPr fontId="35" type="noConversion"/>
  </si>
  <si>
    <t xml:space="preserve">TOKYO 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</si>
  <si>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</si>
  <si>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</si>
  <si>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</si>
  <si>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>NOSCO (sitc)   VTX2          /SNL NJ1</t>
    <phoneticPr fontId="35" type="noConversion"/>
  </si>
  <si>
    <t xml:space="preserve">BUSAN  </t>
    <phoneticPr fontId="35" type="noConversion"/>
  </si>
  <si>
    <t>1907E</t>
    <phoneticPr fontId="35" type="noConversion"/>
  </si>
  <si>
    <t>EAS</t>
    <phoneticPr fontId="35" type="noConversion"/>
  </si>
  <si>
    <t>1915E</t>
    <phoneticPr fontId="35" type="noConversion"/>
  </si>
  <si>
    <t xml:space="preserve">INCHON </t>
    <phoneticPr fontId="35" type="noConversion"/>
  </si>
  <si>
    <t>XIN MING ZHOU 18</t>
    <phoneticPr fontId="35" type="noConversion"/>
  </si>
  <si>
    <t>1916E</t>
    <phoneticPr fontId="35" type="noConversion"/>
  </si>
  <si>
    <t>NOSCO</t>
    <phoneticPr fontId="35" type="noConversion"/>
  </si>
  <si>
    <t>PANCON SUCCESS</t>
    <phoneticPr fontId="35" type="noConversion"/>
  </si>
  <si>
    <t>1914E</t>
    <phoneticPr fontId="35" type="noConversion"/>
  </si>
  <si>
    <t>DONGYOUNG/TAIYOUNG</t>
    <phoneticPr fontId="35" type="noConversion"/>
  </si>
  <si>
    <t>PANCON SUCCESS</t>
    <phoneticPr fontId="35" type="noConversion"/>
  </si>
  <si>
    <t>1914S</t>
    <phoneticPr fontId="35" type="noConversion"/>
  </si>
  <si>
    <t>SNL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</si>
  <si>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</si>
  <si>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</si>
  <si>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12</t>
    <phoneticPr fontId="35" type="noConversion"/>
  </si>
  <si>
    <t>NTW1  1/2</t>
    <phoneticPr fontId="35" type="noConversion"/>
  </si>
  <si>
    <t>NEW MINGZHOU 60</t>
    <phoneticPr fontId="35" type="noConversion"/>
  </si>
  <si>
    <t>9011S</t>
    <phoneticPr fontId="35" type="noConversion"/>
  </si>
  <si>
    <t>NTW2   4/5</t>
    <phoneticPr fontId="35" type="noConversion"/>
  </si>
  <si>
    <t>NEW MINGZHOU 60</t>
    <phoneticPr fontId="35" type="noConversion"/>
  </si>
  <si>
    <t>9013S</t>
    <phoneticPr fontId="35" type="noConversion"/>
  </si>
  <si>
    <t>9015S</t>
    <phoneticPr fontId="35" type="noConversion"/>
  </si>
  <si>
    <t>9017S</t>
    <phoneticPr fontId="35" type="noConversion"/>
  </si>
  <si>
    <t xml:space="preserve">TAICHUNG </t>
    <phoneticPr fontId="35" type="noConversion"/>
  </si>
  <si>
    <t>SNL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</si>
  <si>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</si>
  <si>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</si>
  <si>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</si>
  <si>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SITC /CJV4 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</si>
  <si>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</si>
  <si>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</si>
  <si>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</si>
  <si>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</si>
  <si>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>CNNGB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</si>
  <si>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</si>
  <si>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</si>
  <si>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</si>
  <si>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>COSCO/CI2</t>
    <phoneticPr fontId="35" type="noConversion"/>
  </si>
  <si>
    <t>COSCO  CI2</t>
    <phoneticPr fontId="35" type="noConversion"/>
  </si>
  <si>
    <t xml:space="preserve">COLOMBO        </t>
    <phoneticPr fontId="35" type="noConversion"/>
  </si>
  <si>
    <t>COSCO/AEU5</t>
    <phoneticPr fontId="35" type="noConversion"/>
  </si>
  <si>
    <t>MSK /AE1</t>
    <phoneticPr fontId="35" type="noConversion"/>
  </si>
  <si>
    <t>CHITTAGONG</t>
    <phoneticPr fontId="35" type="noConversion"/>
  </si>
  <si>
    <t>CHITTAGONG</t>
    <phoneticPr fontId="35" type="noConversion"/>
  </si>
  <si>
    <t xml:space="preserve">MCC SH1 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</si>
  <si>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</si>
  <si>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</si>
  <si>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WHL /CMS</t>
    <phoneticPr fontId="35" type="noConversion"/>
  </si>
  <si>
    <t>W055</t>
    <phoneticPr fontId="35" type="noConversion"/>
  </si>
  <si>
    <t>W053</t>
    <phoneticPr fontId="35" type="noConversion"/>
  </si>
  <si>
    <t>049W</t>
    <phoneticPr fontId="35" type="noConversion"/>
  </si>
  <si>
    <t>W045</t>
    <phoneticPr fontId="35" type="noConversion"/>
  </si>
  <si>
    <t>W046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</si>
  <si>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</si>
  <si>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</si>
  <si>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</si>
  <si>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</si>
  <si>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</si>
  <si>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</si>
  <si>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</si>
  <si>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</si>
  <si>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>COSCO  MEX</t>
    <phoneticPr fontId="35" type="noConversion"/>
  </si>
  <si>
    <t xml:space="preserve">RIYADH </t>
    <phoneticPr fontId="35" type="noConversion"/>
  </si>
  <si>
    <t>DUBAI</t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</si>
  <si>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</si>
  <si>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</si>
  <si>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</si>
  <si>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153E</t>
    <phoneticPr fontId="35" type="noConversion"/>
  </si>
  <si>
    <t>ONE /AG2</t>
    <phoneticPr fontId="35" type="noConversion"/>
  </si>
  <si>
    <t>146E</t>
    <phoneticPr fontId="35" type="noConversion"/>
  </si>
  <si>
    <t>145E</t>
    <phoneticPr fontId="35" type="noConversion"/>
  </si>
  <si>
    <t>162E</t>
    <phoneticPr fontId="35" type="noConversion"/>
  </si>
  <si>
    <t>OPERATOR</t>
    <phoneticPr fontId="35" type="noConversion"/>
  </si>
  <si>
    <t>BUENOS AIRES</t>
    <phoneticPr fontId="35" type="noConversion"/>
  </si>
  <si>
    <t>913E</t>
    <phoneticPr fontId="35" type="noConversion"/>
  </si>
  <si>
    <t>ONE /SX1</t>
    <phoneticPr fontId="35" type="noConversion"/>
  </si>
  <si>
    <t>FI921R</t>
    <phoneticPr fontId="35" type="noConversion"/>
  </si>
  <si>
    <t>915E</t>
    <phoneticPr fontId="35" type="noConversion"/>
  </si>
  <si>
    <t>916E</t>
    <phoneticPr fontId="35" type="noConversion"/>
  </si>
  <si>
    <t>FI924R</t>
    <phoneticPr fontId="35" type="noConversion"/>
  </si>
  <si>
    <t xml:space="preserve"> </t>
    <phoneticPr fontId="35" type="noConversion"/>
  </si>
  <si>
    <t>BUENOS AIRES</t>
    <phoneticPr fontId="35" type="noConversion"/>
  </si>
  <si>
    <t>WAREHOUSE CUT OFF</t>
    <phoneticPr fontId="35" type="noConversion"/>
  </si>
  <si>
    <t>ONE/COSCO/SX1</t>
    <phoneticPr fontId="35" type="noConversion"/>
  </si>
  <si>
    <t>916E</t>
    <phoneticPr fontId="35" type="noConversion"/>
  </si>
  <si>
    <t>FI924R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</si>
  <si>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</si>
  <si>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</si>
  <si>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</si>
  <si>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</si>
  <si>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</si>
  <si>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>HAM-SUD /ASIA2</t>
    <phoneticPr fontId="35" type="noConversion"/>
  </si>
  <si>
    <t xml:space="preserve">CALLAO </t>
    <phoneticPr fontId="35" type="noConversion"/>
  </si>
  <si>
    <t>ONE/ALX1</t>
    <phoneticPr fontId="35" type="noConversion"/>
  </si>
  <si>
    <t>914E</t>
    <phoneticPr fontId="35" type="noConversion"/>
  </si>
  <si>
    <t>915E</t>
    <phoneticPr fontId="35" type="noConversion"/>
  </si>
  <si>
    <t>ONE/ALX2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</si>
  <si>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</si>
  <si>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</si>
  <si>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</si>
  <si>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</si>
  <si>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</si>
  <si>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>HAM-SUD/ASPA1</t>
    <phoneticPr fontId="35" type="noConversion"/>
  </si>
  <si>
    <t xml:space="preserve">BUENA VENTURA </t>
    <phoneticPr fontId="35" type="noConversion"/>
  </si>
  <si>
    <t>HAM-SUD /ASPA3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</si>
  <si>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</si>
  <si>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</si>
  <si>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 xml:space="preserve">MANZANILIO (MEX) </t>
    <phoneticPr fontId="35" type="noConversion"/>
  </si>
  <si>
    <t>COSCO WSA2</t>
    <phoneticPr fontId="35" type="noConversion"/>
  </si>
  <si>
    <t xml:space="preserve">COSCO </t>
    <phoneticPr fontId="35" type="noConversion"/>
  </si>
  <si>
    <t>WSA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</si>
  <si>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</si>
  <si>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</si>
  <si>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</si>
  <si>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</si>
  <si>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VESSEL</t>
    <phoneticPr fontId="35" type="noConversion"/>
  </si>
  <si>
    <t>CNNGB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</si>
  <si>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</si>
  <si>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</si>
  <si>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</si>
  <si>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>OPERATOR</t>
    <phoneticPr fontId="35" type="noConversion"/>
  </si>
  <si>
    <t xml:space="preserve">CAUCEDO </t>
    <phoneticPr fontId="35" type="noConversion"/>
  </si>
  <si>
    <t>CMA /HPLJJCS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</si>
  <si>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</si>
  <si>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</si>
  <si>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</si>
  <si>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 xml:space="preserve"> </t>
    <phoneticPr fontId="35" type="noConversion"/>
  </si>
  <si>
    <t>PUERTO QUETZAL,GUATEMALA</t>
    <phoneticPr fontId="35" type="noConversion"/>
  </si>
  <si>
    <t>MANZANILLO(via)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</si>
  <si>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</si>
  <si>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</si>
  <si>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</si>
  <si>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040E</t>
    <phoneticPr fontId="35" type="noConversion"/>
  </si>
  <si>
    <t>ONE PS6</t>
    <phoneticPr fontId="35" type="noConversion"/>
  </si>
  <si>
    <t>080E</t>
    <phoneticPr fontId="35" type="noConversion"/>
  </si>
  <si>
    <t>073E</t>
    <phoneticPr fontId="35" type="noConversion"/>
  </si>
  <si>
    <t>046E</t>
    <phoneticPr fontId="35" type="noConversion"/>
  </si>
  <si>
    <t xml:space="preserve">LOS ANGELES,CA </t>
    <phoneticPr fontId="35" type="noConversion"/>
  </si>
  <si>
    <t xml:space="preserve">COSCO/OOCL AAC3  </t>
    <phoneticPr fontId="35" type="noConversion"/>
  </si>
  <si>
    <t>MSK MSC  TP8</t>
    <phoneticPr fontId="35" type="noConversion"/>
  </si>
  <si>
    <t>CSCL /WHL/PIL SEA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</si>
  <si>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</si>
  <si>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</si>
  <si>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AAC3  </t>
    <phoneticPr fontId="11" type="noConversion"/>
  </si>
  <si>
    <t>OAKLAND,CA</t>
    <phoneticPr fontId="11" type="noConversion"/>
  </si>
  <si>
    <t>SEATTLE</t>
    <phoneticPr fontId="35" type="noConversion"/>
  </si>
  <si>
    <t>SEATLE,WA</t>
    <phoneticPr fontId="11" type="noConversion"/>
  </si>
  <si>
    <t>COSCO MPNW</t>
    <phoneticPr fontId="11" type="noConversion"/>
  </si>
  <si>
    <t>COSCO EMC AWE-2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</si>
  <si>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</si>
  <si>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</si>
  <si>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</si>
  <si>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</si>
  <si>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>OPERATOR</t>
    <phoneticPr fontId="35" type="noConversion"/>
  </si>
  <si>
    <t>CNNGB</t>
    <phoneticPr fontId="11" type="noConversion"/>
  </si>
  <si>
    <t xml:space="preserve">BOSTON,MA </t>
    <phoneticPr fontId="11" type="noConversion"/>
  </si>
  <si>
    <t xml:space="preserve">BOSTON,MA </t>
    <phoneticPr fontId="11" type="noConversion"/>
  </si>
  <si>
    <t>035E</t>
    <phoneticPr fontId="35" type="noConversion"/>
  </si>
  <si>
    <t>ONE  EC2</t>
    <phoneticPr fontId="11" type="noConversion"/>
  </si>
  <si>
    <t>070E</t>
    <phoneticPr fontId="35" type="noConversion"/>
  </si>
  <si>
    <t>031E</t>
    <phoneticPr fontId="35" type="noConversion"/>
  </si>
  <si>
    <t>011E</t>
    <phoneticPr fontId="35" type="noConversion"/>
  </si>
  <si>
    <t>CNNGB</t>
    <phoneticPr fontId="11" type="noConversion"/>
  </si>
  <si>
    <t>MIAMI</t>
    <phoneticPr fontId="35" type="noConversion"/>
  </si>
  <si>
    <t>LOS ANGELES(VIA)</t>
    <phoneticPr fontId="35" type="noConversion"/>
  </si>
  <si>
    <t>COSCO/OOCL AAC 3</t>
    <phoneticPr fontId="11" type="noConversion"/>
  </si>
  <si>
    <r>
      <t>LOS ANGELES</t>
    </r>
    <r>
      <rPr>
        <sz val="12"/>
        <rFont val="宋体"/>
        <family val="3"/>
        <charset val="134"/>
      </rPr>
      <t>（</t>
    </r>
    <r>
      <rPr>
        <sz val="12"/>
        <rFont val="Arial Narrow"/>
        <family val="2"/>
      </rPr>
      <t>VIA)</t>
    </r>
    <phoneticPr fontId="35" type="noConversion"/>
  </si>
  <si>
    <t>CANADA ROUTE</t>
    <phoneticPr fontId="35" type="noConversion"/>
  </si>
  <si>
    <t>1903E</t>
    <phoneticPr fontId="35" type="noConversion"/>
  </si>
  <si>
    <t>SML  PNS</t>
    <phoneticPr fontId="11" type="noConversion"/>
  </si>
  <si>
    <t>1902E</t>
    <phoneticPr fontId="35" type="noConversion"/>
  </si>
  <si>
    <t xml:space="preserve">VANCOUVER </t>
    <phoneticPr fontId="11" type="noConversion"/>
  </si>
  <si>
    <t>HMM  PNS</t>
    <phoneticPr fontId="11" type="noConversion"/>
  </si>
  <si>
    <t>ONE  PN1</t>
    <phoneticPr fontId="11" type="noConversion"/>
  </si>
  <si>
    <t>205E</t>
    <phoneticPr fontId="35" type="noConversion"/>
  </si>
  <si>
    <t>069E</t>
    <phoneticPr fontId="35" type="noConversion"/>
  </si>
  <si>
    <t>041E</t>
    <phoneticPr fontId="35" type="noConversion"/>
  </si>
  <si>
    <t>MONTREAL</t>
    <phoneticPr fontId="11" type="noConversion"/>
  </si>
  <si>
    <t>COSCO CPNW</t>
    <phoneticPr fontId="11" type="noConversion"/>
  </si>
  <si>
    <t>ONE PN1</t>
    <phoneticPr fontId="11" type="noConversion"/>
  </si>
  <si>
    <t xml:space="preserve">TORONTO  </t>
    <phoneticPr fontId="11" type="noConversion"/>
  </si>
  <si>
    <t xml:space="preserve">                                  </t>
    <phoneticPr fontId="35" type="noConversion"/>
  </si>
  <si>
    <t xml:space="preserve">          SALLING SCHEDULE-SHANGHAI     </t>
  </si>
  <si>
    <t>Apr.</t>
    <phoneticPr fontId="52" type="noConversion"/>
  </si>
  <si>
    <t>PS: THE CARGO AND DOC WILL BE SENT TO OUR WAREHOUSE AND COMPANY BEFOR 11:00AM IN CUT OFF TIME</t>
  </si>
  <si>
    <t>HAMBURG</t>
  </si>
  <si>
    <t>HAM</t>
    <phoneticPr fontId="11" type="noConversion"/>
  </si>
  <si>
    <t xml:space="preserve">CUT OFF </t>
  </si>
  <si>
    <t>TAURUS</t>
    <phoneticPr fontId="11" type="noConversion"/>
  </si>
  <si>
    <t>41013W</t>
    <phoneticPr fontId="11" type="noConversion"/>
  </si>
  <si>
    <t>OOCL(LL7)</t>
    <phoneticPr fontId="52" type="noConversion"/>
  </si>
  <si>
    <t>THALASSA NIKI</t>
    <phoneticPr fontId="11" type="noConversion"/>
  </si>
  <si>
    <t>42025W</t>
    <phoneticPr fontId="11" type="noConversion"/>
  </si>
  <si>
    <t>THALASSA MANA</t>
    <phoneticPr fontId="11" type="noConversion"/>
  </si>
  <si>
    <t>43025W</t>
    <phoneticPr fontId="11" type="noConversion"/>
  </si>
  <si>
    <t>TOLEDO TRIUMPH</t>
    <phoneticPr fontId="11" type="noConversion"/>
  </si>
  <si>
    <t>44010W</t>
    <phoneticPr fontId="11" type="noConversion"/>
  </si>
  <si>
    <t>AL JMELIYAH</t>
    <phoneticPr fontId="11" type="noConversion"/>
  </si>
  <si>
    <t>008W</t>
    <phoneticPr fontId="11" type="noConversion"/>
  </si>
  <si>
    <t>ONE/YML/HPL
(FE4)</t>
    <phoneticPr fontId="52" type="noConversion"/>
  </si>
  <si>
    <t>CANCEL</t>
    <phoneticPr fontId="11" type="noConversion"/>
  </si>
  <si>
    <t>SAJIR</t>
    <phoneticPr fontId="11" type="noConversion"/>
  </si>
  <si>
    <t>010W</t>
    <phoneticPr fontId="11" type="noConversion"/>
  </si>
  <si>
    <t>AFIF</t>
    <phoneticPr fontId="11" type="noConversion"/>
  </si>
  <si>
    <t>009W</t>
    <phoneticPr fontId="11" type="noConversion"/>
  </si>
  <si>
    <t>HAM</t>
    <phoneticPr fontId="11" type="noConversion"/>
  </si>
  <si>
    <t>COSCO SHIPPING VIRGO</t>
    <phoneticPr fontId="11" type="noConversion"/>
  </si>
  <si>
    <t>005W</t>
    <phoneticPr fontId="11" type="noConversion"/>
  </si>
  <si>
    <t>COSCO(AEU3)
EMC(NE3)
OOCL(LL2)
CMA(FAL2)</t>
    <phoneticPr fontId="52" type="noConversion"/>
  </si>
  <si>
    <t>COSCO SHIPPING SCORPIO</t>
    <phoneticPr fontId="11" type="noConversion"/>
  </si>
  <si>
    <t>004W</t>
    <phoneticPr fontId="11" type="noConversion"/>
  </si>
  <si>
    <t>COSCO SHIPPING UNIVERSE</t>
    <phoneticPr fontId="11" type="noConversion"/>
  </si>
  <si>
    <t>COSCO SHIPPING ARIES</t>
    <phoneticPr fontId="11" type="noConversion"/>
  </si>
  <si>
    <t>007W</t>
    <phoneticPr fontId="11" type="noConversion"/>
  </si>
  <si>
    <t>FLX</t>
    <phoneticPr fontId="11" type="noConversion"/>
  </si>
  <si>
    <t>OOCL JAPAN</t>
    <phoneticPr fontId="11" type="noConversion"/>
  </si>
  <si>
    <t>008W</t>
    <phoneticPr fontId="11" type="noConversion"/>
  </si>
  <si>
    <t>COSCO(AEU1)
EMC(NE1)
OOCL(LL1)
CMA(FAL5)</t>
    <phoneticPr fontId="52" type="noConversion"/>
  </si>
  <si>
    <t>CSCL ARCTIC OCEAN</t>
    <phoneticPr fontId="11" type="noConversion"/>
  </si>
  <si>
    <t>028W</t>
    <phoneticPr fontId="11" type="noConversion"/>
  </si>
  <si>
    <t>OOCL UNITED KINGDOM</t>
    <phoneticPr fontId="11" type="noConversion"/>
  </si>
  <si>
    <t>008W</t>
    <phoneticPr fontId="11" type="noConversion"/>
  </si>
  <si>
    <t>COSCO SHIPPING GALAXY</t>
    <phoneticPr fontId="11" type="noConversion"/>
  </si>
  <si>
    <t>001W</t>
    <phoneticPr fontId="11" type="noConversion"/>
  </si>
  <si>
    <t>COSCO SHIPPING SOLAR</t>
    <phoneticPr fontId="11" type="noConversion"/>
  </si>
  <si>
    <t>SOU</t>
    <phoneticPr fontId="11" type="noConversion"/>
  </si>
  <si>
    <t>CMA CGM ZHENG HE</t>
    <phoneticPr fontId="11" type="noConversion"/>
  </si>
  <si>
    <t>0FL39W</t>
    <phoneticPr fontId="11" type="noConversion"/>
  </si>
  <si>
    <t>COSCO(AEU2)
EMC(FAL1)
OOCL(LL4)
CMA(FAL1)</t>
    <phoneticPr fontId="52" type="noConversion"/>
  </si>
  <si>
    <t>CMA CGM ANTOINE DE SAINT EXUPERY</t>
    <phoneticPr fontId="11" type="noConversion"/>
  </si>
  <si>
    <t>0FL3BW</t>
    <phoneticPr fontId="11" type="noConversion"/>
  </si>
  <si>
    <t>CMA CGM LOUIS BLERIOT</t>
    <phoneticPr fontId="11" type="noConversion"/>
  </si>
  <si>
    <t>0FL3DW</t>
    <phoneticPr fontId="11" type="noConversion"/>
  </si>
  <si>
    <t>CMA CGM VASCO DE GAMA</t>
    <phoneticPr fontId="11" type="noConversion"/>
  </si>
  <si>
    <t>0FL3FW</t>
    <phoneticPr fontId="11" type="noConversion"/>
  </si>
  <si>
    <t>LEH</t>
    <phoneticPr fontId="11" type="noConversion"/>
  </si>
  <si>
    <t>APL VANDA</t>
    <phoneticPr fontId="11" type="noConversion"/>
  </si>
  <si>
    <t>0KN25W</t>
    <phoneticPr fontId="11" type="noConversion"/>
  </si>
  <si>
    <t>COSCO(AEU6)
EMC(FAL3)
OOCL(LL5)
CMA(FAL3)</t>
    <phoneticPr fontId="52" type="noConversion"/>
  </si>
  <si>
    <t>APL MERLION</t>
    <phoneticPr fontId="11" type="noConversion"/>
  </si>
  <si>
    <t>0KN27W</t>
    <phoneticPr fontId="11" type="noConversion"/>
  </si>
  <si>
    <t>APL CHANGI</t>
    <phoneticPr fontId="11" type="noConversion"/>
  </si>
  <si>
    <t>0KN29W</t>
    <phoneticPr fontId="11" type="noConversion"/>
  </si>
  <si>
    <t>APL FULLERTON</t>
    <phoneticPr fontId="11" type="noConversion"/>
  </si>
  <si>
    <t>0KN2BW</t>
    <phoneticPr fontId="11" type="noConversion"/>
  </si>
  <si>
    <t>TAURUS</t>
    <phoneticPr fontId="11" type="noConversion"/>
  </si>
  <si>
    <t>41013W</t>
    <phoneticPr fontId="11" type="noConversion"/>
  </si>
  <si>
    <t>OOCL(LL7)</t>
    <phoneticPr fontId="52" type="noConversion"/>
  </si>
  <si>
    <t>THALASSA NIKI</t>
    <phoneticPr fontId="11" type="noConversion"/>
  </si>
  <si>
    <t>42025W</t>
    <phoneticPr fontId="11" type="noConversion"/>
  </si>
  <si>
    <t>THALASSA MANA</t>
    <phoneticPr fontId="11" type="noConversion"/>
  </si>
  <si>
    <t>43025W</t>
    <phoneticPr fontId="11" type="noConversion"/>
  </si>
  <si>
    <t>TOLEDO TRIUMPH</t>
    <phoneticPr fontId="11" type="noConversion"/>
  </si>
  <si>
    <t>44010W</t>
    <phoneticPr fontId="11" type="noConversion"/>
  </si>
  <si>
    <t>COSCO SHIPPING VIRGO</t>
    <phoneticPr fontId="11" type="noConversion"/>
  </si>
  <si>
    <t>005W</t>
    <phoneticPr fontId="11" type="noConversion"/>
  </si>
  <si>
    <t>COSCO(AEU3)
EMC(NE3)
OOCL(LL2)
CMA(FAL2)</t>
    <phoneticPr fontId="52" type="noConversion"/>
  </si>
  <si>
    <t>COSCO SHIPPING SCORPIO</t>
    <phoneticPr fontId="11" type="noConversion"/>
  </si>
  <si>
    <t>004W</t>
    <phoneticPr fontId="11" type="noConversion"/>
  </si>
  <si>
    <t>COSCO SHIPPING UNIVERSE</t>
    <phoneticPr fontId="11" type="noConversion"/>
  </si>
  <si>
    <t>COSCO SHIPPING ARIES</t>
    <phoneticPr fontId="11" type="noConversion"/>
  </si>
  <si>
    <t>007W</t>
    <phoneticPr fontId="11" type="noConversion"/>
  </si>
  <si>
    <t xml:space="preserve">ANTWERP </t>
    <phoneticPr fontId="11" type="noConversion"/>
  </si>
  <si>
    <t>NORDIC ROUTE</t>
    <phoneticPr fontId="52" type="noConversion"/>
  </si>
  <si>
    <t>GOT</t>
    <phoneticPr fontId="11" type="noConversion"/>
  </si>
  <si>
    <t>MANILA MAERSK</t>
    <phoneticPr fontId="11" type="noConversion"/>
  </si>
  <si>
    <t>913W</t>
    <phoneticPr fontId="11" type="noConversion"/>
  </si>
  <si>
    <t>MSK/SAF(AE5)</t>
    <phoneticPr fontId="52" type="noConversion"/>
  </si>
  <si>
    <t>MARCHEN MAERSK</t>
    <phoneticPr fontId="11" type="noConversion"/>
  </si>
  <si>
    <t>MUMBAI MAERSK</t>
    <phoneticPr fontId="11" type="noConversion"/>
  </si>
  <si>
    <t>MOSCOW MAERSK</t>
    <phoneticPr fontId="11" type="noConversion"/>
  </si>
  <si>
    <t>RIGA/TALLINN</t>
    <phoneticPr fontId="11" type="noConversion"/>
  </si>
  <si>
    <t>BRE</t>
    <phoneticPr fontId="11" type="noConversion"/>
  </si>
  <si>
    <t>VIA BREMERHAVEN</t>
    <phoneticPr fontId="52" type="noConversion"/>
  </si>
  <si>
    <t>VIA HAMBURG</t>
    <phoneticPr fontId="52" type="noConversion"/>
  </si>
  <si>
    <t>ROT</t>
    <phoneticPr fontId="11" type="noConversion"/>
  </si>
  <si>
    <t>HEL</t>
  </si>
  <si>
    <t>AL JMELIYAH</t>
    <phoneticPr fontId="11" type="noConversion"/>
  </si>
  <si>
    <t>ONE/YML/HPL
(FE4)</t>
    <phoneticPr fontId="52" type="noConversion"/>
  </si>
  <si>
    <t>CANCEL</t>
    <phoneticPr fontId="11" type="noConversion"/>
  </si>
  <si>
    <t>SAJIR</t>
    <phoneticPr fontId="11" type="noConversion"/>
  </si>
  <si>
    <t>010W</t>
    <phoneticPr fontId="11" type="noConversion"/>
  </si>
  <si>
    <t>AFIF</t>
    <phoneticPr fontId="11" type="noConversion"/>
  </si>
  <si>
    <t>009W</t>
    <phoneticPr fontId="11" type="noConversion"/>
  </si>
  <si>
    <t>HAM</t>
    <phoneticPr fontId="11" type="noConversion"/>
  </si>
  <si>
    <t>VIA HAMBURG</t>
    <phoneticPr fontId="11" type="noConversion"/>
  </si>
  <si>
    <t xml:space="preserve"> </t>
  </si>
  <si>
    <t>OSL</t>
  </si>
  <si>
    <t>LIS</t>
  </si>
  <si>
    <t xml:space="preserve">GENOVA </t>
  </si>
  <si>
    <t>GOA</t>
    <phoneticPr fontId="11" type="noConversion"/>
  </si>
  <si>
    <t>YM WELLSPRING</t>
    <phoneticPr fontId="11" type="noConversion"/>
  </si>
  <si>
    <t>ONE/YML/HPL
(MD2)</t>
    <phoneticPr fontId="52" type="noConversion"/>
  </si>
  <si>
    <t>NYK HAWK</t>
    <phoneticPr fontId="11" type="noConversion"/>
  </si>
  <si>
    <t>011W</t>
    <phoneticPr fontId="11" type="noConversion"/>
  </si>
  <si>
    <t>MACKINAC BRIDGE</t>
    <phoneticPr fontId="11" type="noConversion"/>
  </si>
  <si>
    <t>019W</t>
    <phoneticPr fontId="11" type="noConversion"/>
  </si>
  <si>
    <t>AL RIFFA</t>
    <phoneticPr fontId="11" type="noConversion"/>
  </si>
  <si>
    <t>006W</t>
    <phoneticPr fontId="11" type="noConversion"/>
  </si>
  <si>
    <t>BAR</t>
    <phoneticPr fontId="11" type="noConversion"/>
  </si>
  <si>
    <t>MUNCHEN BRIDGE</t>
    <phoneticPr fontId="11" type="noConversion"/>
  </si>
  <si>
    <t>020W</t>
    <phoneticPr fontId="11" type="noConversion"/>
  </si>
  <si>
    <t>ONE/YML/HPL
(MD1)</t>
    <phoneticPr fontId="52" type="noConversion"/>
  </si>
  <si>
    <t>AIN SNAN</t>
    <phoneticPr fontId="11" type="noConversion"/>
  </si>
  <si>
    <t>012W</t>
    <phoneticPr fontId="11" type="noConversion"/>
  </si>
  <si>
    <t>ROME EXPRESS</t>
    <phoneticPr fontId="11" type="noConversion"/>
  </si>
  <si>
    <t>002W</t>
    <phoneticPr fontId="11" type="noConversion"/>
  </si>
  <si>
    <t>PARIS EXPRESS</t>
    <phoneticPr fontId="11" type="noConversion"/>
  </si>
  <si>
    <t xml:space="preserve">ISTANBUL(AMBARLI) </t>
    <phoneticPr fontId="11" type="noConversion"/>
  </si>
  <si>
    <t>AMB</t>
    <phoneticPr fontId="11" type="noConversion"/>
  </si>
  <si>
    <t>MSC VENICE</t>
    <phoneticPr fontId="11" type="noConversion"/>
  </si>
  <si>
    <t>MSK(AE15)</t>
    <phoneticPr fontId="52" type="noConversion"/>
  </si>
  <si>
    <t>MSC ISTANBUL</t>
    <phoneticPr fontId="11" type="noConversion"/>
  </si>
  <si>
    <t>914W</t>
    <phoneticPr fontId="11" type="noConversion"/>
  </si>
  <si>
    <t>MSC LONDON</t>
    <phoneticPr fontId="11" type="noConversion"/>
  </si>
  <si>
    <t>915W</t>
    <phoneticPr fontId="11" type="noConversion"/>
  </si>
  <si>
    <t>MSC HAMBURG</t>
    <phoneticPr fontId="11" type="noConversion"/>
  </si>
  <si>
    <t>916W</t>
    <phoneticPr fontId="11" type="noConversion"/>
  </si>
  <si>
    <t>MSC DANIT</t>
    <phoneticPr fontId="11" type="noConversion"/>
  </si>
  <si>
    <t>917W</t>
    <phoneticPr fontId="11" type="noConversion"/>
  </si>
  <si>
    <t>POTI</t>
    <phoneticPr fontId="11" type="noConversion"/>
  </si>
  <si>
    <t>PIR</t>
    <phoneticPr fontId="11" type="noConversion"/>
  </si>
  <si>
    <t>CSCL URANUS</t>
    <phoneticPr fontId="11" type="noConversion"/>
  </si>
  <si>
    <t>071W</t>
    <phoneticPr fontId="11" type="noConversion"/>
  </si>
  <si>
    <t>COSCO(AEM,1)
EMC(MD2)
OOCL(WM1)
CMA(MEX2)</t>
    <phoneticPr fontId="52" type="noConversion"/>
  </si>
  <si>
    <t>VIA PIR</t>
    <phoneticPr fontId="52" type="noConversion"/>
  </si>
  <si>
    <t>THALASSA PATRIS</t>
    <phoneticPr fontId="11" type="noConversion"/>
  </si>
  <si>
    <t>82027W</t>
    <phoneticPr fontId="11" type="noConversion"/>
  </si>
  <si>
    <t>COSCO NETHERLANDS</t>
    <phoneticPr fontId="11" type="noConversion"/>
  </si>
  <si>
    <t>027W</t>
    <phoneticPr fontId="11" type="noConversion"/>
  </si>
  <si>
    <t>CSCL VENUS</t>
    <phoneticPr fontId="11" type="noConversion"/>
  </si>
  <si>
    <t>050W</t>
    <phoneticPr fontId="11" type="noConversion"/>
  </si>
  <si>
    <t>KOPER</t>
    <phoneticPr fontId="11" type="noConversion"/>
  </si>
  <si>
    <t>KPR</t>
    <phoneticPr fontId="11" type="noConversion"/>
  </si>
  <si>
    <t>XIN CHI WAN</t>
    <phoneticPr fontId="11" type="noConversion"/>
  </si>
  <si>
    <t>199W</t>
    <phoneticPr fontId="11" type="noConversion"/>
  </si>
  <si>
    <t>COSCO(AEM6)
EMC(BEX2)
OOCL(AAS)
CMA(PHEX)</t>
    <phoneticPr fontId="52" type="noConversion"/>
  </si>
  <si>
    <t>CMA CGM MUSSET</t>
    <phoneticPr fontId="11" type="noConversion"/>
  </si>
  <si>
    <t>0BE3BW</t>
    <phoneticPr fontId="11" type="noConversion"/>
  </si>
  <si>
    <t>TO BE ADVISED</t>
    <phoneticPr fontId="11" type="noConversion"/>
  </si>
  <si>
    <t>EVER SAFETY</t>
    <phoneticPr fontId="11" type="noConversion"/>
  </si>
  <si>
    <t>078W</t>
    <phoneticPr fontId="11" type="noConversion"/>
  </si>
  <si>
    <t>ALEX(DEKHELA)</t>
    <phoneticPr fontId="11" type="noConversion"/>
  </si>
  <si>
    <t>EVER USEFUL</t>
    <phoneticPr fontId="11" type="noConversion"/>
  </si>
  <si>
    <t>71140W</t>
    <phoneticPr fontId="11" type="noConversion"/>
  </si>
  <si>
    <t>COSCO(AEM5)
EMC(FEM)
OOCL(EM2)</t>
    <phoneticPr fontId="52" type="noConversion"/>
  </si>
  <si>
    <t>XIN YAN TIAN</t>
    <phoneticPr fontId="11" type="noConversion"/>
  </si>
  <si>
    <t>041W</t>
    <phoneticPr fontId="11" type="noConversion"/>
  </si>
  <si>
    <t>EVER UBERTY</t>
    <phoneticPr fontId="11" type="noConversion"/>
  </si>
  <si>
    <t>74151W</t>
    <phoneticPr fontId="11" type="noConversion"/>
  </si>
  <si>
    <t>LIM</t>
  </si>
  <si>
    <t>VIA PIR</t>
  </si>
  <si>
    <t>BEIRUT</t>
    <phoneticPr fontId="11" type="noConversion"/>
  </si>
  <si>
    <t>CMA CGM URAL</t>
    <phoneticPr fontId="11" type="noConversion"/>
  </si>
  <si>
    <t>0BX3BW</t>
    <phoneticPr fontId="11" type="noConversion"/>
  </si>
  <si>
    <t>COSCO(AEM3)
EMC(BEX)
OOCL(EM1)
CMA(BEX)</t>
    <phoneticPr fontId="52" type="noConversion"/>
  </si>
  <si>
    <t>CMA CGM CONGO</t>
    <phoneticPr fontId="11" type="noConversion"/>
  </si>
  <si>
    <t>0BX3DW</t>
    <phoneticPr fontId="11" type="noConversion"/>
  </si>
  <si>
    <t>COSCO SHIPPING DANUBE</t>
    <phoneticPr fontId="11" type="noConversion"/>
  </si>
  <si>
    <t>013W</t>
    <phoneticPr fontId="11" type="noConversion"/>
  </si>
  <si>
    <t>CMA CGM VOLGA</t>
    <phoneticPr fontId="11" type="noConversion"/>
  </si>
  <si>
    <t>0BX3HW</t>
    <phoneticPr fontId="11" type="noConversion"/>
  </si>
  <si>
    <t>CND</t>
    <phoneticPr fontId="11" type="noConversion"/>
  </si>
  <si>
    <t>ODESSA</t>
    <phoneticPr fontId="11" type="noConversion"/>
  </si>
  <si>
    <t>ODS</t>
    <phoneticPr fontId="11" type="noConversion"/>
  </si>
  <si>
    <t>IST</t>
    <phoneticPr fontId="11" type="noConversion"/>
  </si>
  <si>
    <t>KAV</t>
    <phoneticPr fontId="11" type="noConversion"/>
  </si>
  <si>
    <t>YM WREATH</t>
    <phoneticPr fontId="11" type="noConversion"/>
  </si>
  <si>
    <t>ONE/YML/HPL
(MD3)</t>
    <phoneticPr fontId="52" type="noConversion"/>
  </si>
  <si>
    <t>VIA IST</t>
    <phoneticPr fontId="52" type="noConversion"/>
  </si>
  <si>
    <t>YM WIDTH</t>
    <phoneticPr fontId="11" type="noConversion"/>
  </si>
  <si>
    <t>014W</t>
    <phoneticPr fontId="11" type="noConversion"/>
  </si>
  <si>
    <t>HAMBURG EXPRESS</t>
    <phoneticPr fontId="11" type="noConversion"/>
  </si>
  <si>
    <t>033W</t>
    <phoneticPr fontId="11" type="noConversion"/>
  </si>
  <si>
    <t>YM WELCOME</t>
    <phoneticPr fontId="11" type="noConversion"/>
  </si>
  <si>
    <t>CASABLANCA</t>
  </si>
  <si>
    <t>TANGIER</t>
    <phoneticPr fontId="11" type="noConversion"/>
  </si>
  <si>
    <t>CAS</t>
  </si>
  <si>
    <t>VIA TANGIER</t>
    <phoneticPr fontId="52" type="noConversion"/>
  </si>
  <si>
    <t>YML(MD3)</t>
    <phoneticPr fontId="11" type="noConversion"/>
  </si>
  <si>
    <t>YM WINNER</t>
    <phoneticPr fontId="11" type="noConversion"/>
  </si>
  <si>
    <t>022W</t>
    <phoneticPr fontId="11" type="noConversion"/>
  </si>
  <si>
    <t xml:space="preserve">EVER USEFUL </t>
    <phoneticPr fontId="11" type="noConversion"/>
  </si>
  <si>
    <t>1371-140W</t>
    <phoneticPr fontId="11" type="noConversion"/>
  </si>
  <si>
    <t>EMC(FEM)</t>
    <phoneticPr fontId="11" type="noConversion"/>
  </si>
  <si>
    <t xml:space="preserve">XIN YAN TIAN </t>
    <phoneticPr fontId="11" type="noConversion"/>
  </si>
  <si>
    <t xml:space="preserve">FEM5 </t>
    <phoneticPr fontId="11" type="noConversion"/>
  </si>
  <si>
    <t>1373-005W</t>
    <phoneticPr fontId="11" type="noConversion"/>
  </si>
  <si>
    <t xml:space="preserve">EVER UBERTY </t>
    <phoneticPr fontId="11" type="noConversion"/>
  </si>
  <si>
    <t>1374-151W</t>
    <phoneticPr fontId="11" type="noConversion"/>
  </si>
  <si>
    <t>VESSEL</t>
    <phoneticPr fontId="52" type="noConversion"/>
  </si>
  <si>
    <t>OSAKA</t>
    <phoneticPr fontId="11" type="noConversion"/>
  </si>
  <si>
    <t>CSCL NAGOYA</t>
    <phoneticPr fontId="11" type="noConversion"/>
  </si>
  <si>
    <t>375E</t>
    <phoneticPr fontId="11" type="noConversion"/>
  </si>
  <si>
    <t>SNL/COSCO(SKS2)</t>
    <phoneticPr fontId="52" type="noConversion"/>
  </si>
  <si>
    <t>OPTIMA</t>
    <phoneticPr fontId="11" type="noConversion"/>
  </si>
  <si>
    <t>376E</t>
    <phoneticPr fontId="11" type="noConversion"/>
  </si>
  <si>
    <t>377E</t>
    <phoneticPr fontId="11" type="noConversion"/>
  </si>
  <si>
    <t>378E</t>
    <phoneticPr fontId="11" type="noConversion"/>
  </si>
  <si>
    <t>379E</t>
    <phoneticPr fontId="11" type="noConversion"/>
  </si>
  <si>
    <t>LILA BHUM</t>
    <phoneticPr fontId="11" type="noConversion"/>
  </si>
  <si>
    <t>1914E</t>
    <phoneticPr fontId="11" type="noConversion"/>
  </si>
  <si>
    <t>CCL</t>
    <phoneticPr fontId="11" type="noConversion"/>
  </si>
  <si>
    <t>MARCLOUD</t>
    <phoneticPr fontId="11" type="noConversion"/>
  </si>
  <si>
    <t>326E</t>
    <phoneticPr fontId="11" type="noConversion"/>
  </si>
  <si>
    <t>SNL/COSCO(SKS7)</t>
    <phoneticPr fontId="11" type="noConversion"/>
  </si>
  <si>
    <t>HALCYON</t>
    <phoneticPr fontId="11" type="noConversion"/>
  </si>
  <si>
    <t>327E</t>
  </si>
  <si>
    <t>CSCL TOKYO</t>
    <phoneticPr fontId="11" type="noConversion"/>
  </si>
  <si>
    <t>328E</t>
  </si>
  <si>
    <t>329E</t>
  </si>
  <si>
    <t>MOJI</t>
    <phoneticPr fontId="11" type="noConversion"/>
  </si>
  <si>
    <t>SINOTRANS NINGBO</t>
    <phoneticPr fontId="11" type="noConversion"/>
  </si>
  <si>
    <t>SNL(SKY1)</t>
    <phoneticPr fontId="11" type="noConversion"/>
  </si>
  <si>
    <t>SITC MANILA</t>
    <phoneticPr fontId="11" type="noConversion"/>
  </si>
  <si>
    <t>TOKYO</t>
    <phoneticPr fontId="11" type="noConversion"/>
  </si>
  <si>
    <t>253E</t>
    <phoneticPr fontId="11" type="noConversion"/>
  </si>
  <si>
    <t>SNL(SKT2)</t>
    <phoneticPr fontId="52" type="noConversion"/>
  </si>
  <si>
    <t>254E</t>
    <phoneticPr fontId="11" type="noConversion"/>
  </si>
  <si>
    <t>255E</t>
    <phoneticPr fontId="11" type="noConversion"/>
  </si>
  <si>
    <t>256E</t>
    <phoneticPr fontId="11" type="noConversion"/>
  </si>
  <si>
    <t>257E</t>
    <phoneticPr fontId="11" type="noConversion"/>
  </si>
  <si>
    <t>KALAMAZOO</t>
    <phoneticPr fontId="11" type="noConversion"/>
  </si>
  <si>
    <t>111E</t>
    <phoneticPr fontId="11" type="noConversion"/>
  </si>
  <si>
    <t>SNL(SKT5)</t>
    <phoneticPr fontId="11" type="noConversion"/>
  </si>
  <si>
    <t>112E</t>
  </si>
  <si>
    <t>113E</t>
  </si>
  <si>
    <t>OTANA BHUM</t>
    <phoneticPr fontId="11" type="noConversion"/>
  </si>
  <si>
    <t>SNL(SKT7)</t>
    <phoneticPr fontId="11" type="noConversion"/>
  </si>
  <si>
    <t>NAGOYA</t>
    <phoneticPr fontId="11" type="noConversion"/>
  </si>
  <si>
    <t>LANTAU BEACH</t>
    <phoneticPr fontId="11" type="noConversion"/>
  </si>
  <si>
    <t>106E</t>
    <phoneticPr fontId="11" type="noConversion"/>
  </si>
  <si>
    <t>SNL(SNG2)</t>
    <phoneticPr fontId="52" type="noConversion"/>
  </si>
  <si>
    <t>107E</t>
    <phoneticPr fontId="11" type="noConversion"/>
  </si>
  <si>
    <t>108E</t>
    <phoneticPr fontId="11" type="noConversion"/>
  </si>
  <si>
    <t>109E</t>
    <phoneticPr fontId="11" type="noConversion"/>
  </si>
  <si>
    <t>110E</t>
    <phoneticPr fontId="11" type="noConversion"/>
  </si>
  <si>
    <t>SINOTRANS SHANGHAI</t>
    <phoneticPr fontId="11" type="noConversion"/>
  </si>
  <si>
    <t>SNL(SNG5)</t>
    <phoneticPr fontId="11" type="noConversion"/>
  </si>
  <si>
    <t>267E</t>
    <phoneticPr fontId="11" type="noConversion"/>
  </si>
  <si>
    <t>SNL(SNG7)</t>
    <phoneticPr fontId="11" type="noConversion"/>
  </si>
  <si>
    <t>268E</t>
  </si>
  <si>
    <t>269E</t>
  </si>
  <si>
    <t>270E</t>
  </si>
  <si>
    <t>BUSAN</t>
    <phoneticPr fontId="11" type="noConversion"/>
  </si>
  <si>
    <t>POS YOKOHAMA</t>
    <phoneticPr fontId="11" type="noConversion"/>
  </si>
  <si>
    <t>1214E</t>
    <phoneticPr fontId="11" type="noConversion"/>
  </si>
  <si>
    <t>PAN OCEAN(BS9)</t>
    <phoneticPr fontId="11" type="noConversion"/>
  </si>
  <si>
    <t>1215E</t>
  </si>
  <si>
    <t>1216E</t>
  </si>
  <si>
    <t>1217E</t>
  </si>
  <si>
    <t>PANCON VICTORY</t>
    <phoneticPr fontId="11" type="noConversion"/>
  </si>
  <si>
    <t>1162E</t>
    <phoneticPr fontId="11" type="noConversion"/>
  </si>
  <si>
    <t>PCS</t>
    <phoneticPr fontId="11" type="noConversion"/>
  </si>
  <si>
    <t>1163E</t>
  </si>
  <si>
    <t>1164E</t>
  </si>
  <si>
    <t>1165E</t>
  </si>
  <si>
    <t>SINOTRANS HONG KONG</t>
    <phoneticPr fontId="11" type="noConversion"/>
  </si>
  <si>
    <t>380E</t>
    <phoneticPr fontId="11" type="noConversion"/>
  </si>
  <si>
    <t>381E</t>
  </si>
  <si>
    <t>382E</t>
  </si>
  <si>
    <t>383E</t>
  </si>
  <si>
    <t>VICTORIA TRADER</t>
    <phoneticPr fontId="11" type="noConversion"/>
  </si>
  <si>
    <t>160E</t>
    <phoneticPr fontId="11" type="noConversion"/>
  </si>
  <si>
    <t>161E</t>
  </si>
  <si>
    <t>162E</t>
  </si>
  <si>
    <t>163E</t>
  </si>
  <si>
    <t>EASLINE SHANGHAI</t>
    <phoneticPr fontId="11" type="noConversion"/>
  </si>
  <si>
    <t>INCHON</t>
    <phoneticPr fontId="11" type="noConversion"/>
  </si>
  <si>
    <t>CSCL YOKOHAMA</t>
    <phoneticPr fontId="11" type="noConversion"/>
  </si>
  <si>
    <t>8184E</t>
    <phoneticPr fontId="11" type="noConversion"/>
  </si>
  <si>
    <t>CSCL(CJM1)</t>
    <phoneticPr fontId="52" type="noConversion"/>
  </si>
  <si>
    <t>8185E</t>
    <phoneticPr fontId="11" type="noConversion"/>
  </si>
  <si>
    <t>8186E</t>
    <phoneticPr fontId="11" type="noConversion"/>
  </si>
  <si>
    <t>8187E</t>
    <phoneticPr fontId="11" type="noConversion"/>
  </si>
  <si>
    <t>8188E</t>
    <phoneticPr fontId="11" type="noConversion"/>
  </si>
  <si>
    <t>PEGASUS TERA</t>
    <phoneticPr fontId="11" type="noConversion"/>
  </si>
  <si>
    <t>XIN MING ZHOU</t>
    <phoneticPr fontId="11" type="noConversion"/>
  </si>
  <si>
    <t>EAS</t>
    <phoneticPr fontId="11" type="noConversion"/>
  </si>
  <si>
    <t>CSCL OSAKA</t>
    <phoneticPr fontId="11" type="noConversion"/>
  </si>
  <si>
    <t>8322E</t>
    <phoneticPr fontId="11" type="noConversion"/>
  </si>
  <si>
    <t>CSCL(CJM2)</t>
    <phoneticPr fontId="11" type="noConversion"/>
  </si>
  <si>
    <t>8323E</t>
  </si>
  <si>
    <t>8324E</t>
  </si>
  <si>
    <t>8325E</t>
  </si>
  <si>
    <t>OPERATOR</t>
    <phoneticPr fontId="11" type="noConversion"/>
  </si>
  <si>
    <t>PANCON SUCCESS</t>
    <phoneticPr fontId="11" type="noConversion"/>
  </si>
  <si>
    <t>1918E</t>
    <phoneticPr fontId="11" type="noConversion"/>
  </si>
  <si>
    <t>HONGKONG &amp; TAIWAN</t>
  </si>
  <si>
    <t>HONGKONG</t>
  </si>
  <si>
    <t>HONGKONG</t>
    <phoneticPr fontId="11" type="noConversion"/>
  </si>
  <si>
    <t>JJ NAGOYA</t>
    <phoneticPr fontId="11" type="noConversion"/>
  </si>
  <si>
    <t>1914S</t>
    <phoneticPr fontId="11" type="noConversion"/>
  </si>
  <si>
    <t>JJ</t>
    <phoneticPr fontId="11" type="noConversion"/>
  </si>
  <si>
    <t>VENUS C</t>
    <phoneticPr fontId="11" type="noConversion"/>
  </si>
  <si>
    <t>SITC GUANGXI</t>
    <phoneticPr fontId="11" type="noConversion"/>
  </si>
  <si>
    <t>1908S</t>
    <phoneticPr fontId="11" type="noConversion"/>
  </si>
  <si>
    <t>SITC(VTX1)</t>
    <phoneticPr fontId="11" type="noConversion"/>
  </si>
  <si>
    <t>SITC KAWASAKI</t>
    <phoneticPr fontId="11" type="noConversion"/>
  </si>
  <si>
    <t>SITC KANTO</t>
    <phoneticPr fontId="11" type="noConversion"/>
  </si>
  <si>
    <t>SITC JIANGSU</t>
    <phoneticPr fontId="11" type="noConversion"/>
  </si>
  <si>
    <t>SITC BANGKOK</t>
    <phoneticPr fontId="11" type="noConversion"/>
  </si>
  <si>
    <t>SITC(CKV2)</t>
    <phoneticPr fontId="11" type="noConversion"/>
  </si>
  <si>
    <t>SITC KEELUNG</t>
    <phoneticPr fontId="11" type="noConversion"/>
  </si>
  <si>
    <t>1910S</t>
    <phoneticPr fontId="11" type="noConversion"/>
  </si>
  <si>
    <t>SITC LIAONING</t>
    <phoneticPr fontId="11" type="noConversion"/>
  </si>
  <si>
    <t>SITC MACAO</t>
    <phoneticPr fontId="11" type="noConversion"/>
  </si>
  <si>
    <t>KEELUNG/KAOHSIUNG/TAICHUNG</t>
  </si>
  <si>
    <t>VESSEL</t>
    <phoneticPr fontId="11" type="noConversion"/>
  </si>
  <si>
    <t>KEELUNG</t>
    <phoneticPr fontId="11" type="noConversion"/>
  </si>
  <si>
    <t>SITC NINGBO</t>
    <phoneticPr fontId="11" type="noConversion"/>
  </si>
  <si>
    <t>HASCO(STW1)</t>
    <phoneticPr fontId="11" type="noConversion"/>
  </si>
  <si>
    <t>DONG FANG FU</t>
    <phoneticPr fontId="11" type="noConversion"/>
  </si>
  <si>
    <t>HASCO(STW2)</t>
    <phoneticPr fontId="11" type="noConversion"/>
  </si>
  <si>
    <t>SGP</t>
    <phoneticPr fontId="11" type="noConversion"/>
  </si>
  <si>
    <t>APL COLUMBUS</t>
    <phoneticPr fontId="11" type="noConversion"/>
  </si>
  <si>
    <t>0IS21W</t>
    <phoneticPr fontId="11" type="noConversion"/>
  </si>
  <si>
    <t>RCL/ZIM(RKI/CI3)</t>
    <phoneticPr fontId="11" type="noConversion"/>
  </si>
  <si>
    <t>OOCL QINGDAO</t>
    <phoneticPr fontId="11" type="noConversion"/>
  </si>
  <si>
    <t>143W</t>
    <phoneticPr fontId="11" type="noConversion"/>
  </si>
  <si>
    <t>CMA CGM GANGES</t>
    <phoneticPr fontId="11" type="noConversion"/>
  </si>
  <si>
    <t>0IS25W</t>
    <phoneticPr fontId="11" type="noConversion"/>
  </si>
  <si>
    <t>OOCL ATLANTA</t>
    <phoneticPr fontId="11" type="noConversion"/>
  </si>
  <si>
    <t>106W</t>
    <phoneticPr fontId="11" type="noConversion"/>
  </si>
  <si>
    <t>MIRAMARIN</t>
    <phoneticPr fontId="11" type="noConversion"/>
  </si>
  <si>
    <t>NAVIOS DOMINO</t>
    <phoneticPr fontId="11" type="noConversion"/>
  </si>
  <si>
    <t>006S</t>
    <phoneticPr fontId="11" type="noConversion"/>
  </si>
  <si>
    <t>KMTC(KCM)</t>
    <phoneticPr fontId="11" type="noConversion"/>
  </si>
  <si>
    <t>SEASPAN MELBOURNE</t>
    <phoneticPr fontId="11" type="noConversion"/>
  </si>
  <si>
    <t>1904S</t>
    <phoneticPr fontId="11" type="noConversion"/>
  </si>
  <si>
    <t>SEASPAN MANILA</t>
    <phoneticPr fontId="11" type="noConversion"/>
  </si>
  <si>
    <t>NAVIOS VERMILION</t>
    <phoneticPr fontId="11" type="noConversion"/>
  </si>
  <si>
    <t>19004S</t>
    <phoneticPr fontId="11" type="noConversion"/>
  </si>
  <si>
    <t>KMTC QINGDAO</t>
    <phoneticPr fontId="11" type="noConversion"/>
  </si>
  <si>
    <t>KMTC(KMSK)</t>
    <phoneticPr fontId="11" type="noConversion"/>
  </si>
  <si>
    <t>KMTC SHENZHEN</t>
    <phoneticPr fontId="11" type="noConversion"/>
  </si>
  <si>
    <t>KMTC TIANJIN</t>
    <phoneticPr fontId="11" type="noConversion"/>
  </si>
  <si>
    <t>KMTC HOCHIMINH</t>
    <phoneticPr fontId="11" type="noConversion"/>
  </si>
  <si>
    <t>1905S</t>
    <phoneticPr fontId="11" type="noConversion"/>
  </si>
  <si>
    <t>PKG(N)</t>
    <phoneticPr fontId="11" type="noConversion"/>
  </si>
  <si>
    <t>JKT</t>
    <phoneticPr fontId="11" type="noConversion"/>
  </si>
  <si>
    <t>TS TAICHUNG</t>
    <phoneticPr fontId="11" type="noConversion"/>
  </si>
  <si>
    <t>KMTC(ANX)</t>
    <phoneticPr fontId="11" type="noConversion"/>
  </si>
  <si>
    <t>KMTC SURABAYA</t>
    <phoneticPr fontId="11" type="noConversion"/>
  </si>
  <si>
    <t>KMTC PENANG</t>
    <phoneticPr fontId="11" type="noConversion"/>
  </si>
  <si>
    <t>LEDA TRADER</t>
    <phoneticPr fontId="11" type="noConversion"/>
  </si>
  <si>
    <t>0046S</t>
    <phoneticPr fontId="11" type="noConversion"/>
  </si>
  <si>
    <t>AS COLUMBIA</t>
    <phoneticPr fontId="11" type="noConversion"/>
  </si>
  <si>
    <t>0019S</t>
    <phoneticPr fontId="11" type="noConversion"/>
  </si>
  <si>
    <t>KMTC(PCI)</t>
    <phoneticPr fontId="11" type="noConversion"/>
  </si>
  <si>
    <t>NORTHERN VOLITION</t>
    <phoneticPr fontId="11" type="noConversion"/>
  </si>
  <si>
    <t>POSEN</t>
    <phoneticPr fontId="11" type="noConversion"/>
  </si>
  <si>
    <t>AS CONSTANTINA</t>
    <phoneticPr fontId="11" type="noConversion"/>
  </si>
  <si>
    <t>PASIR GUDANG</t>
    <phoneticPr fontId="11" type="noConversion"/>
  </si>
  <si>
    <t>EVER BEING</t>
    <phoneticPr fontId="11" type="noConversion"/>
  </si>
  <si>
    <t>1707-008S</t>
    <phoneticPr fontId="11" type="noConversion"/>
  </si>
  <si>
    <t>EMC(NSB)</t>
    <phoneticPr fontId="11" type="noConversion"/>
  </si>
  <si>
    <t>EVER BALMY</t>
    <phoneticPr fontId="11" type="noConversion"/>
  </si>
  <si>
    <t>1708-019S</t>
    <phoneticPr fontId="11" type="noConversion"/>
  </si>
  <si>
    <t>EVER BONNY</t>
    <phoneticPr fontId="11" type="noConversion"/>
  </si>
  <si>
    <t>1709-014S</t>
    <phoneticPr fontId="11" type="noConversion"/>
  </si>
  <si>
    <t>EVER BLISS</t>
    <phoneticPr fontId="11" type="noConversion"/>
  </si>
  <si>
    <t>1710-024S</t>
    <phoneticPr fontId="11" type="noConversion"/>
  </si>
  <si>
    <t>SIHANOUVKILLE</t>
    <phoneticPr fontId="11" type="noConversion"/>
  </si>
  <si>
    <t>BKK(PAT)</t>
    <phoneticPr fontId="11" type="noConversion"/>
  </si>
  <si>
    <t>SITC JAKARTA</t>
    <phoneticPr fontId="11" type="noConversion"/>
  </si>
  <si>
    <t>SITC(VTX2)</t>
    <phoneticPr fontId="11" type="noConversion"/>
  </si>
  <si>
    <t>SITC HEBEI</t>
    <phoneticPr fontId="11" type="noConversion"/>
  </si>
  <si>
    <t>CALA PINGUINO</t>
    <phoneticPr fontId="11" type="noConversion"/>
  </si>
  <si>
    <t>SITC HANSHIN</t>
    <phoneticPr fontId="11" type="noConversion"/>
  </si>
  <si>
    <t>JITRA BHUM</t>
    <phoneticPr fontId="11" type="noConversion"/>
  </si>
  <si>
    <t>285S</t>
    <phoneticPr fontId="11" type="noConversion"/>
  </si>
  <si>
    <t>RCL(RBC)</t>
    <phoneticPr fontId="11" type="noConversion"/>
  </si>
  <si>
    <t>ITHA BHUM</t>
    <phoneticPr fontId="11" type="noConversion"/>
  </si>
  <si>
    <t>293S</t>
    <phoneticPr fontId="11" type="noConversion"/>
  </si>
  <si>
    <t>0RK2FS</t>
    <phoneticPr fontId="11" type="noConversion"/>
  </si>
  <si>
    <t>KAMA BHUM</t>
    <phoneticPr fontId="11" type="noConversion"/>
  </si>
  <si>
    <t>229S</t>
    <phoneticPr fontId="11" type="noConversion"/>
  </si>
  <si>
    <t>284S</t>
    <phoneticPr fontId="11" type="noConversion"/>
  </si>
  <si>
    <t>286S</t>
    <phoneticPr fontId="11" type="noConversion"/>
  </si>
  <si>
    <t>292S</t>
    <phoneticPr fontId="11" type="noConversion"/>
  </si>
  <si>
    <t>LAEM CHABANG</t>
    <phoneticPr fontId="11" type="noConversion"/>
  </si>
  <si>
    <t>HCM</t>
    <phoneticPr fontId="11" type="noConversion"/>
  </si>
  <si>
    <t>VOYAGE</t>
    <phoneticPr fontId="11" type="noConversion"/>
  </si>
  <si>
    <t>CNSHA</t>
    <phoneticPr fontId="11" type="noConversion"/>
  </si>
  <si>
    <t>HAIPHONG</t>
    <phoneticPr fontId="11" type="noConversion"/>
  </si>
  <si>
    <t xml:space="preserve">CUT OFF </t>
    <phoneticPr fontId="11" type="noConversion"/>
  </si>
  <si>
    <t>ETD</t>
    <phoneticPr fontId="11" type="noConversion"/>
  </si>
  <si>
    <t>ETA</t>
    <phoneticPr fontId="11" type="noConversion"/>
  </si>
  <si>
    <t>BAOHANG</t>
    <phoneticPr fontId="11" type="noConversion"/>
  </si>
  <si>
    <t>19004A</t>
    <phoneticPr fontId="11" type="noConversion"/>
  </si>
  <si>
    <t>TS(NV1)/YML(CVX)</t>
    <phoneticPr fontId="11" type="noConversion"/>
  </si>
  <si>
    <t>MAERSK ATLANTIC</t>
    <phoneticPr fontId="11" type="noConversion"/>
  </si>
  <si>
    <t>915S</t>
    <phoneticPr fontId="11" type="noConversion"/>
  </si>
  <si>
    <t>CONTSHIP UNO</t>
    <phoneticPr fontId="11" type="noConversion"/>
  </si>
  <si>
    <t>103A</t>
    <phoneticPr fontId="11" type="noConversion"/>
  </si>
  <si>
    <t>TYGRA</t>
    <phoneticPr fontId="11" type="noConversion"/>
  </si>
  <si>
    <t>917S</t>
    <phoneticPr fontId="11" type="noConversion"/>
  </si>
  <si>
    <t>HYUNDAI HARMONY</t>
    <phoneticPr fontId="11" type="noConversion"/>
  </si>
  <si>
    <t>SITC(CKV)</t>
    <phoneticPr fontId="11" type="noConversion"/>
  </si>
  <si>
    <t>SITC DANANG</t>
    <phoneticPr fontId="11" type="noConversion"/>
  </si>
  <si>
    <t>SITC INCHON</t>
    <phoneticPr fontId="11" type="noConversion"/>
  </si>
  <si>
    <t>SITC HAKATA</t>
    <phoneticPr fontId="11" type="noConversion"/>
  </si>
  <si>
    <t>1912S</t>
    <phoneticPr fontId="11" type="noConversion"/>
  </si>
  <si>
    <t>SITC YOKKAICHI</t>
    <phoneticPr fontId="11" type="noConversion"/>
  </si>
  <si>
    <t>SITC(CJV2)</t>
    <phoneticPr fontId="11" type="noConversion"/>
  </si>
  <si>
    <t>SITC WEIHAI</t>
    <phoneticPr fontId="11" type="noConversion"/>
  </si>
  <si>
    <t>EPONYMA</t>
    <phoneticPr fontId="11" type="noConversion"/>
  </si>
  <si>
    <t>DANANG</t>
    <phoneticPr fontId="52" type="noConversion"/>
  </si>
  <si>
    <t>DANANG</t>
    <phoneticPr fontId="11" type="noConversion"/>
  </si>
  <si>
    <t>AS LEONA</t>
    <phoneticPr fontId="11" type="noConversion"/>
  </si>
  <si>
    <t>SITC(CJV6)</t>
    <phoneticPr fontId="11" type="noConversion"/>
  </si>
  <si>
    <t>SITC MOJI</t>
    <phoneticPr fontId="11" type="noConversion"/>
  </si>
  <si>
    <t>REFLECTION</t>
    <phoneticPr fontId="11" type="noConversion"/>
  </si>
  <si>
    <t>MANILA(S)</t>
    <phoneticPr fontId="11" type="noConversion"/>
  </si>
  <si>
    <t>SEASPAN NINGBO</t>
    <phoneticPr fontId="11" type="noConversion"/>
  </si>
  <si>
    <t>004S</t>
    <phoneticPr fontId="11" type="noConversion"/>
  </si>
  <si>
    <t>HMM(TTP)</t>
    <phoneticPr fontId="11" type="noConversion"/>
  </si>
  <si>
    <t xml:space="preserve">CONSTANTINOS P </t>
    <phoneticPr fontId="11" type="noConversion"/>
  </si>
  <si>
    <t>0XA2HS</t>
    <phoneticPr fontId="11" type="noConversion"/>
  </si>
  <si>
    <t>NAVIOS AMARANTH</t>
    <phoneticPr fontId="11" type="noConversion"/>
  </si>
  <si>
    <t>003S</t>
    <phoneticPr fontId="11" type="noConversion"/>
  </si>
  <si>
    <t>005S</t>
    <phoneticPr fontId="11" type="noConversion"/>
  </si>
  <si>
    <t>YANGON(MIIT)</t>
    <phoneticPr fontId="11" type="noConversion"/>
  </si>
  <si>
    <t>VESSEL</t>
    <phoneticPr fontId="59" type="noConversion"/>
  </si>
  <si>
    <t>OPERATOR</t>
    <phoneticPr fontId="52" type="noConversion"/>
  </si>
  <si>
    <t>MCC KYOTO</t>
    <phoneticPr fontId="11" type="noConversion"/>
  </si>
  <si>
    <t>913S</t>
    <phoneticPr fontId="11" type="noConversion"/>
  </si>
  <si>
    <t>MCC(IA5)</t>
    <phoneticPr fontId="11" type="noConversion"/>
  </si>
  <si>
    <t>MAERSK WARSAW</t>
    <phoneticPr fontId="11" type="noConversion"/>
  </si>
  <si>
    <t>914S</t>
    <phoneticPr fontId="11" type="noConversion"/>
  </si>
  <si>
    <t>TORRES STRAIT</t>
    <phoneticPr fontId="11" type="noConversion"/>
  </si>
  <si>
    <t>MCC SEOUL</t>
    <phoneticPr fontId="11" type="noConversion"/>
  </si>
  <si>
    <t>916S</t>
    <phoneticPr fontId="11" type="noConversion"/>
  </si>
  <si>
    <t>MCC DHAKA</t>
    <phoneticPr fontId="11" type="noConversion"/>
  </si>
  <si>
    <t>SEMARANG</t>
    <phoneticPr fontId="11" type="noConversion"/>
  </si>
  <si>
    <t>VOYAGE</t>
    <phoneticPr fontId="52" type="noConversion"/>
  </si>
  <si>
    <t>CNSHA</t>
    <phoneticPr fontId="52" type="noConversion"/>
  </si>
  <si>
    <t>SEMARANG</t>
    <phoneticPr fontId="52" type="noConversion"/>
  </si>
  <si>
    <t xml:space="preserve">CUT OFF </t>
    <phoneticPr fontId="52" type="noConversion"/>
  </si>
  <si>
    <t>ETD</t>
    <phoneticPr fontId="52" type="noConversion"/>
  </si>
  <si>
    <t>ETA</t>
    <phoneticPr fontId="52" type="noConversion"/>
  </si>
  <si>
    <t>EMC(CIT)</t>
    <phoneticPr fontId="52" type="noConversion"/>
  </si>
  <si>
    <t>EVER BEADY</t>
    <phoneticPr fontId="11" type="noConversion"/>
  </si>
  <si>
    <t>017S</t>
    <phoneticPr fontId="11" type="noConversion"/>
  </si>
  <si>
    <t>EVER BRACE</t>
    <phoneticPr fontId="11" type="noConversion"/>
  </si>
  <si>
    <t>014S</t>
    <phoneticPr fontId="11" type="noConversion"/>
  </si>
  <si>
    <t>EVER BLOOM</t>
    <phoneticPr fontId="11" type="noConversion"/>
  </si>
  <si>
    <t>PONA</t>
    <phoneticPr fontId="11" type="noConversion"/>
  </si>
  <si>
    <t>044S</t>
    <phoneticPr fontId="11" type="noConversion"/>
  </si>
  <si>
    <t>DAR ES SALAM</t>
  </si>
  <si>
    <t>DAR ES SALAM</t>
    <phoneticPr fontId="52" type="noConversion"/>
  </si>
  <si>
    <t>KOTA GEMAR</t>
    <phoneticPr fontId="11" type="noConversion"/>
  </si>
  <si>
    <t>0219W</t>
    <phoneticPr fontId="11" type="noConversion"/>
  </si>
  <si>
    <t>COSCO(EAX1)</t>
    <phoneticPr fontId="52" type="noConversion"/>
  </si>
  <si>
    <t>COSCO FUZHOU</t>
    <phoneticPr fontId="11" type="noConversion"/>
  </si>
  <si>
    <t>098W</t>
    <phoneticPr fontId="11" type="noConversion"/>
  </si>
  <si>
    <t>KOTA MACHAN</t>
    <phoneticPr fontId="11" type="noConversion"/>
  </si>
  <si>
    <t>0023W</t>
    <phoneticPr fontId="11" type="noConversion"/>
  </si>
  <si>
    <t>KOTA MANIS</t>
    <phoneticPr fontId="11" type="noConversion"/>
  </si>
  <si>
    <t>0021W</t>
    <phoneticPr fontId="11" type="noConversion"/>
  </si>
  <si>
    <t>MOMBASA</t>
    <phoneticPr fontId="11" type="noConversion"/>
  </si>
  <si>
    <t>DURBAN</t>
    <phoneticPr fontId="11" type="noConversion"/>
  </si>
  <si>
    <t>DURBAN</t>
    <phoneticPr fontId="52" type="noConversion"/>
  </si>
  <si>
    <t>BLANK VOYAGE</t>
    <phoneticPr fontId="11" type="noConversion"/>
  </si>
  <si>
    <t>ONE(SAC)</t>
    <phoneticPr fontId="52" type="noConversion"/>
  </si>
  <si>
    <t>ITAL LUNARE</t>
    <phoneticPr fontId="11" type="noConversion"/>
  </si>
  <si>
    <t>086W</t>
    <phoneticPr fontId="11" type="noConversion"/>
  </si>
  <si>
    <t>VENICE BRIDGE</t>
    <phoneticPr fontId="11" type="noConversion"/>
  </si>
  <si>
    <t>904W</t>
    <phoneticPr fontId="11" type="noConversion"/>
  </si>
  <si>
    <t>APAPA,LAGOS</t>
  </si>
  <si>
    <t>LAGOS</t>
    <phoneticPr fontId="52" type="noConversion"/>
  </si>
  <si>
    <t>SEASPAN DUBAI</t>
    <phoneticPr fontId="11" type="noConversion"/>
  </si>
  <si>
    <t>COSCO(WAX1)</t>
    <phoneticPr fontId="52" type="noConversion"/>
  </si>
  <si>
    <t>RHL CONSTANTIA</t>
    <phoneticPr fontId="11" type="noConversion"/>
  </si>
  <si>
    <t>RDO FAVOUR</t>
    <phoneticPr fontId="11" type="noConversion"/>
  </si>
  <si>
    <t>208W</t>
    <phoneticPr fontId="11" type="noConversion"/>
  </si>
  <si>
    <t>COSCO KOBE</t>
  </si>
  <si>
    <t>056W</t>
    <phoneticPr fontId="11" type="noConversion"/>
  </si>
  <si>
    <t>TEMA</t>
  </si>
  <si>
    <t>TEMA</t>
    <phoneticPr fontId="52" type="noConversion"/>
  </si>
  <si>
    <t>PORT LOUIS</t>
    <phoneticPr fontId="59" type="noConversion"/>
  </si>
  <si>
    <t>PORT LOUIS</t>
    <phoneticPr fontId="52" type="noConversion"/>
  </si>
  <si>
    <t xml:space="preserve">E.R. SANTA BARBARA </t>
    <phoneticPr fontId="11" type="noConversion"/>
  </si>
  <si>
    <t>CMA(SHAKA2)</t>
    <phoneticPr fontId="52" type="noConversion"/>
  </si>
  <si>
    <t xml:space="preserve">SANTA RITA </t>
    <phoneticPr fontId="11" type="noConversion"/>
  </si>
  <si>
    <t xml:space="preserve">CEZANNE </t>
    <phoneticPr fontId="11" type="noConversion"/>
  </si>
  <si>
    <t xml:space="preserve">MAERSK SHAMS </t>
    <phoneticPr fontId="11" type="noConversion"/>
  </si>
  <si>
    <t>KHI</t>
    <phoneticPr fontId="52" type="noConversion"/>
  </si>
  <si>
    <t>YM BAMBOO</t>
    <phoneticPr fontId="11" type="noConversion"/>
  </si>
  <si>
    <t>145W</t>
    <phoneticPr fontId="11" type="noConversion"/>
  </si>
  <si>
    <t>YML/OOCL(CPX)</t>
    <phoneticPr fontId="52" type="noConversion"/>
  </si>
  <si>
    <t>OOCL CALIFORNIA</t>
    <phoneticPr fontId="11" type="noConversion"/>
  </si>
  <si>
    <t>093W</t>
  </si>
  <si>
    <t>TINA I</t>
    <phoneticPr fontId="11" type="noConversion"/>
  </si>
  <si>
    <t>111W</t>
  </si>
  <si>
    <t>OOCL SHANGHAI</t>
    <phoneticPr fontId="11" type="noConversion"/>
  </si>
  <si>
    <t>043W</t>
  </si>
  <si>
    <t>HYUNDAI VANCOUVER</t>
    <phoneticPr fontId="11" type="noConversion"/>
  </si>
  <si>
    <t>251W</t>
    <phoneticPr fontId="11" type="noConversion"/>
  </si>
  <si>
    <t>HMM/TS/ZIM(CIX)</t>
    <phoneticPr fontId="52" type="noConversion"/>
  </si>
  <si>
    <t xml:space="preserve">  </t>
  </si>
  <si>
    <t>HYUNDAI COLOMBO</t>
    <phoneticPr fontId="11" type="noConversion"/>
  </si>
  <si>
    <t>101W</t>
    <phoneticPr fontId="11" type="noConversion"/>
  </si>
  <si>
    <t>HYUNDAI OAKLAND</t>
    <phoneticPr fontId="11" type="noConversion"/>
  </si>
  <si>
    <t>HYUNDAI LOYALTY</t>
    <phoneticPr fontId="11" type="noConversion"/>
  </si>
  <si>
    <t>072W</t>
    <phoneticPr fontId="11" type="noConversion"/>
  </si>
  <si>
    <t>PIP</t>
    <phoneticPr fontId="11" type="noConversion"/>
  </si>
  <si>
    <t>NEW DELHI/(P )</t>
    <phoneticPr fontId="52" type="noConversion"/>
  </si>
  <si>
    <t>OOCL/APL(CIX3)</t>
    <phoneticPr fontId="52" type="noConversion"/>
  </si>
  <si>
    <t>VIA PIP</t>
    <phoneticPr fontId="52" type="noConversion"/>
  </si>
  <si>
    <t>VIA PIP</t>
    <phoneticPr fontId="11" type="noConversion"/>
  </si>
  <si>
    <t>COLOMBO</t>
    <phoneticPr fontId="11" type="noConversion"/>
  </si>
  <si>
    <t>NYK THESEUS</t>
    <phoneticPr fontId="11" type="noConversion"/>
  </si>
  <si>
    <t>YML/ONE(PS3)</t>
    <phoneticPr fontId="52" type="noConversion"/>
  </si>
  <si>
    <t>NYK TRITON</t>
    <phoneticPr fontId="11" type="noConversion"/>
  </si>
  <si>
    <t>074W</t>
    <phoneticPr fontId="11" type="noConversion"/>
  </si>
  <si>
    <t>SEATTLE BRIDGE</t>
    <phoneticPr fontId="11" type="noConversion"/>
  </si>
  <si>
    <t>052W</t>
    <phoneticPr fontId="11" type="noConversion"/>
  </si>
  <si>
    <t>NYK ARGUS</t>
    <phoneticPr fontId="11" type="noConversion"/>
  </si>
  <si>
    <t>099W</t>
    <phoneticPr fontId="11" type="noConversion"/>
  </si>
  <si>
    <t>EVER GENIUS</t>
    <phoneticPr fontId="11" type="noConversion"/>
  </si>
  <si>
    <t>1029-004W</t>
    <phoneticPr fontId="11" type="noConversion"/>
  </si>
  <si>
    <t>COSCO(AEU5)
EMC(CEM)
OOCL(LL6)
CMA(FAL6)</t>
    <phoneticPr fontId="52" type="noConversion"/>
  </si>
  <si>
    <t>EVER GRADE</t>
    <phoneticPr fontId="11" type="noConversion"/>
  </si>
  <si>
    <t>1030-002W</t>
    <phoneticPr fontId="11" type="noConversion"/>
  </si>
  <si>
    <t>NHAVA SHEVA</t>
    <phoneticPr fontId="11" type="noConversion"/>
  </si>
  <si>
    <t>NSA</t>
    <phoneticPr fontId="11" type="noConversion"/>
  </si>
  <si>
    <t>SM SAVANNAH</t>
    <phoneticPr fontId="11" type="noConversion"/>
  </si>
  <si>
    <t>003W</t>
    <phoneticPr fontId="11" type="noConversion"/>
  </si>
  <si>
    <t>IAL/COSCO(CI1)</t>
    <phoneticPr fontId="52" type="noConversion"/>
  </si>
  <si>
    <t>COSCO THAILAND</t>
    <phoneticPr fontId="11" type="noConversion"/>
  </si>
  <si>
    <t>063W</t>
    <phoneticPr fontId="11" type="noConversion"/>
  </si>
  <si>
    <t>CMA CGM NORMA</t>
    <phoneticPr fontId="11" type="noConversion"/>
  </si>
  <si>
    <t>SEAMAX BRIDGEPORT</t>
    <phoneticPr fontId="11" type="noConversion"/>
  </si>
  <si>
    <t>111W</t>
    <phoneticPr fontId="11" type="noConversion"/>
  </si>
  <si>
    <t>E.R. AMSTERDAM</t>
    <phoneticPr fontId="11" type="noConversion"/>
  </si>
  <si>
    <t>1902W</t>
    <phoneticPr fontId="11" type="noConversion"/>
  </si>
  <si>
    <t>ZIM(NIX)</t>
    <phoneticPr fontId="52" type="noConversion"/>
  </si>
  <si>
    <t>EVER UNIQUE</t>
    <phoneticPr fontId="11" type="noConversion"/>
  </si>
  <si>
    <t>179W</t>
    <phoneticPr fontId="11" type="noConversion"/>
  </si>
  <si>
    <t>HAMBURG BAY</t>
    <phoneticPr fontId="11" type="noConversion"/>
  </si>
  <si>
    <t>030W</t>
    <phoneticPr fontId="11" type="noConversion"/>
  </si>
  <si>
    <t>IAN H</t>
    <phoneticPr fontId="11" type="noConversion"/>
  </si>
  <si>
    <t>NSA</t>
    <phoneticPr fontId="52" type="noConversion"/>
  </si>
  <si>
    <t>WAN HAI 501</t>
    <phoneticPr fontId="11" type="noConversion"/>
  </si>
  <si>
    <t>W190</t>
    <phoneticPr fontId="11" type="noConversion"/>
  </si>
  <si>
    <t>WHL/IAL(CI2)</t>
    <phoneticPr fontId="52" type="noConversion"/>
  </si>
  <si>
    <t>WAN HAI 506</t>
    <phoneticPr fontId="11" type="noConversion"/>
  </si>
  <si>
    <t>W165</t>
    <phoneticPr fontId="11" type="noConversion"/>
  </si>
  <si>
    <t>BUDGET VESSEL1</t>
    <phoneticPr fontId="11" type="noConversion"/>
  </si>
  <si>
    <t>W001</t>
    <phoneticPr fontId="11" type="noConversion"/>
  </si>
  <si>
    <t>WAN HAI 510</t>
    <phoneticPr fontId="11" type="noConversion"/>
  </si>
  <si>
    <t>W119</t>
    <phoneticPr fontId="11" type="noConversion"/>
  </si>
  <si>
    <t>SGP</t>
    <phoneticPr fontId="52" type="noConversion"/>
  </si>
  <si>
    <t>CHITTAGONG</t>
    <phoneticPr fontId="59" type="noConversion"/>
  </si>
  <si>
    <t>VIA SGP</t>
    <phoneticPr fontId="11" type="noConversion"/>
  </si>
  <si>
    <t>093W</t>
    <phoneticPr fontId="11" type="noConversion"/>
  </si>
  <si>
    <t>043W</t>
    <phoneticPr fontId="11" type="noConversion"/>
  </si>
  <si>
    <t>WAN HAI 611</t>
    <phoneticPr fontId="11" type="noConversion"/>
  </si>
  <si>
    <t>W035</t>
    <phoneticPr fontId="11" type="noConversion"/>
  </si>
  <si>
    <t>OOCL(PMX)</t>
    <phoneticPr fontId="52" type="noConversion"/>
  </si>
  <si>
    <t>KOTA CANTIK</t>
    <phoneticPr fontId="11" type="noConversion"/>
  </si>
  <si>
    <t>048W</t>
    <phoneticPr fontId="11" type="noConversion"/>
  </si>
  <si>
    <t>COSCO HONG KONG</t>
    <phoneticPr fontId="11" type="noConversion"/>
  </si>
  <si>
    <t>140W</t>
    <phoneticPr fontId="11" type="noConversion"/>
  </si>
  <si>
    <t>E.R. FELIXSTOWE</t>
    <phoneticPr fontId="11" type="noConversion"/>
  </si>
  <si>
    <t>062W</t>
    <phoneticPr fontId="11" type="noConversion"/>
  </si>
  <si>
    <t>TPP</t>
    <phoneticPr fontId="52" type="noConversion"/>
  </si>
  <si>
    <t>SYNERGY OAKLAND</t>
    <phoneticPr fontId="11" type="noConversion"/>
  </si>
  <si>
    <t>MCC(IA1)</t>
    <phoneticPr fontId="52" type="noConversion"/>
  </si>
  <si>
    <t>VIA TTP</t>
    <phoneticPr fontId="11" type="noConversion"/>
  </si>
  <si>
    <t>NORTHERN DEFENDER</t>
    <phoneticPr fontId="11" type="noConversion"/>
  </si>
  <si>
    <t>IA1 TBN 7</t>
    <phoneticPr fontId="11" type="noConversion"/>
  </si>
  <si>
    <t>BALTHASAR SCHULTE</t>
    <phoneticPr fontId="11" type="noConversion"/>
  </si>
  <si>
    <t>CHITTAGONG</t>
    <phoneticPr fontId="52" type="noConversion"/>
  </si>
  <si>
    <t>MCC MEDAN</t>
    <phoneticPr fontId="11" type="noConversion"/>
  </si>
  <si>
    <t>MCC(SH1)</t>
    <phoneticPr fontId="52" type="noConversion"/>
  </si>
  <si>
    <t>MCC YANGON</t>
    <phoneticPr fontId="11" type="noConversion"/>
  </si>
  <si>
    <t>MCC DANANG</t>
    <phoneticPr fontId="11" type="noConversion"/>
  </si>
  <si>
    <t>CALIFORNIA TRADER</t>
    <phoneticPr fontId="11" type="noConversion"/>
  </si>
  <si>
    <t>MCC QINGDAO</t>
    <phoneticPr fontId="11" type="noConversion"/>
  </si>
  <si>
    <t>CAROLINA TRADER</t>
    <phoneticPr fontId="11" type="noConversion"/>
  </si>
  <si>
    <t>MCC(SH2)</t>
    <phoneticPr fontId="52" type="noConversion"/>
  </si>
  <si>
    <t>MCC MANDALAY</t>
    <phoneticPr fontId="11" type="noConversion"/>
  </si>
  <si>
    <t>MCC NANJING</t>
    <phoneticPr fontId="11" type="noConversion"/>
  </si>
  <si>
    <t>TR PORTHOS</t>
    <phoneticPr fontId="11" type="noConversion"/>
  </si>
  <si>
    <t>CHENNAI/ENNORE</t>
    <phoneticPr fontId="59" type="noConversion"/>
  </si>
  <si>
    <t>CHENNAI</t>
    <phoneticPr fontId="52" type="noConversion"/>
  </si>
  <si>
    <t>HYUNDAI PLATINUM</t>
    <phoneticPr fontId="11" type="noConversion"/>
  </si>
  <si>
    <t>051W</t>
    <phoneticPr fontId="11" type="noConversion"/>
  </si>
  <si>
    <t>HMM/ZIM(ACS)</t>
    <phoneticPr fontId="52" type="noConversion"/>
  </si>
  <si>
    <t>HYUNDAI PREMIUM</t>
    <phoneticPr fontId="11" type="noConversion"/>
  </si>
  <si>
    <t>055W</t>
    <phoneticPr fontId="11" type="noConversion"/>
  </si>
  <si>
    <t>HYUNDAI PRESTIGE</t>
    <phoneticPr fontId="11" type="noConversion"/>
  </si>
  <si>
    <t>HYUNDAI PARAMOUNT</t>
    <phoneticPr fontId="11" type="noConversion"/>
  </si>
  <si>
    <t>ENNORE</t>
    <phoneticPr fontId="52" type="noConversion"/>
  </si>
  <si>
    <t>MEXICO</t>
    <phoneticPr fontId="11" type="noConversion"/>
  </si>
  <si>
    <t>SAF(CHX)</t>
    <phoneticPr fontId="52" type="noConversion"/>
  </si>
  <si>
    <t>MAERSK LAUNCESTON</t>
    <phoneticPr fontId="11" type="noConversion"/>
  </si>
  <si>
    <t>KMARIN ATLANTICA</t>
    <phoneticPr fontId="11" type="noConversion"/>
  </si>
  <si>
    <t>MEGALOPOLIS</t>
    <phoneticPr fontId="11" type="noConversion"/>
  </si>
  <si>
    <t>ANL GIPPSLAND</t>
    <phoneticPr fontId="11" type="noConversion"/>
  </si>
  <si>
    <t>035S</t>
    <phoneticPr fontId="11" type="noConversion"/>
  </si>
  <si>
    <t>COSCO(A3C)</t>
    <phoneticPr fontId="11" type="noConversion"/>
  </si>
  <si>
    <t>XIN QIN HUANG DAO</t>
    <phoneticPr fontId="11" type="noConversion"/>
  </si>
  <si>
    <t>052S</t>
    <phoneticPr fontId="11" type="noConversion"/>
  </si>
  <si>
    <t>OOCL ROTTERDAM</t>
    <phoneticPr fontId="11" type="noConversion"/>
  </si>
  <si>
    <t>108S</t>
    <phoneticPr fontId="11" type="noConversion"/>
  </si>
  <si>
    <t>E.R. SWEDEN</t>
    <phoneticPr fontId="11" type="noConversion"/>
  </si>
  <si>
    <t>002S</t>
    <phoneticPr fontId="11" type="noConversion"/>
  </si>
  <si>
    <t>CMA CGM EIFFEL</t>
    <phoneticPr fontId="11" type="noConversion"/>
  </si>
  <si>
    <t>0DF39S1PL</t>
    <phoneticPr fontId="11" type="noConversion"/>
  </si>
  <si>
    <t>YML(NAX)/ONE(AUJ)</t>
    <phoneticPr fontId="11" type="noConversion"/>
  </si>
  <si>
    <t>ITAL LIBERA</t>
    <phoneticPr fontId="11" type="noConversion"/>
  </si>
  <si>
    <t>103S</t>
    <phoneticPr fontId="11" type="noConversion"/>
  </si>
  <si>
    <t>BROOKLYN BRIDGE</t>
    <phoneticPr fontId="11" type="noConversion"/>
  </si>
  <si>
    <t>109S</t>
    <phoneticPr fontId="11" type="noConversion"/>
  </si>
  <si>
    <t>ITAL LIRICA</t>
    <phoneticPr fontId="11" type="noConversion"/>
  </si>
  <si>
    <t>095S</t>
    <phoneticPr fontId="11" type="noConversion"/>
  </si>
  <si>
    <t>AGLAIA</t>
    <phoneticPr fontId="11" type="noConversion"/>
  </si>
  <si>
    <t>058S</t>
  </si>
  <si>
    <t>COSCO(JKN) ONE(NZJ)</t>
    <phoneticPr fontId="11" type="noConversion"/>
  </si>
  <si>
    <t>SAFMARINE MULANJE</t>
    <phoneticPr fontId="11" type="noConversion"/>
  </si>
  <si>
    <t>JPO TUCANA</t>
    <phoneticPr fontId="11" type="noConversion"/>
  </si>
  <si>
    <t>059S</t>
    <phoneticPr fontId="11" type="noConversion"/>
  </si>
  <si>
    <t>NYK FUTAGO</t>
    <phoneticPr fontId="11" type="noConversion"/>
  </si>
  <si>
    <t>056S</t>
    <phoneticPr fontId="11" type="noConversion"/>
  </si>
  <si>
    <t>MAERSK GARONNE</t>
    <phoneticPr fontId="11" type="noConversion"/>
  </si>
  <si>
    <t>FREMANTLE/ADELAID</t>
  </si>
  <si>
    <t>FREMANTLE</t>
  </si>
  <si>
    <t>KOTA PUSAKA</t>
  </si>
  <si>
    <t>PIL(RSS)</t>
    <phoneticPr fontId="11" type="noConversion"/>
  </si>
  <si>
    <t>XIN LOS ANGELES</t>
  </si>
  <si>
    <t>129W</t>
  </si>
  <si>
    <t>CMA CGM CALLISTO</t>
  </si>
  <si>
    <t>0RD37W</t>
  </si>
  <si>
    <t>KOTA PETANI</t>
  </si>
  <si>
    <t>OOCL(ME4)</t>
    <phoneticPr fontId="11" type="noConversion"/>
  </si>
  <si>
    <t xml:space="preserve"> ITAL UNIVERSO</t>
    <phoneticPr fontId="11" type="noConversion"/>
  </si>
  <si>
    <t>1610-132W</t>
    <phoneticPr fontId="11" type="noConversion"/>
  </si>
  <si>
    <t xml:space="preserve"> EVER UTILE</t>
    <phoneticPr fontId="11" type="noConversion"/>
  </si>
  <si>
    <t>1611-140W</t>
    <phoneticPr fontId="11" type="noConversion"/>
  </si>
  <si>
    <t>EVER UNIFIC</t>
    <phoneticPr fontId="11" type="noConversion"/>
  </si>
  <si>
    <t>1612-139W</t>
    <phoneticPr fontId="11" type="noConversion"/>
  </si>
  <si>
    <t>EVER URSULA</t>
    <phoneticPr fontId="11" type="noConversion"/>
  </si>
  <si>
    <t>1613-154W</t>
    <phoneticPr fontId="11" type="noConversion"/>
  </si>
  <si>
    <t>WAN HAI 513</t>
    <phoneticPr fontId="11" type="noConversion"/>
  </si>
  <si>
    <t>W055</t>
    <phoneticPr fontId="11" type="noConversion"/>
  </si>
  <si>
    <t>ONE(CMS)</t>
    <phoneticPr fontId="11" type="noConversion"/>
  </si>
  <si>
    <t>WAN HAI 515</t>
    <phoneticPr fontId="11" type="noConversion"/>
  </si>
  <si>
    <t>W053</t>
    <phoneticPr fontId="11" type="noConversion"/>
  </si>
  <si>
    <t>KOTA CAHAYA</t>
    <phoneticPr fontId="11" type="noConversion"/>
  </si>
  <si>
    <t>W049</t>
    <phoneticPr fontId="11" type="noConversion"/>
  </si>
  <si>
    <t>WAN HAI 517</t>
    <phoneticPr fontId="11" type="noConversion"/>
  </si>
  <si>
    <t>W045</t>
    <phoneticPr fontId="11" type="noConversion"/>
  </si>
  <si>
    <t>CSCL GLOBE</t>
    <phoneticPr fontId="11" type="noConversion"/>
  </si>
  <si>
    <t>031W</t>
    <phoneticPr fontId="11" type="noConversion"/>
  </si>
  <si>
    <t>OOCL(ME5)/COSCO(CMEX)</t>
    <phoneticPr fontId="11" type="noConversion"/>
  </si>
  <si>
    <t>COSCO SHIPPING PISCES</t>
    <phoneticPr fontId="11" type="noConversion"/>
  </si>
  <si>
    <t xml:space="preserve"> OOCL MALAYSIA</t>
    <phoneticPr fontId="11" type="noConversion"/>
  </si>
  <si>
    <t xml:space="preserve"> CSCL ATLANTIC OCEAN</t>
    <phoneticPr fontId="11" type="noConversion"/>
  </si>
  <si>
    <t>HAMAD</t>
  </si>
  <si>
    <t>HAMAD</t>
    <phoneticPr fontId="11" type="noConversion"/>
  </si>
  <si>
    <t>YML(CGX)</t>
    <phoneticPr fontId="11" type="noConversion"/>
  </si>
  <si>
    <t>YM PLUM</t>
    <phoneticPr fontId="11" type="noConversion"/>
  </si>
  <si>
    <t>153W</t>
    <phoneticPr fontId="11" type="noConversion"/>
  </si>
  <si>
    <t>YM PINE</t>
    <phoneticPr fontId="11" type="noConversion"/>
  </si>
  <si>
    <t>146W</t>
    <phoneticPr fontId="11" type="noConversion"/>
  </si>
  <si>
    <t>YM GREEN</t>
    <phoneticPr fontId="11" type="noConversion"/>
  </si>
  <si>
    <t>VIA DUB</t>
    <phoneticPr fontId="11" type="noConversion"/>
  </si>
  <si>
    <t>COSCO(CMEX)</t>
    <phoneticPr fontId="11" type="noConversion"/>
  </si>
  <si>
    <t>VIA DAM</t>
  </si>
  <si>
    <t>YML(AR1)</t>
    <phoneticPr fontId="11" type="noConversion"/>
  </si>
  <si>
    <t>GLEN CANYON BRIDGE</t>
    <phoneticPr fontId="11" type="noConversion"/>
  </si>
  <si>
    <t>096W</t>
    <phoneticPr fontId="11" type="noConversion"/>
  </si>
  <si>
    <t>ENSENADA</t>
    <phoneticPr fontId="11" type="noConversion"/>
  </si>
  <si>
    <t>YM ORCHID</t>
    <phoneticPr fontId="11" type="noConversion"/>
  </si>
  <si>
    <t>154W</t>
    <phoneticPr fontId="11" type="noConversion"/>
  </si>
  <si>
    <t xml:space="preserve"> </t>
    <phoneticPr fontId="11" type="noConversion"/>
  </si>
  <si>
    <t xml:space="preserve">MAERSK ARAS  </t>
    <phoneticPr fontId="11" type="noConversion"/>
  </si>
  <si>
    <t>913E</t>
    <phoneticPr fontId="11" type="noConversion"/>
  </si>
  <si>
    <t>HAM-SUD(ASPA1)</t>
    <phoneticPr fontId="11" type="noConversion"/>
  </si>
  <si>
    <t xml:space="preserve">SAFMARINE MAKUTU </t>
    <phoneticPr fontId="11" type="noConversion"/>
  </si>
  <si>
    <t xml:space="preserve">SM TACOMA </t>
    <phoneticPr fontId="11" type="noConversion"/>
  </si>
  <si>
    <t xml:space="preserve">AC DUMMY 6 </t>
    <phoneticPr fontId="11" type="noConversion"/>
  </si>
  <si>
    <t xml:space="preserve">GRASMERE MAERSK </t>
    <phoneticPr fontId="11" type="noConversion"/>
  </si>
  <si>
    <t>CORCOVADO</t>
    <phoneticPr fontId="11" type="noConversion"/>
  </si>
  <si>
    <t xml:space="preserve">021E </t>
    <phoneticPr fontId="11" type="noConversion"/>
  </si>
  <si>
    <t>HMM(NW1)</t>
    <phoneticPr fontId="11" type="noConversion"/>
  </si>
  <si>
    <t xml:space="preserve">MOL BEYOND </t>
    <phoneticPr fontId="11" type="noConversion"/>
  </si>
  <si>
    <t>014E</t>
    <phoneticPr fontId="11" type="noConversion"/>
  </si>
  <si>
    <t xml:space="preserve">CAUTIN </t>
    <phoneticPr fontId="11" type="noConversion"/>
  </si>
  <si>
    <t>017E</t>
    <phoneticPr fontId="11" type="noConversion"/>
  </si>
  <si>
    <t>CAUQUENES</t>
    <phoneticPr fontId="11" type="noConversion"/>
  </si>
  <si>
    <t xml:space="preserve">020E </t>
    <phoneticPr fontId="11" type="noConversion"/>
  </si>
  <si>
    <t xml:space="preserve">EVER SALUTE </t>
    <phoneticPr fontId="11" type="noConversion"/>
  </si>
  <si>
    <t>0412-078E</t>
    <phoneticPr fontId="11" type="noConversion"/>
  </si>
  <si>
    <t>COSCO(WSA)</t>
    <phoneticPr fontId="11" type="noConversion"/>
  </si>
  <si>
    <t xml:space="preserve">EVER UNITED </t>
    <phoneticPr fontId="11" type="noConversion"/>
  </si>
  <si>
    <t>0413-168E</t>
    <phoneticPr fontId="11" type="noConversion"/>
  </si>
  <si>
    <t xml:space="preserve">TIAN CHANG HE </t>
    <phoneticPr fontId="11" type="noConversion"/>
  </si>
  <si>
    <t>32E</t>
    <phoneticPr fontId="11" type="noConversion"/>
  </si>
  <si>
    <t xml:space="preserve">VALUE </t>
    <phoneticPr fontId="11" type="noConversion"/>
  </si>
  <si>
    <t>0415-023E</t>
    <phoneticPr fontId="11" type="noConversion"/>
  </si>
  <si>
    <t>SAN ANTION</t>
  </si>
  <si>
    <t>GUAYAQUIL</t>
  </si>
  <si>
    <t xml:space="preserve">AGIOS MINAS </t>
    <phoneticPr fontId="11" type="noConversion"/>
  </si>
  <si>
    <t>038E</t>
    <phoneticPr fontId="11" type="noConversion"/>
  </si>
  <si>
    <t>COSCO(WSA2)</t>
    <phoneticPr fontId="11" type="noConversion"/>
  </si>
  <si>
    <t xml:space="preserve">KOTA CABAR </t>
    <phoneticPr fontId="11" type="noConversion"/>
  </si>
  <si>
    <t>043E</t>
    <phoneticPr fontId="11" type="noConversion"/>
  </si>
  <si>
    <t xml:space="preserve">EVER EXCEL </t>
    <phoneticPr fontId="11" type="noConversion"/>
  </si>
  <si>
    <t>0311-138E</t>
    <phoneticPr fontId="11" type="noConversion"/>
  </si>
  <si>
    <t xml:space="preserve">ROTTERDAM </t>
    <phoneticPr fontId="11" type="noConversion"/>
  </si>
  <si>
    <t>E007</t>
    <phoneticPr fontId="11" type="noConversion"/>
  </si>
  <si>
    <t xml:space="preserve">CMA CGM CALCUTTA </t>
    <phoneticPr fontId="11" type="noConversion"/>
  </si>
  <si>
    <t>0JX27E1PL</t>
    <phoneticPr fontId="11" type="noConversion"/>
  </si>
  <si>
    <t>COSCO(WSA4)</t>
    <phoneticPr fontId="11" type="noConversion"/>
  </si>
  <si>
    <t>TBN</t>
    <phoneticPr fontId="11" type="noConversion"/>
  </si>
  <si>
    <t xml:space="preserve">CMA CGM MUNDRA </t>
    <phoneticPr fontId="11" type="noConversion"/>
  </si>
  <si>
    <t>0JX2BE1PL</t>
    <phoneticPr fontId="11" type="noConversion"/>
  </si>
  <si>
    <t xml:space="preserve">CMA CGM ESTELLE </t>
    <phoneticPr fontId="11" type="noConversion"/>
  </si>
  <si>
    <t>0JX2DE1PL</t>
    <phoneticPr fontId="11" type="noConversion"/>
  </si>
  <si>
    <t xml:space="preserve">SWITZERLAND </t>
    <phoneticPr fontId="11" type="noConversion"/>
  </si>
  <si>
    <t>COSCO(ESA)</t>
    <phoneticPr fontId="11" type="noConversion"/>
  </si>
  <si>
    <t xml:space="preserve">CMA CGM RODOLPHE </t>
    <phoneticPr fontId="11" type="noConversion"/>
  </si>
  <si>
    <t>0AA37W1MA</t>
    <phoneticPr fontId="11" type="noConversion"/>
  </si>
  <si>
    <t xml:space="preserve">SEAMAX ROWAYTON </t>
    <phoneticPr fontId="11" type="noConversion"/>
  </si>
  <si>
    <t>0011W</t>
    <phoneticPr fontId="11" type="noConversion"/>
  </si>
  <si>
    <t xml:space="preserve">VANTAGE </t>
    <phoneticPr fontId="11" type="noConversion"/>
  </si>
  <si>
    <t>1327-027W</t>
    <phoneticPr fontId="11" type="noConversion"/>
  </si>
  <si>
    <t>SANTOS</t>
    <phoneticPr fontId="11" type="noConversion"/>
  </si>
  <si>
    <t>MOL BEACON</t>
    <phoneticPr fontId="11" type="noConversion"/>
  </si>
  <si>
    <t>HPL(AS2)</t>
    <phoneticPr fontId="11" type="noConversion"/>
  </si>
  <si>
    <t>MSC SASHA</t>
    <phoneticPr fontId="11" type="noConversion"/>
  </si>
  <si>
    <t>FI914A</t>
    <phoneticPr fontId="11" type="noConversion"/>
  </si>
  <si>
    <t>KOTA PEMIMPIN</t>
    <phoneticPr fontId="11" type="noConversion"/>
  </si>
  <si>
    <t>MOL BEAUTY</t>
    <phoneticPr fontId="11" type="noConversion"/>
  </si>
  <si>
    <t>MSC JEONGMIN</t>
    <phoneticPr fontId="11" type="noConversion"/>
  </si>
  <si>
    <t>I917A</t>
    <phoneticPr fontId="11" type="noConversion"/>
  </si>
  <si>
    <t>ONE(SX1)</t>
    <phoneticPr fontId="11" type="noConversion"/>
  </si>
  <si>
    <t>BUENOS AIRES</t>
    <phoneticPr fontId="11" type="noConversion"/>
  </si>
  <si>
    <t>PUERTO CALDERA</t>
    <phoneticPr fontId="11" type="noConversion"/>
  </si>
  <si>
    <t>MANZANILLO</t>
    <phoneticPr fontId="11" type="noConversion"/>
  </si>
  <si>
    <t>HPL(AN1)</t>
    <phoneticPr fontId="11" type="noConversion"/>
  </si>
  <si>
    <t>VIA  MANZANILLO</t>
    <phoneticPr fontId="11" type="noConversion"/>
  </si>
  <si>
    <t>GUATEMALA CITY</t>
    <phoneticPr fontId="11" type="noConversion"/>
  </si>
  <si>
    <t xml:space="preserve">LAZARO  </t>
    <phoneticPr fontId="11" type="noConversion"/>
  </si>
  <si>
    <t xml:space="preserve">CARSTEN MAERSK </t>
    <phoneticPr fontId="11" type="noConversion"/>
  </si>
  <si>
    <t>914E</t>
    <phoneticPr fontId="11" type="noConversion"/>
  </si>
  <si>
    <t>MSK(AC3)</t>
    <phoneticPr fontId="11" type="noConversion"/>
  </si>
  <si>
    <t xml:space="preserve">CCNI ANGOL </t>
    <phoneticPr fontId="11" type="noConversion"/>
  </si>
  <si>
    <t>A.P. MOLLER</t>
    <phoneticPr fontId="11" type="noConversion"/>
  </si>
  <si>
    <t xml:space="preserve">MAERSK SAVANNAH </t>
    <phoneticPr fontId="11" type="noConversion"/>
  </si>
  <si>
    <t>CAUCEDO</t>
  </si>
  <si>
    <t>CAUCEDO</t>
    <phoneticPr fontId="11" type="noConversion"/>
  </si>
  <si>
    <t xml:space="preserve">SANTA LORETTA </t>
    <phoneticPr fontId="11" type="noConversion"/>
  </si>
  <si>
    <t>CMA(PEX2)</t>
    <phoneticPr fontId="11" type="noConversion"/>
  </si>
  <si>
    <t xml:space="preserve">APL PHOENIX </t>
    <phoneticPr fontId="11" type="noConversion"/>
  </si>
  <si>
    <t xml:space="preserve">SAN FELIPE </t>
    <phoneticPr fontId="11" type="noConversion"/>
  </si>
  <si>
    <t>COSCO GUANGZHOU</t>
    <phoneticPr fontId="11" type="noConversion"/>
  </si>
  <si>
    <t>MAN</t>
    <phoneticPr fontId="11" type="noConversion"/>
  </si>
  <si>
    <t>COLON</t>
  </si>
  <si>
    <t>047E</t>
  </si>
  <si>
    <t>YML(EC1)</t>
    <phoneticPr fontId="11" type="noConversion"/>
  </si>
  <si>
    <t>VIA MAN</t>
    <phoneticPr fontId="11" type="noConversion"/>
  </si>
  <si>
    <t>MOL MAJESTY</t>
  </si>
  <si>
    <t>051E</t>
  </si>
  <si>
    <t>MOL MARVEL</t>
  </si>
  <si>
    <t>LA</t>
    <phoneticPr fontId="11" type="noConversion"/>
  </si>
  <si>
    <t>PRESIDENT KENNEDY</t>
  </si>
  <si>
    <t>0DB3VE</t>
  </si>
  <si>
    <t>APL(EX1)</t>
    <phoneticPr fontId="11" type="noConversion"/>
  </si>
  <si>
    <t>PRESIDENT TRUMAN</t>
  </si>
  <si>
    <t>0DB3XE</t>
  </si>
  <si>
    <t>PRESIDENT FD ROOSEVELT</t>
  </si>
  <si>
    <t>0DB3ZE</t>
  </si>
  <si>
    <t>PRESIDENT EISENHOWER</t>
  </si>
  <si>
    <t>0DB41E</t>
  </si>
  <si>
    <t>LB</t>
  </si>
  <si>
    <t>SM YANTIAN</t>
    <phoneticPr fontId="11" type="noConversion"/>
  </si>
  <si>
    <t>1902E</t>
    <phoneticPr fontId="11" type="noConversion"/>
  </si>
  <si>
    <t>SML(CPX)</t>
    <phoneticPr fontId="11" type="noConversion"/>
  </si>
  <si>
    <t xml:space="preserve">SM LONG BEACH </t>
    <phoneticPr fontId="11" type="noConversion"/>
  </si>
  <si>
    <t>1903E</t>
    <phoneticPr fontId="11" type="noConversion"/>
  </si>
  <si>
    <t>SM SHANGHAI</t>
    <phoneticPr fontId="11" type="noConversion"/>
  </si>
  <si>
    <t xml:space="preserve">SM BUSAN </t>
    <phoneticPr fontId="11" type="noConversion"/>
  </si>
  <si>
    <t>SM NINGBO</t>
    <phoneticPr fontId="11" type="noConversion"/>
  </si>
  <si>
    <t>LB</t>
    <phoneticPr fontId="11" type="noConversion"/>
  </si>
  <si>
    <t>EMC(PCC1)</t>
  </si>
  <si>
    <t>OOCL CANADA</t>
  </si>
  <si>
    <t>083E</t>
  </si>
  <si>
    <t>OOCL LONDON</t>
  </si>
  <si>
    <t>065E</t>
  </si>
  <si>
    <t xml:space="preserve">MANUKAI        </t>
    <phoneticPr fontId="11" type="noConversion"/>
  </si>
  <si>
    <t>196E</t>
  </si>
  <si>
    <t>MATSON(CLX)</t>
  </si>
  <si>
    <t xml:space="preserve">MANULANI     </t>
    <phoneticPr fontId="11" type="noConversion"/>
  </si>
  <si>
    <t>151E</t>
  </si>
  <si>
    <t xml:space="preserve">MAUNAWILI </t>
    <phoneticPr fontId="11" type="noConversion"/>
  </si>
  <si>
    <t>171E</t>
  </si>
  <si>
    <t xml:space="preserve">MAUNALEI     </t>
    <phoneticPr fontId="11" type="noConversion"/>
  </si>
  <si>
    <t>133E</t>
  </si>
  <si>
    <t xml:space="preserve">HYUNDAI COURAGE </t>
    <phoneticPr fontId="11" type="noConversion"/>
  </si>
  <si>
    <t xml:space="preserve">078E  </t>
    <phoneticPr fontId="11" type="noConversion"/>
  </si>
  <si>
    <t>HMM(PS1)</t>
    <phoneticPr fontId="11" type="noConversion"/>
  </si>
  <si>
    <t>HYUNDAI FAITH</t>
    <phoneticPr fontId="11" type="noConversion"/>
  </si>
  <si>
    <t xml:space="preserve">080E   </t>
    <phoneticPr fontId="11" type="noConversion"/>
  </si>
  <si>
    <t>HYUNDAI SPLENDOR</t>
    <phoneticPr fontId="11" type="noConversion"/>
  </si>
  <si>
    <t xml:space="preserve">066E   </t>
    <phoneticPr fontId="11" type="noConversion"/>
  </si>
  <si>
    <t>HYUNDAI FORCE</t>
    <phoneticPr fontId="11" type="noConversion"/>
  </si>
  <si>
    <t>072E</t>
    <phoneticPr fontId="11" type="noConversion"/>
  </si>
  <si>
    <t>ONE ARCADIA</t>
    <phoneticPr fontId="11" type="noConversion"/>
  </si>
  <si>
    <t>040E</t>
    <phoneticPr fontId="11" type="noConversion"/>
  </si>
  <si>
    <t>ONE(PS6)</t>
    <phoneticPr fontId="11" type="noConversion"/>
  </si>
  <si>
    <t>HANOVER EXPRESS</t>
    <phoneticPr fontId="11" type="noConversion"/>
  </si>
  <si>
    <t>080E</t>
    <phoneticPr fontId="11" type="noConversion"/>
  </si>
  <si>
    <t>KUALA LUMPUR EXPRESS</t>
    <phoneticPr fontId="11" type="noConversion"/>
  </si>
  <si>
    <t>073E</t>
    <phoneticPr fontId="11" type="noConversion"/>
  </si>
  <si>
    <t>NYK ADONIS</t>
    <phoneticPr fontId="11" type="noConversion"/>
  </si>
  <si>
    <t>046E</t>
    <phoneticPr fontId="11" type="noConversion"/>
  </si>
  <si>
    <t>0850E</t>
  </si>
  <si>
    <t>COSCO(AAC2)</t>
    <phoneticPr fontId="11" type="noConversion"/>
  </si>
  <si>
    <t>0851E</t>
  </si>
  <si>
    <t>0852E</t>
  </si>
  <si>
    <t>0853E</t>
  </si>
  <si>
    <t>0057E</t>
    <phoneticPr fontId="11" type="noConversion"/>
  </si>
  <si>
    <t>COSCO(AAC3)/WHL</t>
    <phoneticPr fontId="11" type="noConversion"/>
  </si>
  <si>
    <t>KOTA PERWIRA</t>
  </si>
  <si>
    <t>0005E</t>
  </si>
  <si>
    <t>0060E</t>
    <phoneticPr fontId="11" type="noConversion"/>
  </si>
  <si>
    <t>OAKLAND</t>
  </si>
  <si>
    <t>TACOMA</t>
  </si>
  <si>
    <t>HYUNDAI CONFIDENCE</t>
    <phoneticPr fontId="11" type="noConversion"/>
  </si>
  <si>
    <t>577E</t>
    <phoneticPr fontId="11" type="noConversion"/>
  </si>
  <si>
    <t>HMM(PN2)</t>
    <phoneticPr fontId="11" type="noConversion"/>
  </si>
  <si>
    <t>HYUNDAI GRACE</t>
    <phoneticPr fontId="11" type="noConversion"/>
  </si>
  <si>
    <t xml:space="preserve">087E </t>
    <phoneticPr fontId="11" type="noConversion"/>
  </si>
  <si>
    <t>HYUNDAI GOODWILL</t>
    <phoneticPr fontId="11" type="noConversion"/>
  </si>
  <si>
    <t>083E</t>
    <phoneticPr fontId="11" type="noConversion"/>
  </si>
  <si>
    <t>WIDE INDIA</t>
    <phoneticPr fontId="11" type="noConversion"/>
  </si>
  <si>
    <t>009E</t>
    <phoneticPr fontId="11" type="noConversion"/>
  </si>
  <si>
    <t>ATLANTA</t>
  </si>
  <si>
    <t>VIA LB</t>
    <phoneticPr fontId="11" type="noConversion"/>
  </si>
  <si>
    <t>YM UTMOST</t>
    <phoneticPr fontId="11" type="noConversion"/>
  </si>
  <si>
    <t>079E</t>
    <phoneticPr fontId="11" type="noConversion"/>
  </si>
  <si>
    <t>ONE(PS5)</t>
    <phoneticPr fontId="11" type="noConversion"/>
  </si>
  <si>
    <t>VIA LA</t>
    <phoneticPr fontId="11" type="noConversion"/>
  </si>
  <si>
    <t>COLOMBO EXPRESS</t>
    <phoneticPr fontId="11" type="noConversion"/>
  </si>
  <si>
    <t>086E</t>
    <phoneticPr fontId="11" type="noConversion"/>
  </si>
  <si>
    <t>YM UNISON</t>
    <phoneticPr fontId="11" type="noConversion"/>
  </si>
  <si>
    <t>CONTI CRYSTAL</t>
    <phoneticPr fontId="11" type="noConversion"/>
  </si>
  <si>
    <t>YM UBERTY</t>
    <phoneticPr fontId="11" type="noConversion"/>
  </si>
  <si>
    <t>070E</t>
    <phoneticPr fontId="11" type="noConversion"/>
  </si>
  <si>
    <t>SEATTLE</t>
    <phoneticPr fontId="11" type="noConversion"/>
  </si>
  <si>
    <t>YM UPSURGENCE</t>
    <phoneticPr fontId="11" type="noConversion"/>
  </si>
  <si>
    <t>035E</t>
    <phoneticPr fontId="11" type="noConversion"/>
  </si>
  <si>
    <t>ONE(PN3)</t>
    <phoneticPr fontId="11" type="noConversion"/>
  </si>
  <si>
    <t>VIA SEA</t>
    <phoneticPr fontId="11" type="noConversion"/>
  </si>
  <si>
    <t>NORTHERN JUVENILE</t>
    <phoneticPr fontId="11" type="noConversion"/>
  </si>
  <si>
    <t>301E</t>
    <phoneticPr fontId="11" type="noConversion"/>
  </si>
  <si>
    <t>BUDAPEST EXPRESS</t>
    <phoneticPr fontId="11" type="noConversion"/>
  </si>
  <si>
    <t>052E</t>
    <phoneticPr fontId="11" type="noConversion"/>
  </si>
  <si>
    <t>FRANKFURT EXPRESS</t>
    <phoneticPr fontId="11" type="noConversion"/>
  </si>
  <si>
    <t>056E</t>
    <phoneticPr fontId="11" type="noConversion"/>
  </si>
  <si>
    <t>EVER LOADING</t>
  </si>
  <si>
    <t>0894E</t>
    <phoneticPr fontId="11" type="noConversion"/>
  </si>
  <si>
    <t>EMC(NUE)</t>
  </si>
  <si>
    <t>0895E</t>
    <phoneticPr fontId="11" type="noConversion"/>
  </si>
  <si>
    <t>0897E</t>
    <phoneticPr fontId="11" type="noConversion"/>
  </si>
  <si>
    <t>COSCO(AWE4)</t>
    <phoneticPr fontId="11" type="noConversion"/>
  </si>
  <si>
    <t>COSCO HOPE</t>
  </si>
  <si>
    <t>OOCL BANGKOK</t>
  </si>
  <si>
    <t>030E</t>
    <phoneticPr fontId="11" type="noConversion"/>
  </si>
  <si>
    <t>COSCO SHIPPING PEONY</t>
  </si>
  <si>
    <t>005E</t>
    <phoneticPr fontId="11" type="noConversion"/>
  </si>
  <si>
    <t>ONE CONTRIBUTION</t>
    <phoneticPr fontId="11" type="noConversion"/>
  </si>
  <si>
    <t>ONE(EC2)</t>
    <phoneticPr fontId="11" type="noConversion"/>
  </si>
  <si>
    <t>YM UNIFORMITY</t>
    <phoneticPr fontId="11" type="noConversion"/>
  </si>
  <si>
    <t>041E</t>
    <phoneticPr fontId="11" type="noConversion"/>
  </si>
  <si>
    <t>HUMEN BRIDGE</t>
    <phoneticPr fontId="11" type="noConversion"/>
  </si>
  <si>
    <t>HELSINKI BRIDGE</t>
    <phoneticPr fontId="11" type="noConversion"/>
  </si>
  <si>
    <t>COSCO(AWE2)</t>
    <phoneticPr fontId="11" type="noConversion"/>
  </si>
  <si>
    <t>0MB2FE1MA</t>
  </si>
  <si>
    <t>MAERSK SEMARANG</t>
    <phoneticPr fontId="11" type="noConversion"/>
  </si>
  <si>
    <t>HMM(AW4)</t>
    <phoneticPr fontId="11" type="noConversion"/>
  </si>
  <si>
    <t>SEAMAX STRATFORD</t>
    <phoneticPr fontId="11" type="noConversion"/>
  </si>
  <si>
    <t>MAERSK SURABAYA</t>
    <phoneticPr fontId="11" type="noConversion"/>
  </si>
  <si>
    <t>COLUMBINE MAERSK</t>
    <phoneticPr fontId="11" type="noConversion"/>
  </si>
  <si>
    <t>ALBERT MAERSK</t>
    <phoneticPr fontId="11" type="noConversion"/>
  </si>
  <si>
    <t>CANADA ROUTE</t>
  </si>
  <si>
    <t>VANCOUVER</t>
  </si>
  <si>
    <t xml:space="preserve">SM TIANJIN </t>
    <phoneticPr fontId="11" type="noConversion"/>
  </si>
  <si>
    <t>SML(PN3)</t>
    <phoneticPr fontId="11" type="noConversion"/>
  </si>
  <si>
    <t xml:space="preserve">MP THE MCGINEST </t>
    <phoneticPr fontId="11" type="noConversion"/>
  </si>
  <si>
    <t>SM QINGDAO</t>
    <phoneticPr fontId="11" type="noConversion"/>
  </si>
  <si>
    <t xml:space="preserve">SCHUBERT </t>
    <phoneticPr fontId="11" type="noConversion"/>
  </si>
  <si>
    <t xml:space="preserve">AS MORGANA </t>
    <phoneticPr fontId="11" type="noConversion"/>
  </si>
  <si>
    <t>EVER SHINE</t>
  </si>
  <si>
    <t>0202E</t>
  </si>
  <si>
    <t>EMC(TPN)</t>
  </si>
  <si>
    <t>0203E</t>
  </si>
  <si>
    <t>EVER SUMMIT</t>
  </si>
  <si>
    <t>0204E</t>
  </si>
  <si>
    <t>EVER STEADY</t>
  </si>
  <si>
    <t>0206E</t>
  </si>
  <si>
    <t>PRR</t>
  </si>
  <si>
    <t>CSCL WINTER</t>
  </si>
  <si>
    <t>019E</t>
    <phoneticPr fontId="11" type="noConversion"/>
  </si>
  <si>
    <t>COSCO(CEN)</t>
    <phoneticPr fontId="11" type="noConversion"/>
  </si>
  <si>
    <t>VIA PRR</t>
  </si>
  <si>
    <t>CSCL BOHAI SEA</t>
  </si>
  <si>
    <t>023E</t>
    <phoneticPr fontId="11" type="noConversion"/>
  </si>
  <si>
    <t>COSCO SHIPPING ROSE</t>
  </si>
  <si>
    <t>CSCL YELLOW SEA</t>
  </si>
  <si>
    <t>022E</t>
    <phoneticPr fontId="11" type="noConversion"/>
  </si>
  <si>
    <t>EMC(PE2)</t>
    <phoneticPr fontId="11" type="noConversion"/>
  </si>
  <si>
    <t>TORONTO</t>
  </si>
  <si>
    <t> 186S</t>
  </si>
  <si>
    <t>XIN QING DAO  </t>
  </si>
  <si>
    <t> 002S</t>
  </si>
  <si>
    <t>TO BE ADVISED </t>
  </si>
  <si>
    <t>  113S</t>
  </si>
  <si>
    <t>OOCL DUBAI </t>
  </si>
  <si>
    <t>  144S</t>
  </si>
  <si>
    <t>COSCO FELIXSTOWE </t>
  </si>
  <si>
    <t>    090S</t>
  </si>
  <si>
    <t>OOCL ITALY </t>
  </si>
  <si>
    <t>185S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</si>
  <si>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</si>
  <si>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CFS CUT OFF</t>
  </si>
  <si>
    <t>MELBOURNE</t>
    <phoneticPr fontId="11" type="noConversion"/>
  </si>
  <si>
    <t>SYDNEY</t>
    <phoneticPr fontId="11" type="noConversion"/>
  </si>
  <si>
    <t>CLEMENTINE MAERSK</t>
  </si>
  <si>
    <r>
      <t>916W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</si>
  <si>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MAERSK SEVILLE</t>
  </si>
  <si>
    <r>
      <t>915W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</si>
  <si>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ARNOLD MAERSK</t>
  </si>
  <si>
    <t>HMM</t>
    <phoneticPr fontId="11" type="noConversion"/>
  </si>
  <si>
    <r>
      <t>914W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</si>
  <si>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AXEL MAERSK</t>
    <phoneticPr fontId="11" type="noConversion"/>
  </si>
  <si>
    <t>4J4K</t>
    <phoneticPr fontId="11" type="noConversion"/>
  </si>
  <si>
    <t>MIAMI (SK)</t>
    <phoneticPr fontId="11" type="noConversion"/>
  </si>
  <si>
    <t>001E</t>
  </si>
  <si>
    <t>TO BE NOMINATED</t>
  </si>
  <si>
    <t> 006E</t>
  </si>
  <si>
    <t>MONACO BRIDGE</t>
  </si>
  <si>
    <t> 005E</t>
  </si>
  <si>
    <t>MADRID BRIDGE</t>
  </si>
  <si>
    <t>ONE MINATO</t>
  </si>
  <si>
    <t>ONE</t>
    <phoneticPr fontId="11" type="noConversion"/>
  </si>
  <si>
    <t> 013E</t>
  </si>
  <si>
    <t>NYK CRANE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</si>
  <si>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</si>
  <si>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OOCL OAKLAND  </t>
  </si>
  <si>
    <t> 099E</t>
  </si>
  <si>
    <t>OOCL ANTWERP</t>
  </si>
  <si>
    <t>OOCL KAOHSIUNG  </t>
  </si>
  <si>
    <t> 054E</t>
  </si>
  <si>
    <t>OOCL NEW YORK </t>
  </si>
  <si>
    <t>OOCL(PNW1)</t>
    <phoneticPr fontId="11" type="noConversion"/>
  </si>
  <si>
    <t>139E</t>
  </si>
  <si>
    <t>OOCL SAN FRANCISCO </t>
  </si>
  <si>
    <t xml:space="preserve">CHICAGO </t>
  </si>
  <si>
    <t xml:space="preserve">CHICAGO </t>
    <phoneticPr fontId="11" type="noConversion"/>
  </si>
  <si>
    <t xml:space="preserve">0TX2VE1MA </t>
    <phoneticPr fontId="11" type="noConversion"/>
  </si>
  <si>
    <t>APL ESPLANADE</t>
    <phoneticPr fontId="11" type="noConversion"/>
  </si>
  <si>
    <t xml:space="preserve">0TX2TE1MA </t>
    <phoneticPr fontId="11" type="noConversion"/>
  </si>
  <si>
    <t xml:space="preserve">CMA CGM MAGELLAN </t>
    <phoneticPr fontId="11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</si>
  <si>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11" type="noConversion"/>
  </si>
  <si>
    <t xml:space="preserve">0TX2PE1MA </t>
    <phoneticPr fontId="11" type="noConversion"/>
  </si>
  <si>
    <t>CMA CGM G. WASHINGTON</t>
    <phoneticPr fontId="11" type="noConversion"/>
  </si>
  <si>
    <t xml:space="preserve">CFS CUT OFF </t>
  </si>
  <si>
    <t>五截五开</t>
    <phoneticPr fontId="11" type="noConversion"/>
  </si>
  <si>
    <t>E013</t>
  </si>
  <si>
    <t>KOTA PANJANG</t>
  </si>
  <si>
    <t>E023</t>
  </si>
  <si>
    <t>WHL</t>
    <phoneticPr fontId="11" type="noConversion"/>
  </si>
  <si>
    <t>E012</t>
  </si>
  <si>
    <t>COSCO SHIPPING HIMALAYAS</t>
  </si>
  <si>
    <t>二截一开</t>
  </si>
  <si>
    <t xml:space="preserve">LOS ANGELES,CA </t>
    <phoneticPr fontId="11" type="noConversion"/>
  </si>
  <si>
    <t xml:space="preserve">1086-139E </t>
    <phoneticPr fontId="11" type="noConversion"/>
  </si>
  <si>
    <t xml:space="preserve">EVER EAGLE </t>
    <phoneticPr fontId="11" type="noConversion"/>
  </si>
  <si>
    <t xml:space="preserve">1085-095E </t>
    <phoneticPr fontId="11" type="noConversion"/>
  </si>
  <si>
    <t>EVER SIGMA</t>
    <phoneticPr fontId="11" type="noConversion"/>
  </si>
  <si>
    <t xml:space="preserve">1084-001E </t>
    <phoneticPr fontId="11" type="noConversion"/>
  </si>
  <si>
    <t xml:space="preserve">HTW4 </t>
    <phoneticPr fontId="11" type="noConversion"/>
  </si>
  <si>
    <t xml:space="preserve">EMC(HTW) </t>
  </si>
  <si>
    <t xml:space="preserve">1083-130E </t>
    <phoneticPr fontId="11" type="noConversion"/>
  </si>
  <si>
    <t>EVER URANUS</t>
    <phoneticPr fontId="11" type="noConversion"/>
  </si>
  <si>
    <t>一截天开</t>
  </si>
  <si>
    <t xml:space="preserve"> 0990-033E</t>
    <phoneticPr fontId="11" type="noConversion"/>
  </si>
  <si>
    <t xml:space="preserve">EVER LAWFUL </t>
    <phoneticPr fontId="11" type="noConversion"/>
  </si>
  <si>
    <t xml:space="preserve">0989-017E </t>
    <phoneticPr fontId="11" type="noConversion"/>
  </si>
  <si>
    <t>TRITON</t>
    <phoneticPr fontId="11" type="noConversion"/>
  </si>
  <si>
    <t xml:space="preserve">0988-038E </t>
    <phoneticPr fontId="11" type="noConversion"/>
  </si>
  <si>
    <t xml:space="preserve">EVER LUCID </t>
    <phoneticPr fontId="11" type="noConversion"/>
  </si>
  <si>
    <t>EMC</t>
    <phoneticPr fontId="11" type="noConversion"/>
  </si>
  <si>
    <t xml:space="preserve">0987-029E </t>
    <phoneticPr fontId="11" type="noConversion"/>
  </si>
  <si>
    <t xml:space="preserve">EVER LEGEND </t>
    <phoneticPr fontId="11" type="noConversion"/>
  </si>
  <si>
    <t>1J7K</t>
    <phoneticPr fontId="11" type="noConversion"/>
  </si>
  <si>
    <t xml:space="preserve">0986-033E </t>
    <phoneticPr fontId="11" type="noConversion"/>
  </si>
  <si>
    <t>EVER LOTUS</t>
    <phoneticPr fontId="11" type="noConversion"/>
  </si>
  <si>
    <t>2J1K</t>
    <phoneticPr fontId="11" type="noConversion"/>
  </si>
  <si>
    <t xml:space="preserve">COLON FREE ZONE </t>
    <phoneticPr fontId="11" type="noConversion"/>
  </si>
  <si>
    <t>AC DUMMY 6</t>
  </si>
  <si>
    <t>HBS</t>
    <phoneticPr fontId="11" type="noConversion"/>
  </si>
  <si>
    <t>5截6开</t>
    <phoneticPr fontId="11" type="noConversion"/>
  </si>
  <si>
    <t xml:space="preserve">VALPARAISO </t>
    <phoneticPr fontId="11" type="noConversion"/>
  </si>
  <si>
    <t xml:space="preserve">042E </t>
    <phoneticPr fontId="11" type="noConversion"/>
  </si>
  <si>
    <t xml:space="preserve">
    YM UNANIMITY </t>
    <phoneticPr fontId="11" type="noConversion"/>
  </si>
  <si>
    <t xml:space="preserve">0415-023E </t>
    <phoneticPr fontId="11" type="noConversion"/>
  </si>
  <si>
    <t>VALUE</t>
    <phoneticPr fontId="11" type="noConversion"/>
  </si>
  <si>
    <t>032E</t>
    <phoneticPr fontId="11" type="noConversion"/>
  </si>
  <si>
    <t xml:space="preserve"> TIAN CHANG HE</t>
    <phoneticPr fontId="11" type="noConversion"/>
  </si>
  <si>
    <t>COSCO</t>
    <phoneticPr fontId="11" type="noConversion"/>
  </si>
  <si>
    <t>0413-038E</t>
    <phoneticPr fontId="11" type="noConversion"/>
  </si>
  <si>
    <t xml:space="preserve"> EVER LAMBENT</t>
    <phoneticPr fontId="11" type="noConversion"/>
  </si>
  <si>
    <t>0412-022E</t>
    <phoneticPr fontId="11" type="noConversion"/>
  </si>
  <si>
    <t xml:space="preserve"> EVER LOVELY</t>
    <phoneticPr fontId="11" type="noConversion"/>
  </si>
  <si>
    <t>2J/2K</t>
    <phoneticPr fontId="11" type="noConversion"/>
  </si>
  <si>
    <t xml:space="preserve"> HAMMONIA SAPPHIRE</t>
    <phoneticPr fontId="11" type="noConversion"/>
  </si>
  <si>
    <t> 0311-138E</t>
  </si>
  <si>
    <t> KOTA CABAR</t>
  </si>
  <si>
    <t>005E</t>
  </si>
  <si>
    <t> AGIOS MINAS</t>
  </si>
  <si>
    <t>2J/1K</t>
    <phoneticPr fontId="11" type="noConversion"/>
  </si>
  <si>
    <t>GUAYAQUIL</t>
    <phoneticPr fontId="11" type="noConversion"/>
  </si>
  <si>
    <t>3J/2K</t>
    <phoneticPr fontId="11" type="noConversion"/>
  </si>
  <si>
    <t>BUENAVENTURA</t>
    <phoneticPr fontId="11" type="noConversion"/>
  </si>
  <si>
    <t>SAN VICENTE</t>
  </si>
  <si>
    <t>711W</t>
  </si>
  <si>
    <t>MAERSK LEON</t>
  </si>
  <si>
    <r>
      <t>841W</t>
    </r>
    <r>
      <rPr>
        <sz val="9"/>
        <color rgb="FF44678C"/>
        <rFont val="Malgun Gothic"/>
        <family val="2"/>
      </rPr>
      <t xml:space="preserve"> </t>
    </r>
  </si>
  <si>
    <t>MAERSK LETICIA</t>
  </si>
  <si>
    <r>
      <t>841W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</si>
  <si>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r>
      <t>201W</t>
    </r>
    <r>
      <rPr>
        <sz val="9"/>
        <color rgb="FF44678C"/>
        <rFont val="Malgun Gothic"/>
        <family val="2"/>
      </rPr>
      <t xml:space="preserve"> </t>
    </r>
  </si>
  <si>
    <t>MAERSK LA PAZ</t>
  </si>
  <si>
    <t>5J5K</t>
    <phoneticPr fontId="11" type="noConversion"/>
  </si>
  <si>
    <t>0011W</t>
  </si>
  <si>
    <t>SEAMAX ROWAYTON</t>
  </si>
  <si>
    <t>0AA35W1MA</t>
  </si>
  <si>
    <t>CMA CGM RODOLPHE</t>
  </si>
  <si>
    <t>SWITZERLAND</t>
  </si>
  <si>
    <t>0AA31W1MA</t>
  </si>
  <si>
    <t> CMA CGM JACQUES JUNIOR</t>
  </si>
  <si>
    <t>3J3K</t>
    <phoneticPr fontId="11" type="noConversion"/>
  </si>
  <si>
    <t>FI917A</t>
  </si>
  <si>
    <t>MSC JEONGMIN </t>
  </si>
  <si>
    <t>FI914A</t>
  </si>
  <si>
    <t>MOL BEACON </t>
  </si>
  <si>
    <t>ONE</t>
  </si>
  <si>
    <t>CAPE ARTEMISIO</t>
  </si>
  <si>
    <t>3J1K</t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</si>
  <si>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</si>
  <si>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</si>
  <si>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</si>
  <si>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0VK2BW1MA </t>
  </si>
  <si>
    <t>CMA CGM BUTTERFLY </t>
  </si>
  <si>
    <t>0VK29W1MA </t>
  </si>
  <si>
    <t>COSCO JAPAN </t>
  </si>
  <si>
    <t>0VK27W1MA </t>
  </si>
  <si>
    <t>MAERSK SALINA </t>
  </si>
  <si>
    <t>0VK25W1MA </t>
  </si>
  <si>
    <t>CMA CGM RIGOLETTO </t>
  </si>
  <si>
    <t>CMA</t>
    <phoneticPr fontId="11" type="noConversion"/>
  </si>
  <si>
    <t>0VK23W1MA </t>
  </si>
  <si>
    <t>NAVIOS UNITE </t>
  </si>
  <si>
    <t>NEW DELHI(PATPARGANT)</t>
  </si>
  <si>
    <t>NEW DELHI(MUNDRA)</t>
    <phoneticPr fontId="11" type="noConversion"/>
  </si>
  <si>
    <r>
      <t>061W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</si>
  <si>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PRIVILEGE</t>
  </si>
  <si>
    <t xml:space="preserve">043W  </t>
    <phoneticPr fontId="11" type="noConversion"/>
  </si>
  <si>
    <t xml:space="preserve">055W </t>
    <phoneticPr fontId="11" type="noConversion"/>
  </si>
  <si>
    <t>HMM</t>
    <phoneticPr fontId="11" type="noConversion"/>
  </si>
  <si>
    <t xml:space="preserve">051W </t>
    <phoneticPr fontId="11" type="noConversion"/>
  </si>
  <si>
    <t>1J6K</t>
    <phoneticPr fontId="11" type="noConversion"/>
  </si>
  <si>
    <t>WANHAI(CI2)</t>
  </si>
  <si>
    <t>W191</t>
  </si>
  <si>
    <t>W102</t>
  </si>
  <si>
    <t>WAN HAI 502</t>
  </si>
  <si>
    <t>1J6K</t>
  </si>
  <si>
    <t>WANHAI(CIX)</t>
  </si>
  <si>
    <t>W129</t>
  </si>
  <si>
    <t>W060</t>
  </si>
  <si>
    <t>WAN HAI 509</t>
  </si>
  <si>
    <t>WAN HAI 503</t>
  </si>
  <si>
    <t>W106</t>
  </si>
  <si>
    <t>NORTHERN PRIORITY</t>
  </si>
  <si>
    <t>W128</t>
  </si>
  <si>
    <t>4J4K</t>
  </si>
  <si>
    <t>OOCL</t>
    <phoneticPr fontId="11" type="noConversion"/>
  </si>
  <si>
    <t> 043W</t>
  </si>
  <si>
    <t>OOCL SHANGHAI </t>
  </si>
  <si>
    <t> 002W</t>
  </si>
  <si>
    <t>OOCL CALIFORNIA </t>
  </si>
  <si>
    <t>145W</t>
  </si>
  <si>
    <t>YM BAMBOO  </t>
  </si>
  <si>
    <t> 057W</t>
  </si>
  <si>
    <t>OOCL CHICAGO  </t>
  </si>
  <si>
    <t>4J3K</t>
    <phoneticPr fontId="11" type="noConversion"/>
  </si>
  <si>
    <t>KARACHI</t>
    <phoneticPr fontId="11" type="noConversion"/>
  </si>
  <si>
    <t>179W</t>
  </si>
  <si>
    <t> EVER UNISON</t>
  </si>
  <si>
    <t> E.R. FELIXSTOWE</t>
  </si>
  <si>
    <t>063W</t>
  </si>
  <si>
    <t>COSCO ANTWERP</t>
  </si>
  <si>
    <t>PIL/COSCO</t>
    <phoneticPr fontId="11" type="noConversion"/>
  </si>
  <si>
    <t>0VP13W1PL</t>
  </si>
  <si>
    <t>APL ENGLAND</t>
  </si>
  <si>
    <r>
      <rPr>
        <sz val="10"/>
        <rFont val="Arial"/>
        <family val="2"/>
      </rPr>
      <t>3</t>
    </r>
    <r>
      <rPr>
        <sz val="10"/>
        <color indexed="10"/>
        <rFont val="Arial"/>
        <family val="2"/>
      </rPr>
      <t>J1K</t>
    </r>
  </si>
  <si>
    <t>0NM25W1PL</t>
  </si>
  <si>
    <t> CSCL JUPITER</t>
  </si>
  <si>
    <t>TBN10</t>
  </si>
  <si>
    <t> MALIK AL ASHTAR</t>
  </si>
  <si>
    <t>146W</t>
  </si>
  <si>
    <t>153W</t>
  </si>
  <si>
    <t> YM PLUM</t>
  </si>
  <si>
    <t>0SV31W1MA</t>
  </si>
  <si>
    <t> CMA CGM TUTICORIN</t>
  </si>
  <si>
    <t>4J4K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</si>
  <si>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</si>
  <si>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  117S</t>
  </si>
  <si>
    <t>OOCL NAGOYA </t>
  </si>
  <si>
    <t> 109S</t>
  </si>
  <si>
    <t>OOCL GUANGZHOU  </t>
  </si>
  <si>
    <t>  182S</t>
  </si>
  <si>
    <t>OOCL AUSTRALIA</t>
  </si>
  <si>
    <t>  106S</t>
  </si>
  <si>
    <t>OOCL JAKARTA </t>
  </si>
  <si>
    <t> 116S</t>
  </si>
  <si>
    <t>JAKARTA</t>
  </si>
  <si>
    <t>JAKARTA</t>
    <phoneticPr fontId="11" type="noConversion"/>
  </si>
  <si>
    <t>TAYMA </t>
  </si>
  <si>
    <t>CSCL JUPITER  </t>
  </si>
  <si>
    <t> 013W</t>
  </si>
  <si>
    <t>UMM SALAL </t>
  </si>
  <si>
    <t>OOCL (ME3)</t>
    <phoneticPr fontId="11" type="noConversion"/>
  </si>
  <si>
    <t>MALIK AL ASHTAR </t>
  </si>
  <si>
    <t>1J7K</t>
  </si>
  <si>
    <t>SINGAPORE</t>
    <phoneticPr fontId="11" type="noConversion"/>
  </si>
  <si>
    <t>RCL</t>
    <phoneticPr fontId="11" type="noConversion"/>
  </si>
  <si>
    <t>238S</t>
    <phoneticPr fontId="11" type="noConversion"/>
  </si>
  <si>
    <t>YOSSA BHUM</t>
  </si>
  <si>
    <t>Manila</t>
    <phoneticPr fontId="11" type="noConversion"/>
  </si>
  <si>
    <t>WHL(JST)</t>
  </si>
  <si>
    <t>S020</t>
  </si>
  <si>
    <t>WHITE DRAGON</t>
  </si>
  <si>
    <t>S017</t>
  </si>
  <si>
    <t>NORDMARGHERITA</t>
  </si>
  <si>
    <t>S019</t>
  </si>
  <si>
    <t>WAN HAI 175</t>
  </si>
  <si>
    <t>SUNRISE DRAGON</t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</si>
  <si>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</si>
  <si>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</si>
  <si>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>18012S</t>
    <phoneticPr fontId="78" type="noConversion"/>
  </si>
  <si>
    <t>INGENUITY</t>
    <phoneticPr fontId="78" type="noConversion"/>
  </si>
  <si>
    <t>TS TOKYO</t>
    <phoneticPr fontId="78" type="noConversion"/>
  </si>
  <si>
    <t>TS KAOHSIUNG</t>
    <phoneticPr fontId="78" type="noConversion"/>
  </si>
  <si>
    <t>2J1K</t>
  </si>
  <si>
    <t>SOUTHEAST ASIAN AND JANPAN ROUTE</t>
  </si>
  <si>
    <t>MSC HAMBURG</t>
  </si>
  <si>
    <t>MSC LONDON</t>
  </si>
  <si>
    <r>
      <t>914W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</si>
  <si>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MSC ISTANBUL</t>
  </si>
  <si>
    <r>
      <t>913W</t>
    </r>
    <r>
      <rPr>
        <sz val="9"/>
        <color rgb="FF44678C"/>
        <rFont val="Malgun Gothic"/>
        <family val="2"/>
      </rPr>
      <t xml:space="preserve"> </t>
    </r>
  </si>
  <si>
    <t>MSC VENICE</t>
  </si>
  <si>
    <t>5J5K</t>
  </si>
  <si>
    <t>BARCELONA</t>
    <phoneticPr fontId="11" type="noConversion"/>
  </si>
  <si>
    <t>MSC DANIT</t>
  </si>
  <si>
    <t>MSC BEATRICE</t>
  </si>
  <si>
    <t>MAERSK HAVANA</t>
  </si>
  <si>
    <t>MSC AURORA</t>
  </si>
  <si>
    <t>1J1K</t>
    <phoneticPr fontId="11" type="noConversion"/>
  </si>
  <si>
    <t>Izmit Korfezi</t>
    <phoneticPr fontId="11" type="noConversion"/>
  </si>
  <si>
    <t>1J1K</t>
  </si>
  <si>
    <t xml:space="preserve">ISTANBUL(k) </t>
    <phoneticPr fontId="11" type="noConversion"/>
  </si>
  <si>
    <t>HPL/ONE(FE3)</t>
    <phoneticPr fontId="11" type="noConversion"/>
  </si>
  <si>
    <t>NYK IBIS </t>
  </si>
  <si>
    <t>YM WONDERLAND </t>
  </si>
  <si>
    <t>YM WORTH</t>
  </si>
  <si>
    <t xml:space="preserve">NYK FALCON </t>
    <phoneticPr fontId="11" type="noConversion"/>
  </si>
  <si>
    <t>5J6K</t>
    <phoneticPr fontId="11" type="noConversion"/>
  </si>
  <si>
    <t>ROTTERDAM</t>
    <phoneticPr fontId="11" type="noConversion"/>
  </si>
  <si>
    <t xml:space="preserve">050W </t>
    <phoneticPr fontId="11" type="noConversion"/>
  </si>
  <si>
    <t xml:space="preserve">0382-027W </t>
    <phoneticPr fontId="11" type="noConversion"/>
  </si>
  <si>
    <t xml:space="preserve">027W </t>
    <phoneticPr fontId="11" type="noConversion"/>
  </si>
  <si>
    <t xml:space="preserve">071W </t>
    <phoneticPr fontId="11" type="noConversion"/>
  </si>
  <si>
    <t xml:space="preserve">CSCL URANUS </t>
    <phoneticPr fontId="11" type="noConversion"/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</si>
  <si>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</si>
  <si>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</si>
  <si>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</si>
  <si>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</si>
  <si>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</si>
  <si>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</si>
  <si>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</si>
  <si>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 xml:space="preserve">078W </t>
    <phoneticPr fontId="11" type="noConversion"/>
  </si>
  <si>
    <t xml:space="preserve">0BE3BW1MA </t>
    <phoneticPr fontId="11" type="noConversion"/>
  </si>
  <si>
    <t xml:space="preserve">
    CMA CGM MUSSET </t>
    <phoneticPr fontId="11" type="noConversion"/>
  </si>
  <si>
    <t xml:space="preserve">048W </t>
    <phoneticPr fontId="11" type="noConversion"/>
  </si>
  <si>
    <t xml:space="preserve">011W </t>
    <phoneticPr fontId="11" type="noConversion"/>
  </si>
  <si>
    <t>PUCON</t>
    <phoneticPr fontId="11" type="noConversion"/>
  </si>
  <si>
    <t xml:space="preserve">013W </t>
    <phoneticPr fontId="11" type="noConversion"/>
  </si>
  <si>
    <t xml:space="preserve">0BX3DW1MA </t>
    <phoneticPr fontId="11" type="noConversion"/>
  </si>
  <si>
    <t xml:space="preserve">CMA CGM CONGO </t>
    <phoneticPr fontId="11" type="noConversion"/>
  </si>
  <si>
    <t xml:space="preserve">0BX3BW1MA </t>
    <phoneticPr fontId="11" type="noConversion"/>
  </si>
  <si>
    <t xml:space="preserve">010W </t>
    <phoneticPr fontId="11" type="noConversion"/>
  </si>
  <si>
    <t xml:space="preserve">COSCO SHIPPING SEINE </t>
    <phoneticPr fontId="11" type="noConversion"/>
  </si>
  <si>
    <t>CONSTANTSA</t>
    <phoneticPr fontId="11" type="noConversion"/>
  </si>
  <si>
    <t>YM WINNER</t>
  </si>
  <si>
    <t>YM WELCOME</t>
  </si>
  <si>
    <t>YM WIDTH</t>
  </si>
  <si>
    <t>YML(MD2)</t>
    <phoneticPr fontId="11" type="noConversion"/>
  </si>
  <si>
    <t>YM WREATH</t>
  </si>
  <si>
    <t xml:space="preserve"> ETA </t>
  </si>
  <si>
    <t xml:space="preserve"> ETD </t>
  </si>
  <si>
    <t>1J7k</t>
    <phoneticPr fontId="11" type="noConversion"/>
  </si>
  <si>
    <t>LE HAVRE</t>
  </si>
  <si>
    <t>ASHDOD</t>
    <phoneticPr fontId="11" type="noConversion"/>
  </si>
  <si>
    <t xml:space="preserve">0KN2DW1PL </t>
    <phoneticPr fontId="11" type="noConversion"/>
  </si>
  <si>
    <t xml:space="preserve">CMA CGM GEORG FORSTER </t>
    <phoneticPr fontId="11" type="noConversion"/>
  </si>
  <si>
    <t xml:space="preserve">0KN2BW1PL </t>
    <phoneticPr fontId="11" type="noConversion"/>
  </si>
  <si>
    <t xml:space="preserve">0KN29W1PL </t>
    <phoneticPr fontId="11" type="noConversion"/>
  </si>
  <si>
    <t xml:space="preserve">0KN27W1PL </t>
    <phoneticPr fontId="11" type="noConversion"/>
  </si>
  <si>
    <t xml:space="preserve">CMA CGM MAGELLAN </t>
    <phoneticPr fontId="11" type="noConversion"/>
  </si>
  <si>
    <t xml:space="preserve">0KN25W1PL </t>
    <phoneticPr fontId="11" type="noConversion"/>
  </si>
  <si>
    <t>EMC(FAL3)</t>
    <phoneticPr fontId="11" type="noConversion"/>
  </si>
  <si>
    <t xml:space="preserve">0KN23W1PL </t>
    <phoneticPr fontId="11" type="noConversion"/>
  </si>
  <si>
    <t>CMA CGM LAPEROUSE</t>
    <phoneticPr fontId="11" type="noConversion"/>
  </si>
  <si>
    <t>3J2K</t>
    <phoneticPr fontId="11" type="noConversion"/>
  </si>
  <si>
    <t>LE HAVRE</t>
    <phoneticPr fontId="11" type="noConversion"/>
  </si>
  <si>
    <t>0FL3DW1MA</t>
  </si>
  <si>
    <t> CMA CGM LOUIS BLERIOT</t>
  </si>
  <si>
    <t>0FL3BW1MA</t>
  </si>
  <si>
    <t>CMA CGM ANTOINE DE SAINT EXUPE</t>
    <phoneticPr fontId="11" type="noConversion"/>
  </si>
  <si>
    <t>0FL39W1MA</t>
    <phoneticPr fontId="11" type="noConversion"/>
  </si>
  <si>
    <t xml:space="preserve">CMA CGM ZHENG HE </t>
    <phoneticPr fontId="11" type="noConversion"/>
  </si>
  <si>
    <t>0FL37W1MA</t>
    <phoneticPr fontId="11" type="noConversion"/>
  </si>
  <si>
    <t xml:space="preserve"> CMA CGM JULES VERNE</t>
    <phoneticPr fontId="11" type="noConversion"/>
  </si>
  <si>
    <t xml:space="preserve">028W </t>
    <phoneticPr fontId="11" type="noConversion"/>
  </si>
  <si>
    <t>CSCL ATLANTIC OCEAN</t>
    <phoneticPr fontId="11" type="noConversion"/>
  </si>
  <si>
    <t xml:space="preserve">008W </t>
  </si>
  <si>
    <t xml:space="preserve">OOCL UNITED KINGDOM </t>
    <phoneticPr fontId="11" type="noConversion"/>
  </si>
  <si>
    <t>CSCL ARCTIC OCEAN</t>
    <phoneticPr fontId="11" type="noConversion"/>
  </si>
  <si>
    <t xml:space="preserve">008W </t>
    <phoneticPr fontId="11" type="noConversion"/>
  </si>
  <si>
    <t xml:space="preserve">007W </t>
    <phoneticPr fontId="11" type="noConversion"/>
  </si>
  <si>
    <t>OOCL SCANDINAVIA</t>
    <phoneticPr fontId="11" type="noConversion"/>
  </si>
  <si>
    <r>
      <t>HMM</t>
    </r>
    <r>
      <rPr>
        <sz val="10"/>
        <rFont val="宋体"/>
        <family val="3"/>
        <charset val="134"/>
      </rPr>
      <t/>
    </r>
    <phoneticPr fontId="11" type="noConversion"/>
  </si>
  <si>
    <r>
      <t>918W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</si>
  <si>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MAERSK HIDALGO</t>
  </si>
  <si>
    <r>
      <t>917W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</si>
  <si>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MAERSK HAMBURG</t>
  </si>
  <si>
    <r>
      <t>916W</t>
    </r>
    <r>
      <rPr>
        <sz val="9"/>
        <color rgb="FF44678C"/>
        <rFont val="Malgun Gothic"/>
        <family val="2"/>
      </rPr>
      <t xml:space="preserve"> </t>
    </r>
  </si>
  <si>
    <t>MAERSK HERRERA</t>
  </si>
  <si>
    <r>
      <t>914W</t>
    </r>
    <r>
      <rPr>
        <sz val="9"/>
        <color rgb="FF44678C"/>
        <rFont val="Malgun Gothic"/>
        <family val="2"/>
      </rPr>
      <t xml:space="preserve"> </t>
    </r>
  </si>
  <si>
    <r>
      <t>913W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</si>
  <si>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MSC CAMILLE</t>
  </si>
  <si>
    <t>PIL</t>
    <phoneticPr fontId="11" type="noConversion"/>
  </si>
  <si>
    <t xml:space="preserve">0444-010W </t>
    <phoneticPr fontId="11" type="noConversion"/>
  </si>
  <si>
    <t>TOLEDO TRIUMPH</t>
  </si>
  <si>
    <t xml:space="preserve">0443-025W </t>
    <phoneticPr fontId="11" type="noConversion"/>
  </si>
  <si>
    <t>Cosco Shipping Pisces</t>
  </si>
  <si>
    <t>021W</t>
  </si>
  <si>
    <t> TAURUS</t>
  </si>
  <si>
    <t xml:space="preserve"> HAMBURG  </t>
  </si>
  <si>
    <r>
      <t>200W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</si>
  <si>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HAX1</t>
  </si>
  <si>
    <r>
      <t>202W</t>
    </r>
    <r>
      <rPr>
        <sz val="9"/>
        <color rgb="FF44678C"/>
        <rFont val="Malgun Gothic"/>
        <family val="2"/>
      </rPr>
      <t xml:space="preserve"> </t>
    </r>
  </si>
  <si>
    <t>RDO FORTUNE</t>
  </si>
  <si>
    <r>
      <t>091W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</si>
  <si>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r>
      <t>069W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</si>
  <si>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DYNASTY</t>
  </si>
  <si>
    <t>HYUNDAI SUPREME</t>
  </si>
  <si>
    <t xml:space="preserve">0FL3DW1MA </t>
    <phoneticPr fontId="11" type="noConversion"/>
  </si>
  <si>
    <t xml:space="preserve">0FL3BW1MA </t>
    <phoneticPr fontId="11" type="noConversion"/>
  </si>
  <si>
    <t xml:space="preserve">CMA CGM ANTOINE DE SAINT EXUPERY </t>
    <phoneticPr fontId="11" type="noConversion"/>
  </si>
  <si>
    <t xml:space="preserve">0FL39W1MA </t>
    <phoneticPr fontId="11" type="noConversion"/>
  </si>
  <si>
    <t xml:space="preserve">0FL37W1MA </t>
    <phoneticPr fontId="11" type="noConversion"/>
  </si>
  <si>
    <t>CMA CGM JULES VERNE</t>
  </si>
  <si>
    <t>3J3K</t>
  </si>
  <si>
    <t>(CMA/COSCO/EMC/OOCL) / (HPL/YM/ONE) / (MSK/MSC/HBS/HMM)</t>
    <phoneticPr fontId="11" type="noConversion"/>
  </si>
  <si>
    <t>Apr</t>
    <phoneticPr fontId="11" type="noConversion"/>
  </si>
  <si>
    <t xml:space="preserve">          Sailing schedule-Shenzhen   </t>
  </si>
  <si>
    <t>S</t>
  </si>
  <si>
    <t>1555E</t>
    <phoneticPr fontId="11" type="noConversion"/>
  </si>
  <si>
    <t>1554E</t>
    <phoneticPr fontId="11" type="noConversion"/>
  </si>
  <si>
    <t>1553E</t>
    <phoneticPr fontId="11" type="noConversion"/>
  </si>
  <si>
    <t>1552E</t>
    <phoneticPr fontId="11" type="noConversion"/>
  </si>
  <si>
    <t>1551E</t>
    <phoneticPr fontId="11" type="noConversion"/>
  </si>
  <si>
    <t>1550E</t>
    <phoneticPr fontId="11" type="noConversion"/>
  </si>
  <si>
    <t>1549E</t>
    <phoneticPr fontId="11" type="noConversion"/>
  </si>
  <si>
    <t>DATE</t>
  </si>
  <si>
    <t>CLOSING</t>
  </si>
  <si>
    <t>1905S</t>
    <phoneticPr fontId="11" type="noConversion"/>
  </si>
  <si>
    <t>KMTC JEBEL ALI</t>
  </si>
  <si>
    <t>0BY2RS</t>
    <phoneticPr fontId="11" type="noConversion"/>
  </si>
  <si>
    <t>APL OAKLAND</t>
  </si>
  <si>
    <t>19004S</t>
    <phoneticPr fontId="11" type="noConversion"/>
  </si>
  <si>
    <t>NAVIOS DESTINY</t>
  </si>
  <si>
    <t>0BY2LS</t>
    <phoneticPr fontId="11" type="noConversion"/>
  </si>
  <si>
    <t>APL ATLANTA</t>
  </si>
  <si>
    <t>1319E</t>
    <phoneticPr fontId="11" type="noConversion"/>
  </si>
  <si>
    <t>XIUMEI SHANGHAI</t>
  </si>
  <si>
    <t>TBN</t>
    <phoneticPr fontId="11" type="noConversion"/>
  </si>
  <si>
    <t>EASTERN EXPRESS</t>
    <phoneticPr fontId="11" type="noConversion"/>
  </si>
  <si>
    <t>PANCON</t>
    <phoneticPr fontId="11" type="noConversion"/>
  </si>
  <si>
    <t>1914E</t>
    <phoneticPr fontId="11" type="noConversion"/>
  </si>
  <si>
    <t xml:space="preserve">KOREA  ROUTE </t>
  </si>
  <si>
    <t>091S</t>
    <phoneticPr fontId="11" type="noConversion"/>
  </si>
  <si>
    <t>095S</t>
    <phoneticPr fontId="11" type="noConversion"/>
  </si>
  <si>
    <t>109S</t>
    <phoneticPr fontId="11" type="noConversion"/>
  </si>
  <si>
    <t>103S</t>
    <phoneticPr fontId="11" type="noConversion"/>
  </si>
  <si>
    <t>913W</t>
    <phoneticPr fontId="11" type="noConversion"/>
  </si>
  <si>
    <t>MAERSK LOME</t>
    <phoneticPr fontId="11" type="noConversion"/>
  </si>
  <si>
    <t>912W</t>
    <phoneticPr fontId="11" type="noConversion"/>
  </si>
  <si>
    <t>MAERSK EUPHRATES</t>
    <phoneticPr fontId="11" type="noConversion"/>
  </si>
  <si>
    <t>911W</t>
    <phoneticPr fontId="11" type="noConversion"/>
  </si>
  <si>
    <t>MOL GUARDIAN</t>
    <phoneticPr fontId="11" type="noConversion"/>
  </si>
  <si>
    <t>910W</t>
    <phoneticPr fontId="11" type="noConversion"/>
  </si>
  <si>
    <t>WIDE CHARLIE</t>
    <phoneticPr fontId="11" type="noConversion"/>
  </si>
  <si>
    <t>909W</t>
  </si>
  <si>
    <t xml:space="preserve">LISBON </t>
  </si>
  <si>
    <t>001W</t>
    <phoneticPr fontId="11" type="noConversion"/>
  </si>
  <si>
    <t>TO BE ADVISED</t>
    <phoneticPr fontId="11" type="noConversion"/>
  </si>
  <si>
    <t>TAYMA</t>
    <phoneticPr fontId="11" type="noConversion"/>
  </si>
  <si>
    <t>061W</t>
    <phoneticPr fontId="11" type="noConversion"/>
  </si>
  <si>
    <t>CSCL JUPITER</t>
    <phoneticPr fontId="11" type="noConversion"/>
  </si>
  <si>
    <t>013W</t>
    <phoneticPr fontId="11" type="noConversion"/>
  </si>
  <si>
    <t>UMM SALAL</t>
    <phoneticPr fontId="11" type="noConversion"/>
  </si>
  <si>
    <t>CHITTAGONG</t>
    <phoneticPr fontId="11" type="noConversion"/>
  </si>
  <si>
    <t>MAERSK TANJONG</t>
    <phoneticPr fontId="11" type="noConversion"/>
  </si>
  <si>
    <t>MAERSK SHIVLING</t>
    <phoneticPr fontId="11" type="noConversion"/>
  </si>
  <si>
    <t>DALI</t>
    <phoneticPr fontId="11" type="noConversion"/>
  </si>
  <si>
    <t>CAP SAN LAZARO</t>
    <phoneticPr fontId="11" type="noConversion"/>
  </si>
  <si>
    <t>MAERSK TAIKUNG</t>
    <phoneticPr fontId="11" type="noConversion"/>
  </si>
  <si>
    <t>0VK2DW</t>
    <phoneticPr fontId="11" type="noConversion"/>
  </si>
  <si>
    <t>CMA CGM MEDEA</t>
    <phoneticPr fontId="11" type="noConversion"/>
  </si>
  <si>
    <t>0VK2BW</t>
    <phoneticPr fontId="11" type="noConversion"/>
  </si>
  <si>
    <t>CMA CGM BUTTERFLY</t>
    <phoneticPr fontId="11" type="noConversion"/>
  </si>
  <si>
    <t>0037W</t>
    <phoneticPr fontId="11" type="noConversion"/>
  </si>
  <si>
    <t>COSCO JAPAN</t>
    <phoneticPr fontId="11" type="noConversion"/>
  </si>
  <si>
    <t>MAERSK SALINA</t>
    <phoneticPr fontId="11" type="noConversion"/>
  </si>
  <si>
    <t>0VK25W</t>
    <phoneticPr fontId="11" type="noConversion"/>
  </si>
  <si>
    <t>CMA CGM RIGOLETTO</t>
    <phoneticPr fontId="11" type="noConversion"/>
  </si>
  <si>
    <t>1903W</t>
    <phoneticPr fontId="11" type="noConversion"/>
  </si>
  <si>
    <t>MH HAMBURG</t>
  </si>
  <si>
    <t>PENDIND</t>
    <phoneticPr fontId="11" type="noConversion"/>
  </si>
  <si>
    <t>069W</t>
    <phoneticPr fontId="11" type="noConversion"/>
  </si>
  <si>
    <t>19003W</t>
    <phoneticPr fontId="11" type="noConversion"/>
  </si>
  <si>
    <t>SUEZ CANAL</t>
  </si>
  <si>
    <t>W120</t>
    <phoneticPr fontId="11" type="noConversion"/>
  </si>
  <si>
    <t>W004</t>
    <phoneticPr fontId="11" type="noConversion"/>
  </si>
  <si>
    <t>THURINGIA</t>
    <phoneticPr fontId="11" type="noConversion"/>
  </si>
  <si>
    <t>W002</t>
    <phoneticPr fontId="11" type="noConversion"/>
  </si>
  <si>
    <t>W191</t>
    <phoneticPr fontId="11" type="noConversion"/>
  </si>
  <si>
    <t>WANHAI</t>
  </si>
  <si>
    <t>0KR65S</t>
    <phoneticPr fontId="11" type="noConversion"/>
  </si>
  <si>
    <t>TEAL HUNITER</t>
    <phoneticPr fontId="11" type="noConversion"/>
  </si>
  <si>
    <t>0KR61S</t>
    <phoneticPr fontId="11" type="noConversion"/>
  </si>
  <si>
    <t>JPO VELA</t>
    <phoneticPr fontId="11" type="noConversion"/>
  </si>
  <si>
    <t>0KR5XS</t>
    <phoneticPr fontId="11" type="noConversion"/>
  </si>
  <si>
    <t>NAVIOS AMARILLO</t>
    <phoneticPr fontId="11" type="noConversion"/>
  </si>
  <si>
    <t>0KR5TS</t>
    <phoneticPr fontId="11" type="noConversion"/>
  </si>
  <si>
    <t>APL LOS ANGELES</t>
    <phoneticPr fontId="11" type="noConversion"/>
  </si>
  <si>
    <t>0KR5PS</t>
    <phoneticPr fontId="11" type="noConversion"/>
  </si>
  <si>
    <t>SILVIA</t>
    <phoneticPr fontId="11" type="noConversion"/>
  </si>
  <si>
    <t>MANILA</t>
  </si>
  <si>
    <t>067S</t>
    <phoneticPr fontId="11" type="noConversion"/>
  </si>
  <si>
    <t>051S</t>
    <phoneticPr fontId="11" type="noConversion"/>
  </si>
  <si>
    <t xml:space="preserve">COSCO HOUSTON </t>
  </si>
  <si>
    <t>042S</t>
    <phoneticPr fontId="11" type="noConversion"/>
  </si>
  <si>
    <t>043S</t>
    <phoneticPr fontId="11" type="noConversion"/>
  </si>
  <si>
    <t xml:space="preserve">COSCO ASHDOD </t>
  </si>
  <si>
    <t>09J27S1MA</t>
  </si>
  <si>
    <t>FESCO VOYAGER</t>
    <phoneticPr fontId="11" type="noConversion"/>
  </si>
  <si>
    <t>09J23S1MA</t>
  </si>
  <si>
    <t xml:space="preserve">PADIAN 2 </t>
    <phoneticPr fontId="11" type="noConversion"/>
  </si>
  <si>
    <t>09J1ZS1MA</t>
  </si>
  <si>
    <t>FESCO VOYAGER</t>
  </si>
  <si>
    <t>09J1VS1MA</t>
  </si>
  <si>
    <t>PADIAN 2</t>
  </si>
  <si>
    <t>09J1RS1MA</t>
  </si>
  <si>
    <t xml:space="preserve">FESCO VOYAGER </t>
    <phoneticPr fontId="11" type="noConversion"/>
  </si>
  <si>
    <t>0BY2RS</t>
  </si>
  <si>
    <t>19004S</t>
  </si>
  <si>
    <t>0BY2NS</t>
  </si>
  <si>
    <t>PORT KELANG</t>
    <phoneticPr fontId="11" type="noConversion"/>
  </si>
  <si>
    <t>0IG5VW1MA</t>
  </si>
  <si>
    <t>CSCL SAO PAULO</t>
  </si>
  <si>
    <t>0IG5RW1MA</t>
  </si>
  <si>
    <t>CSCL PANAMA</t>
  </si>
  <si>
    <t>0IG53W1MA</t>
  </si>
  <si>
    <t>CSCL CALLAO</t>
  </si>
  <si>
    <t>HOCHIMINH</t>
  </si>
  <si>
    <t>009S</t>
    <phoneticPr fontId="11" type="noConversion"/>
  </si>
  <si>
    <t xml:space="preserve">LIOBA </t>
    <phoneticPr fontId="11" type="noConversion"/>
  </si>
  <si>
    <t>028S</t>
    <phoneticPr fontId="11" type="noConversion"/>
  </si>
  <si>
    <t xml:space="preserve">LYDIA </t>
    <phoneticPr fontId="11" type="noConversion"/>
  </si>
  <si>
    <t xml:space="preserve">SATTHA BHUM </t>
    <phoneticPr fontId="11" type="noConversion"/>
  </si>
  <si>
    <t>008S</t>
    <phoneticPr fontId="11" type="noConversion"/>
  </si>
  <si>
    <t>027S</t>
    <phoneticPr fontId="11" type="noConversion"/>
  </si>
  <si>
    <t>LYDIA</t>
    <phoneticPr fontId="11" type="noConversion"/>
  </si>
  <si>
    <t>HOCHIMINH</t>
    <phoneticPr fontId="11" type="noConversion"/>
  </si>
  <si>
    <t>TAYMA</t>
    <phoneticPr fontId="11" type="noConversion"/>
  </si>
  <si>
    <t>061W</t>
    <phoneticPr fontId="11" type="noConversion"/>
  </si>
  <si>
    <t>CSCL JUPITER</t>
    <phoneticPr fontId="11" type="noConversion"/>
  </si>
  <si>
    <t>JEBEL ALI</t>
  </si>
  <si>
    <t xml:space="preserve">ONE </t>
  </si>
  <si>
    <t>DUBAI/JEBEL ALI</t>
  </si>
  <si>
    <t>19002W</t>
    <phoneticPr fontId="11" type="noConversion"/>
  </si>
  <si>
    <t xml:space="preserve">CSL SANTA MARIA </t>
  </si>
  <si>
    <t>047W</t>
    <phoneticPr fontId="11" type="noConversion"/>
  </si>
  <si>
    <t>ONE</t>
    <phoneticPr fontId="11" type="noConversion"/>
  </si>
  <si>
    <t>SITC MACAO</t>
  </si>
  <si>
    <t>SITC LIAONING</t>
  </si>
  <si>
    <t>LIOBA</t>
    <phoneticPr fontId="11" type="noConversion"/>
  </si>
  <si>
    <t>SATTHA BHUM</t>
    <phoneticPr fontId="11" type="noConversion"/>
  </si>
  <si>
    <t>LIOBA</t>
  </si>
  <si>
    <t>LYDIA</t>
  </si>
  <si>
    <t>1909W</t>
    <phoneticPr fontId="11" type="noConversion"/>
  </si>
  <si>
    <t>1908W</t>
    <phoneticPr fontId="11" type="noConversion"/>
  </si>
  <si>
    <t>1908W</t>
  </si>
  <si>
    <t>ASL</t>
    <phoneticPr fontId="11" type="noConversion"/>
  </si>
  <si>
    <t>1907W</t>
    <phoneticPr fontId="11" type="noConversion"/>
  </si>
  <si>
    <t>SAN CHRISTOBAL</t>
  </si>
  <si>
    <t>SAN FELIX</t>
  </si>
  <si>
    <t>MAERSK STEPNICA</t>
  </si>
  <si>
    <t>912S</t>
    <phoneticPr fontId="11" type="noConversion"/>
  </si>
  <si>
    <t>SOROE MAERSK</t>
  </si>
  <si>
    <t xml:space="preserve">COLON </t>
    <phoneticPr fontId="11" type="noConversion"/>
  </si>
  <si>
    <t>SAN CHRISTOBAL</t>
    <phoneticPr fontId="11" type="noConversion"/>
  </si>
  <si>
    <t>SAN FELIX</t>
    <phoneticPr fontId="11" type="noConversion"/>
  </si>
  <si>
    <t>MAERSK STEPNICA</t>
    <phoneticPr fontId="11" type="noConversion"/>
  </si>
  <si>
    <t>SANTA LORETTA</t>
    <phoneticPr fontId="11" type="noConversion"/>
  </si>
  <si>
    <t>SOROE MAERSK</t>
    <phoneticPr fontId="11" type="noConversion"/>
  </si>
  <si>
    <t>PENDING</t>
    <phoneticPr fontId="11" type="noConversion"/>
  </si>
  <si>
    <t>062E</t>
    <phoneticPr fontId="11" type="noConversion"/>
  </si>
  <si>
    <t>COSCO KOREA</t>
  </si>
  <si>
    <t>033E</t>
    <phoneticPr fontId="11" type="noConversion"/>
  </si>
  <si>
    <t>CSCL LONG BEACH</t>
  </si>
  <si>
    <t>015E</t>
    <phoneticPr fontId="11" type="noConversion"/>
  </si>
  <si>
    <t>E.R. TEXAS</t>
  </si>
  <si>
    <t>SAN ANTONIO</t>
    <phoneticPr fontId="11" type="noConversion"/>
  </si>
  <si>
    <t>918W</t>
    <phoneticPr fontId="11" type="noConversion"/>
  </si>
  <si>
    <t>E.R. MONTPELLIER</t>
    <phoneticPr fontId="11" type="noConversion"/>
  </si>
  <si>
    <t>SOLAR N</t>
    <phoneticPr fontId="11" type="noConversion"/>
  </si>
  <si>
    <t>SCIO SKY</t>
    <phoneticPr fontId="11" type="noConversion"/>
  </si>
  <si>
    <t>AS CLEMENTINA</t>
    <phoneticPr fontId="11" type="noConversion"/>
  </si>
  <si>
    <t>MAERSK JAIPUR</t>
    <phoneticPr fontId="11" type="noConversion"/>
  </si>
  <si>
    <t>917E</t>
    <phoneticPr fontId="11" type="noConversion"/>
  </si>
  <si>
    <t>MOL PACE</t>
  </si>
  <si>
    <t>916E</t>
    <phoneticPr fontId="11" type="noConversion"/>
  </si>
  <si>
    <t>915E</t>
    <phoneticPr fontId="11" type="noConversion"/>
  </si>
  <si>
    <t>ADRIAN SCHULTE</t>
  </si>
  <si>
    <t>CAPE CHRONOS</t>
  </si>
  <si>
    <t>MAULLIN</t>
  </si>
  <si>
    <t>COSCO SHIPPING GEMINI</t>
  </si>
  <si>
    <t> COSCO SHIPPING SCORPIO</t>
  </si>
  <si>
    <t xml:space="preserve">913W </t>
  </si>
  <si>
    <t>MSC RIFAYA</t>
  </si>
  <si>
    <t xml:space="preserve">912W </t>
  </si>
  <si>
    <t>MSC SVEVA</t>
  </si>
  <si>
    <t xml:space="preserve">911W </t>
  </si>
  <si>
    <t>MADISON MAERSK</t>
  </si>
  <si>
    <t xml:space="preserve"> 910W</t>
  </si>
  <si>
    <t>MARGRETHE MAERSK</t>
  </si>
  <si>
    <t>HAM-SUD</t>
    <phoneticPr fontId="11" type="noConversion"/>
  </si>
  <si>
    <t xml:space="preserve">908S </t>
  </si>
  <si>
    <t>MAASTRICHT MAERSK</t>
  </si>
  <si>
    <t>BUENOS AIRES</t>
    <phoneticPr fontId="11" type="noConversion"/>
  </si>
  <si>
    <t>006W</t>
    <phoneticPr fontId="11" type="noConversion"/>
  </si>
  <si>
    <t>007W</t>
    <phoneticPr fontId="11" type="noConversion"/>
  </si>
  <si>
    <t>005W</t>
    <phoneticPr fontId="11" type="noConversion"/>
  </si>
  <si>
    <t xml:space="preserve"> COSCO SHIPPING UNIVERSE</t>
  </si>
  <si>
    <t>004W</t>
    <phoneticPr fontId="11" type="noConversion"/>
  </si>
  <si>
    <t>COSCO SHIPPING VIRGO</t>
    <phoneticPr fontId="11" type="noConversion"/>
  </si>
  <si>
    <t>918W</t>
    <phoneticPr fontId="11" type="noConversion"/>
  </si>
  <si>
    <t>917W</t>
    <phoneticPr fontId="11" type="noConversion"/>
  </si>
  <si>
    <t>916W</t>
    <phoneticPr fontId="11" type="noConversion"/>
  </si>
  <si>
    <t>915W</t>
    <phoneticPr fontId="11" type="noConversion"/>
  </si>
  <si>
    <t>914W</t>
    <phoneticPr fontId="11" type="noConversion"/>
  </si>
  <si>
    <t xml:space="preserve">MONTEVIDEO  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</si>
  <si>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</si>
  <si>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</si>
  <si>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</si>
  <si>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</si>
  <si>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</si>
  <si>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</si>
  <si>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</si>
  <si>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</si>
  <si>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</si>
  <si>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</si>
  <si>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</si>
  <si>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</si>
  <si>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</si>
  <si>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</si>
  <si>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</si>
  <si>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</si>
  <si>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EMC</t>
    <phoneticPr fontId="11" type="noConversion"/>
  </si>
  <si>
    <t>036E</t>
    <phoneticPr fontId="11" type="noConversion"/>
  </si>
  <si>
    <t>EVER LIVEN</t>
    <phoneticPr fontId="11" type="noConversion"/>
  </si>
  <si>
    <t>DALLAS</t>
  </si>
  <si>
    <t>CMA CGM JACQUES</t>
    <phoneticPr fontId="11" type="noConversion"/>
  </si>
  <si>
    <t>EVER LAMBENT</t>
    <phoneticPr fontId="11" type="noConversion"/>
  </si>
  <si>
    <t>036E</t>
    <phoneticPr fontId="11" type="noConversion"/>
  </si>
  <si>
    <t>EVER LIVEN</t>
    <phoneticPr fontId="11" type="noConversion"/>
  </si>
  <si>
    <t>DALLAS</t>
    <phoneticPr fontId="11" type="noConversion"/>
  </si>
  <si>
    <t>OME3FW</t>
    <phoneticPr fontId="11" type="noConversion"/>
  </si>
  <si>
    <t>CMA CGM COLUMBA</t>
    <phoneticPr fontId="11" type="noConversion"/>
  </si>
  <si>
    <t>OME3DW</t>
    <phoneticPr fontId="11" type="noConversion"/>
  </si>
  <si>
    <t>CMA CGM MIAMI</t>
    <phoneticPr fontId="11" type="noConversion"/>
  </si>
  <si>
    <t>OME3BW</t>
    <phoneticPr fontId="11" type="noConversion"/>
  </si>
  <si>
    <t>OOCL KOPEA</t>
    <phoneticPr fontId="11" type="noConversion"/>
  </si>
  <si>
    <t>OME39W</t>
    <phoneticPr fontId="11" type="noConversion"/>
  </si>
  <si>
    <t>CMA CGM CASSIOPEIA</t>
    <phoneticPr fontId="11" type="noConversion"/>
  </si>
  <si>
    <t>OME37W</t>
    <phoneticPr fontId="11" type="noConversion"/>
  </si>
  <si>
    <t>APL GWANGYANG</t>
    <phoneticPr fontId="11" type="noConversion"/>
  </si>
  <si>
    <t>MIAMI</t>
    <phoneticPr fontId="11" type="noConversion"/>
  </si>
  <si>
    <t>044E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</si>
  <si>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</si>
  <si>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</si>
  <si>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</si>
  <si>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</si>
  <si>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</si>
  <si>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</si>
  <si>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</si>
  <si>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</si>
  <si>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024E</t>
    <phoneticPr fontId="11" type="noConversion"/>
  </si>
  <si>
    <t>CSCL SPRING</t>
    <phoneticPr fontId="11" type="noConversion"/>
  </si>
  <si>
    <t>CSCL YELLOW SEA</t>
    <phoneticPr fontId="11" type="noConversion"/>
  </si>
  <si>
    <t>COSCO SHIPPING ROSE</t>
    <phoneticPr fontId="11" type="noConversion"/>
  </si>
  <si>
    <t>CSCL BOHAI SEA</t>
    <phoneticPr fontId="11" type="noConversion"/>
  </si>
  <si>
    <t>COSCO/CMA</t>
  </si>
  <si>
    <t>CSCL WINTER</t>
    <phoneticPr fontId="11" type="noConversion"/>
  </si>
  <si>
    <t>1917E</t>
    <phoneticPr fontId="11" type="noConversion"/>
  </si>
  <si>
    <t>BOMAR HAMBURG</t>
  </si>
  <si>
    <t>1916E</t>
    <phoneticPr fontId="11" type="noConversion"/>
  </si>
  <si>
    <t>1915E</t>
    <phoneticPr fontId="11" type="noConversion"/>
  </si>
  <si>
    <t>SM LINE</t>
  </si>
  <si>
    <t>1913E</t>
    <phoneticPr fontId="11" type="noConversion"/>
  </si>
  <si>
    <t>SEATTLE/TACOMA</t>
    <phoneticPr fontId="11" type="noConversion"/>
  </si>
  <si>
    <t>077E</t>
    <phoneticPr fontId="11" type="noConversion"/>
  </si>
  <si>
    <t>OSAKA EXPRESS</t>
  </si>
  <si>
    <t>064E</t>
    <phoneticPr fontId="11" type="noConversion"/>
  </si>
  <si>
    <t>OAKLAND/SAN FRANCISCO</t>
    <phoneticPr fontId="11" type="noConversion"/>
  </si>
  <si>
    <t>016E</t>
    <phoneticPr fontId="11" type="noConversion"/>
  </si>
  <si>
    <t>NAVARINO</t>
    <phoneticPr fontId="11" type="noConversion"/>
  </si>
  <si>
    <t>034E</t>
    <phoneticPr fontId="11" type="noConversion"/>
  </si>
  <si>
    <t>EVER LEGACY</t>
    <phoneticPr fontId="11" type="noConversion"/>
  </si>
  <si>
    <t>EVER LIBRA</t>
    <phoneticPr fontId="11" type="noConversion"/>
  </si>
  <si>
    <t>EVER LOGIC</t>
    <phoneticPr fontId="11" type="noConversion"/>
  </si>
  <si>
    <t>EVER LOVELY</t>
    <phoneticPr fontId="11" type="noConversion"/>
  </si>
  <si>
    <t>007E</t>
    <phoneticPr fontId="11" type="noConversion"/>
  </si>
  <si>
    <t>PRE SIDENT WILSON</t>
    <phoneticPr fontId="11" type="noConversion"/>
  </si>
  <si>
    <t>PRE SIDENT EISENHOWER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</si>
  <si>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</si>
  <si>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</si>
  <si>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</si>
  <si>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</si>
  <si>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LONG BEACH</t>
  </si>
  <si>
    <t xml:space="preserve">LOS ANGELES/LONG BEACH </t>
    <phoneticPr fontId="11" type="noConversion"/>
  </si>
  <si>
    <t>037E</t>
    <phoneticPr fontId="11" type="noConversion"/>
  </si>
  <si>
    <t>EVER LAUREL</t>
    <phoneticPr fontId="11" type="noConversion"/>
  </si>
  <si>
    <t>0VC37E1MA</t>
    <phoneticPr fontId="11" type="noConversion"/>
  </si>
  <si>
    <t>CMA CGM JACQUES</t>
    <phoneticPr fontId="11" type="noConversion"/>
  </si>
  <si>
    <t>ATLANTA</t>
    <phoneticPr fontId="11" type="noConversion"/>
  </si>
  <si>
    <t>0MB2VE</t>
    <phoneticPr fontId="11" type="noConversion"/>
  </si>
  <si>
    <t>CMA CGM T.ROOSEVELT</t>
    <phoneticPr fontId="11" type="noConversion"/>
  </si>
  <si>
    <t>0MB2TE</t>
    <phoneticPr fontId="11" type="noConversion"/>
  </si>
  <si>
    <t>CMA CGM J.MADISON</t>
    <phoneticPr fontId="11" type="noConversion"/>
  </si>
  <si>
    <t>COSCO FORTUNE</t>
    <phoneticPr fontId="11" type="noConversion"/>
  </si>
  <si>
    <t>004E</t>
    <phoneticPr fontId="11" type="noConversion"/>
  </si>
  <si>
    <t>COSCO SHIPPING JASMINE</t>
    <phoneticPr fontId="11" type="noConversion"/>
  </si>
  <si>
    <t>039E</t>
    <phoneticPr fontId="11" type="noConversion"/>
  </si>
  <si>
    <t xml:space="preserve">COSCO FAITH </t>
    <phoneticPr fontId="11" type="noConversion"/>
  </si>
  <si>
    <t>NEW YORK</t>
  </si>
  <si>
    <t>011E</t>
    <phoneticPr fontId="11" type="noConversion"/>
  </si>
  <si>
    <t>SEASPAN THAMES</t>
    <phoneticPr fontId="11" type="noConversion"/>
  </si>
  <si>
    <t>031E</t>
    <phoneticPr fontId="11" type="noConversion"/>
  </si>
  <si>
    <t>HANOI BRIDGE</t>
    <phoneticPr fontId="11" type="noConversion"/>
  </si>
  <si>
    <t>035E</t>
  </si>
  <si>
    <t>HELSINKI BRIDGE</t>
  </si>
  <si>
    <t>NEW YORK</t>
    <phoneticPr fontId="11" type="noConversion"/>
  </si>
  <si>
    <t>NORTH  AMERICAN ROUTE</t>
  </si>
  <si>
    <t>029W</t>
    <phoneticPr fontId="11" type="noConversion"/>
  </si>
  <si>
    <t>ESSEN EXPRESS</t>
    <phoneticPr fontId="11" type="noConversion"/>
  </si>
  <si>
    <t>MSC ZOE</t>
  </si>
  <si>
    <t>MSC VIVIANA</t>
  </si>
  <si>
    <t>MSC JADE</t>
    <phoneticPr fontId="11" type="noConversion"/>
  </si>
  <si>
    <t>MSC OLIVER</t>
    <phoneticPr fontId="11" type="noConversion"/>
  </si>
  <si>
    <t>MSC CLARA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</si>
  <si>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</si>
  <si>
    <t>MANCHESTER BRIDGE</t>
    <phoneticPr fontId="11" type="noConversion"/>
  </si>
  <si>
    <t>GENOVA</t>
  </si>
  <si>
    <t>GENOVA</t>
    <phoneticPr fontId="11" type="noConversion"/>
  </si>
  <si>
    <t>GDANSK</t>
  </si>
  <si>
    <t>CMA CGM COLUMBA</t>
  </si>
  <si>
    <t>CMA CGM MIAMI</t>
  </si>
  <si>
    <t>CONSTANTA</t>
  </si>
  <si>
    <t>CONSTANTA</t>
    <phoneticPr fontId="11" type="noConversion"/>
  </si>
  <si>
    <t>001S</t>
    <phoneticPr fontId="11" type="noConversion"/>
  </si>
  <si>
    <t>HKH3</t>
    <phoneticPr fontId="11" type="noConversion"/>
  </si>
  <si>
    <t>HKH1</t>
    <phoneticPr fontId="11" type="noConversion"/>
  </si>
  <si>
    <t>007S</t>
    <phoneticPr fontId="11" type="noConversion"/>
  </si>
  <si>
    <t>SYDNEY TRADER</t>
    <phoneticPr fontId="11" type="noConversion"/>
  </si>
  <si>
    <t>128S</t>
    <phoneticPr fontId="11" type="noConversion"/>
  </si>
  <si>
    <t>EVER DYNAMIC</t>
    <phoneticPr fontId="11" type="noConversion"/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</si>
  <si>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</si>
  <si>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</si>
  <si>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</si>
  <si>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</si>
  <si>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</si>
  <si>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TALLIN</t>
  </si>
  <si>
    <t>MSK</t>
    <phoneticPr fontId="11" type="noConversion"/>
  </si>
  <si>
    <t>TALLINN</t>
    <phoneticPr fontId="11" type="noConversion"/>
  </si>
  <si>
    <t>COSCO SHIPPING GEMINI</t>
    <phoneticPr fontId="11" type="noConversion"/>
  </si>
  <si>
    <t>COSCO/OOCL</t>
  </si>
  <si>
    <t xml:space="preserve"> FELIXSTOWE </t>
    <phoneticPr fontId="11" type="noConversion"/>
  </si>
  <si>
    <t xml:space="preserve">COSCO </t>
  </si>
  <si>
    <t>AARHUS</t>
  </si>
  <si>
    <t>AARHUS</t>
    <phoneticPr fontId="11" type="noConversion"/>
  </si>
  <si>
    <t>OOCL/COSCO</t>
  </si>
  <si>
    <t>GOTHENBURG</t>
    <phoneticPr fontId="11" type="noConversion"/>
  </si>
  <si>
    <t xml:space="preserve">          Sailing schedule-Qingdao  </t>
  </si>
  <si>
    <t>123S</t>
    <phoneticPr fontId="11" type="noConversion"/>
  </si>
  <si>
    <t>OOCL KUALA LUMPUR</t>
    <phoneticPr fontId="11" type="noConversion"/>
  </si>
  <si>
    <t>113S</t>
    <phoneticPr fontId="11" type="noConversion"/>
  </si>
  <si>
    <t>OOCL DUBAI</t>
    <phoneticPr fontId="11" type="noConversion"/>
  </si>
  <si>
    <t>144S</t>
    <phoneticPr fontId="11" type="noConversion"/>
  </si>
  <si>
    <t>COSCO FELISXTOWE</t>
    <phoneticPr fontId="11" type="noConversion"/>
  </si>
  <si>
    <t>090S</t>
    <phoneticPr fontId="11" type="noConversion"/>
  </si>
  <si>
    <t>OOCL ITALY</t>
    <phoneticPr fontId="11" type="noConversion"/>
  </si>
  <si>
    <t xml:space="preserve">CNHKG </t>
  </si>
  <si>
    <t>MELBOURNE (A3S-7/2)</t>
    <phoneticPr fontId="11" type="noConversion"/>
  </si>
  <si>
    <t>澳洲</t>
    <phoneticPr fontId="11" type="noConversion"/>
  </si>
  <si>
    <t>117S</t>
    <phoneticPr fontId="11" type="noConversion"/>
  </si>
  <si>
    <t>OOCL NAGOYA</t>
    <phoneticPr fontId="11" type="noConversion"/>
  </si>
  <si>
    <t>OOCL GUANGZHOU</t>
    <phoneticPr fontId="11" type="noConversion"/>
  </si>
  <si>
    <t>182S</t>
    <phoneticPr fontId="11" type="noConversion"/>
  </si>
  <si>
    <t>OOCL AUSTRALIA</t>
    <phoneticPr fontId="11" type="noConversion"/>
  </si>
  <si>
    <t>OOCL</t>
    <phoneticPr fontId="11" type="noConversion"/>
  </si>
  <si>
    <t>106S</t>
    <phoneticPr fontId="11" type="noConversion"/>
  </si>
  <si>
    <t>OOCL JAKARTA</t>
    <phoneticPr fontId="11" type="noConversion"/>
  </si>
  <si>
    <t>JAKARTA</t>
    <phoneticPr fontId="11" type="noConversion"/>
  </si>
  <si>
    <t>CNSKU</t>
    <phoneticPr fontId="11" type="noConversion"/>
  </si>
  <si>
    <t>JAKARTA (KTX3 1/3,UCT 3)</t>
    <phoneticPr fontId="11" type="noConversion"/>
  </si>
  <si>
    <t>S316</t>
    <phoneticPr fontId="11" type="noConversion"/>
  </si>
  <si>
    <t>WAN HAI 172</t>
    <phoneticPr fontId="11" type="noConversion"/>
  </si>
  <si>
    <t>S074</t>
    <phoneticPr fontId="11" type="noConversion"/>
  </si>
  <si>
    <t>INTERASIA FOR WARD</t>
    <phoneticPr fontId="11" type="noConversion"/>
  </si>
  <si>
    <t>S302</t>
    <phoneticPr fontId="11" type="noConversion"/>
  </si>
  <si>
    <t>WAN HAI 231</t>
    <phoneticPr fontId="11" type="noConversion"/>
  </si>
  <si>
    <t>S288</t>
    <phoneticPr fontId="11" type="noConversion"/>
  </si>
  <si>
    <t>WAN HAI 261</t>
    <phoneticPr fontId="11" type="noConversion"/>
  </si>
  <si>
    <t>HOCHIMIHN</t>
    <phoneticPr fontId="11" type="noConversion"/>
  </si>
  <si>
    <t>HOCHIMINH (JCV)</t>
    <phoneticPr fontId="11" type="noConversion"/>
  </si>
  <si>
    <t>S020</t>
    <phoneticPr fontId="11" type="noConversion"/>
  </si>
  <si>
    <t>WHITE DRAGON</t>
    <phoneticPr fontId="11" type="noConversion"/>
  </si>
  <si>
    <t>S017</t>
    <phoneticPr fontId="11" type="noConversion"/>
  </si>
  <si>
    <t>NORDMARGERITA</t>
    <phoneticPr fontId="11" type="noConversion"/>
  </si>
  <si>
    <t>S019</t>
    <phoneticPr fontId="11" type="noConversion"/>
  </si>
  <si>
    <t>WAN HAI 175</t>
    <phoneticPr fontId="11" type="noConversion"/>
  </si>
  <si>
    <t>WHL</t>
    <phoneticPr fontId="11" type="noConversion"/>
  </si>
  <si>
    <t>SUNRISE DRAGON</t>
    <phoneticPr fontId="11" type="noConversion"/>
  </si>
  <si>
    <t>BANGKOK(JST)</t>
    <phoneticPr fontId="11" type="noConversion"/>
  </si>
  <si>
    <t>东南亚</t>
    <phoneticPr fontId="11" type="noConversion"/>
  </si>
  <si>
    <t>TBA</t>
    <phoneticPr fontId="11" type="noConversion"/>
  </si>
  <si>
    <t>006E</t>
    <phoneticPr fontId="11" type="noConversion"/>
  </si>
  <si>
    <t>MONACO BRIDGE</t>
    <phoneticPr fontId="11" type="noConversion"/>
  </si>
  <si>
    <t>MADRID BRIDGE</t>
    <phoneticPr fontId="11" type="noConversion"/>
  </si>
  <si>
    <t>HPL</t>
    <phoneticPr fontId="11" type="noConversion"/>
  </si>
  <si>
    <t>010E</t>
    <phoneticPr fontId="11" type="noConversion"/>
  </si>
  <si>
    <t>NYK FALCON</t>
    <phoneticPr fontId="11" type="noConversion"/>
  </si>
  <si>
    <t>NEW YORK (HPL-EC4,6/1)</t>
    <phoneticPr fontId="11" type="noConversion"/>
  </si>
  <si>
    <t>E013</t>
    <phoneticPr fontId="11" type="noConversion"/>
  </si>
  <si>
    <t>KOTA PANJANG</t>
    <phoneticPr fontId="11" type="noConversion"/>
  </si>
  <si>
    <t>E024</t>
  </si>
  <si>
    <t>CSCL SUMMER</t>
    <phoneticPr fontId="11" type="noConversion"/>
  </si>
  <si>
    <t>066E</t>
    <phoneticPr fontId="11" type="noConversion"/>
  </si>
  <si>
    <t>YM MUTUALITY</t>
    <phoneticPr fontId="11" type="noConversion"/>
  </si>
  <si>
    <t>HPL/WHL</t>
    <phoneticPr fontId="11" type="noConversion"/>
  </si>
  <si>
    <t>KOTA PAHLAWAN</t>
    <phoneticPr fontId="11" type="noConversion"/>
  </si>
  <si>
    <t>LONG BEACH(WHL-CP1/HPL-PS4)</t>
    <phoneticPr fontId="11" type="noConversion"/>
  </si>
  <si>
    <t>FI917A</t>
    <phoneticPr fontId="11" type="noConversion"/>
  </si>
  <si>
    <t>MSCSASHA</t>
    <phoneticPr fontId="11" type="noConversion"/>
  </si>
  <si>
    <t>MONTEVIDEO(SXI)</t>
    <phoneticPr fontId="11" type="noConversion"/>
  </si>
  <si>
    <t>GRASMERE MAERSK</t>
    <phoneticPr fontId="11" type="noConversion"/>
  </si>
  <si>
    <t>MAERSK UATH</t>
    <phoneticPr fontId="11" type="noConversion"/>
  </si>
  <si>
    <t>MAERSK VIRGINIA</t>
    <phoneticPr fontId="11" type="noConversion"/>
  </si>
  <si>
    <t>SAFMARINE MAKUTU</t>
    <phoneticPr fontId="11" type="noConversion"/>
  </si>
  <si>
    <t>HUBS</t>
    <phoneticPr fontId="11" type="noConversion"/>
  </si>
  <si>
    <t>MAERSK ARAS</t>
    <phoneticPr fontId="11" type="noConversion"/>
  </si>
  <si>
    <t>CNHKG</t>
    <phoneticPr fontId="11" type="noConversion"/>
  </si>
  <si>
    <t>CNCAN</t>
    <phoneticPr fontId="11" type="noConversion"/>
  </si>
  <si>
    <t>VALPARAISO（New ASPA Sling 1 Service ）</t>
    <phoneticPr fontId="11" type="noConversion"/>
  </si>
  <si>
    <t>042E</t>
    <phoneticPr fontId="11" type="noConversion"/>
  </si>
  <si>
    <t>YM UNANIMITY</t>
    <phoneticPr fontId="11" type="noConversion"/>
  </si>
  <si>
    <t>TIAN CHANG HE</t>
    <phoneticPr fontId="11" type="noConversion"/>
  </si>
  <si>
    <t>EVER UNITED</t>
    <phoneticPr fontId="11" type="noConversion"/>
  </si>
  <si>
    <t>MANZANILLO(WSA)</t>
    <phoneticPr fontId="11" type="noConversion"/>
  </si>
  <si>
    <t>美洲</t>
    <phoneticPr fontId="11" type="noConversion"/>
  </si>
  <si>
    <t>Ambarli</t>
    <phoneticPr fontId="11" type="noConversion"/>
  </si>
  <si>
    <t>CNSK</t>
    <phoneticPr fontId="11" type="noConversion"/>
  </si>
  <si>
    <t xml:space="preserve">ISTANBUL(KUMPORT)  </t>
    <phoneticPr fontId="11" type="noConversion"/>
  </si>
  <si>
    <t>YML/ONE</t>
    <phoneticPr fontId="11" type="noConversion"/>
  </si>
  <si>
    <t>CNYTN</t>
    <phoneticPr fontId="11" type="noConversion"/>
  </si>
  <si>
    <t>GENOVA(MD2)</t>
    <phoneticPr fontId="11" type="noConversion"/>
  </si>
  <si>
    <t>OOCL JAPAN</t>
    <phoneticPr fontId="11" type="noConversion"/>
  </si>
  <si>
    <t>FELIXSTOWE (AEU1-5/7)</t>
    <phoneticPr fontId="11" type="noConversion"/>
  </si>
  <si>
    <t>0FL3FW1MA</t>
    <phoneticPr fontId="11" type="noConversion"/>
  </si>
  <si>
    <t>0FL3DW1MA</t>
    <phoneticPr fontId="11" type="noConversion"/>
  </si>
  <si>
    <t>0FL3BW1MA</t>
    <phoneticPr fontId="11" type="noConversion"/>
  </si>
  <si>
    <t>HAMBURG  (AEU 2-1/3)</t>
    <phoneticPr fontId="11" type="noConversion"/>
  </si>
  <si>
    <t>欧地非</t>
    <phoneticPr fontId="11" type="noConversion"/>
  </si>
  <si>
    <t>117S</t>
    <phoneticPr fontId="11" type="noConversion"/>
  </si>
  <si>
    <t>OOCL NAGOYA</t>
    <phoneticPr fontId="11" type="noConversion"/>
  </si>
  <si>
    <t>OOCL GUANGZHOU</t>
    <phoneticPr fontId="11" type="noConversion"/>
  </si>
  <si>
    <t>182S</t>
    <phoneticPr fontId="11" type="noConversion"/>
  </si>
  <si>
    <t>OOCL AUSTRALIA</t>
    <phoneticPr fontId="11" type="noConversion"/>
  </si>
  <si>
    <t>106S</t>
    <phoneticPr fontId="11" type="noConversion"/>
  </si>
  <si>
    <t>OOCL JAKARTA</t>
    <phoneticPr fontId="11" type="noConversion"/>
  </si>
  <si>
    <t>CHITTAGONG(KTX3)新加坡中转</t>
    <phoneticPr fontId="11" type="noConversion"/>
  </si>
  <si>
    <t>144W</t>
    <phoneticPr fontId="11" type="noConversion"/>
  </si>
  <si>
    <t>YM FOUNTAIN</t>
    <phoneticPr fontId="11" type="noConversion"/>
  </si>
  <si>
    <t>CN SKU</t>
    <phoneticPr fontId="11" type="noConversion"/>
  </si>
  <si>
    <t>KARACHI-K港(CPX)</t>
    <phoneticPr fontId="11" type="noConversion"/>
  </si>
  <si>
    <t>EVER UNISON</t>
    <phoneticPr fontId="11" type="noConversion"/>
  </si>
  <si>
    <t>E.R.FELIXSTOWE</t>
    <phoneticPr fontId="11" type="noConversion"/>
  </si>
  <si>
    <t>COLOMBO (OOCL-CIX3,COSCO-PMX)</t>
    <phoneticPr fontId="11" type="noConversion"/>
  </si>
  <si>
    <t>W195</t>
    <phoneticPr fontId="11" type="noConversion"/>
  </si>
  <si>
    <t>BERNHARD SCHULTE</t>
    <phoneticPr fontId="11" type="noConversion"/>
  </si>
  <si>
    <t>W381</t>
    <phoneticPr fontId="11" type="noConversion"/>
  </si>
  <si>
    <t>OOCL SAVANNAH</t>
    <phoneticPr fontId="11" type="noConversion"/>
  </si>
  <si>
    <t>W158</t>
    <phoneticPr fontId="11" type="noConversion"/>
  </si>
  <si>
    <t>WAN HAI 507</t>
    <phoneticPr fontId="11" type="noConversion"/>
  </si>
  <si>
    <t>CHENNAI (CI3)</t>
    <phoneticPr fontId="11" type="noConversion"/>
  </si>
  <si>
    <t>W129</t>
    <phoneticPr fontId="11" type="noConversion"/>
  </si>
  <si>
    <t>ITAL MILIONE</t>
    <phoneticPr fontId="11" type="noConversion"/>
  </si>
  <si>
    <t>W06W</t>
    <phoneticPr fontId="11" type="noConversion"/>
  </si>
  <si>
    <t>WAN HAI 509</t>
    <phoneticPr fontId="11" type="noConversion"/>
  </si>
  <si>
    <t>W163</t>
    <phoneticPr fontId="11" type="noConversion"/>
  </si>
  <si>
    <t>WAN HAI 503</t>
    <phoneticPr fontId="11" type="noConversion"/>
  </si>
  <si>
    <t>W106</t>
    <phoneticPr fontId="11" type="noConversion"/>
  </si>
  <si>
    <t>NORTHERN PRIORITY</t>
    <phoneticPr fontId="11" type="noConversion"/>
  </si>
  <si>
    <t>CNSKU</t>
    <phoneticPr fontId="11" type="noConversion"/>
  </si>
  <si>
    <t>NHAVA SHEVA(CIX)</t>
    <phoneticPr fontId="11" type="noConversion"/>
  </si>
  <si>
    <t>0SV3DW2MA</t>
    <phoneticPr fontId="11" type="noConversion"/>
  </si>
  <si>
    <t>APL QINGDAO</t>
    <phoneticPr fontId="11" type="noConversion"/>
  </si>
  <si>
    <t>0SV39W1MA</t>
    <phoneticPr fontId="11" type="noConversion"/>
  </si>
  <si>
    <t>APL SALALAH</t>
    <phoneticPr fontId="11" type="noConversion"/>
  </si>
  <si>
    <t>053W</t>
    <phoneticPr fontId="11" type="noConversion"/>
  </si>
  <si>
    <t>COSCO/WHL</t>
    <phoneticPr fontId="11" type="noConversion"/>
  </si>
  <si>
    <r>
      <t>DUBAI(</t>
    </r>
    <r>
      <rPr>
        <b/>
        <sz val="12"/>
        <color indexed="10"/>
        <rFont val="Arial Narrow"/>
        <family val="2"/>
      </rPr>
      <t>JEBEL ALI</t>
    </r>
    <r>
      <rPr>
        <b/>
        <sz val="12"/>
        <rFont val="Arial Narrow"/>
        <family val="2"/>
      </rPr>
      <t>-CMS1 / WHL-CMS)</t>
    </r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</si>
  <si>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</si>
  <si>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</si>
  <si>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</si>
  <si>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</si>
  <si>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BUDAPEST EXPRESS</t>
  </si>
  <si>
    <t>081E</t>
  </si>
  <si>
    <t>CHICAGO EXPRESS</t>
  </si>
  <si>
    <t>ONE(NX1)</t>
    <phoneticPr fontId="11" type="noConversion"/>
  </si>
  <si>
    <t>041E</t>
  </si>
  <si>
    <t>YM UNIFORMITY</t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</si>
  <si>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</si>
  <si>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</si>
  <si>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</si>
  <si>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VOYAGE</t>
    <phoneticPr fontId="11" type="noConversion"/>
  </si>
  <si>
    <t>FA917A</t>
  </si>
  <si>
    <t>MSC AMBITION</t>
  </si>
  <si>
    <t>ONE(ALX2)</t>
    <phoneticPr fontId="11" type="noConversion"/>
  </si>
  <si>
    <t>MANZANILLO</t>
    <phoneticPr fontId="11" type="noConversion"/>
  </si>
  <si>
    <t>OPERATOR</t>
    <phoneticPr fontId="11" type="noConversion"/>
  </si>
  <si>
    <t>186S</t>
    <phoneticPr fontId="11" type="noConversion"/>
  </si>
  <si>
    <t xml:space="preserve">MDV LENANA  </t>
    <phoneticPr fontId="11" type="noConversion"/>
  </si>
  <si>
    <t xml:space="preserve">OOCL DUBAI   </t>
    <phoneticPr fontId="11" type="noConversion"/>
  </si>
  <si>
    <t xml:space="preserve">COSCO FLIXSTOWE  </t>
    <phoneticPr fontId="11" type="noConversion"/>
  </si>
  <si>
    <t>HBS(ASPA SLING 1)</t>
    <phoneticPr fontId="11" type="noConversion"/>
  </si>
  <si>
    <t>VALPARAISO</t>
    <phoneticPr fontId="11" type="noConversion"/>
  </si>
  <si>
    <t>0119N</t>
    <phoneticPr fontId="11" type="noConversion"/>
  </si>
  <si>
    <t>HEUNG-A JANICE</t>
    <phoneticPr fontId="11" type="noConversion"/>
  </si>
  <si>
    <t>0111N</t>
    <phoneticPr fontId="11" type="noConversion"/>
  </si>
  <si>
    <t>HEUNG-A  XIAMEN</t>
    <phoneticPr fontId="11" type="noConversion"/>
  </si>
  <si>
    <t>0118N</t>
    <phoneticPr fontId="11" type="noConversion"/>
  </si>
  <si>
    <t>0110N</t>
    <phoneticPr fontId="11" type="noConversion"/>
  </si>
  <si>
    <t>HEUNG-A(SCS)</t>
    <phoneticPr fontId="11" type="noConversion"/>
  </si>
  <si>
    <t>0117N</t>
    <phoneticPr fontId="11" type="noConversion"/>
  </si>
  <si>
    <t>BUSAN</t>
    <phoneticPr fontId="11" type="noConversion"/>
  </si>
  <si>
    <t>SOUTH KOREA</t>
    <phoneticPr fontId="11" type="noConversion"/>
  </si>
  <si>
    <t>553X</t>
    <phoneticPr fontId="11" type="noConversion"/>
  </si>
  <si>
    <t xml:space="preserve">GODSPEED </t>
    <phoneticPr fontId="11" type="noConversion"/>
  </si>
  <si>
    <t>549X</t>
    <phoneticPr fontId="11" type="noConversion"/>
  </si>
  <si>
    <t>545X</t>
    <phoneticPr fontId="11" type="noConversion"/>
  </si>
  <si>
    <t>GODSPEED</t>
    <phoneticPr fontId="11" type="noConversion"/>
  </si>
  <si>
    <t>541X</t>
    <phoneticPr fontId="11" type="noConversion"/>
  </si>
  <si>
    <t>YML(MD2)</t>
    <phoneticPr fontId="11" type="noConversion"/>
  </si>
  <si>
    <t>537X</t>
    <phoneticPr fontId="11" type="noConversion"/>
  </si>
  <si>
    <t>GOA</t>
    <phoneticPr fontId="11" type="noConversion"/>
  </si>
  <si>
    <t xml:space="preserve">GENOVA </t>
    <phoneticPr fontId="11" type="noConversion"/>
  </si>
  <si>
    <t>OOCL(AEU1)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</si>
  <si>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</si>
  <si>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</si>
  <si>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</si>
  <si>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</si>
  <si>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869E</t>
  </si>
  <si>
    <t>NYK LIBRA</t>
  </si>
  <si>
    <t>868E</t>
  </si>
  <si>
    <t>867E</t>
  </si>
  <si>
    <t>866E</t>
  </si>
  <si>
    <t>ETA NY</t>
    <phoneticPr fontId="52" type="noConversion"/>
  </si>
  <si>
    <t>ETA LA</t>
    <phoneticPr fontId="52" type="noConversion"/>
  </si>
  <si>
    <t>CNTSN</t>
  </si>
  <si>
    <t>CHICAGO/LOS ANGELES /NY</t>
    <phoneticPr fontId="52" type="noConversion"/>
  </si>
  <si>
    <t>NKY LIBRY</t>
  </si>
  <si>
    <t>EASLINE DALIAN</t>
  </si>
  <si>
    <r>
      <t>H</t>
    </r>
    <r>
      <rPr>
        <sz val="12"/>
        <rFont val="Arial Unicode MS"/>
        <family val="2"/>
        <charset val="134"/>
      </rPr>
      <t>SD</t>
    </r>
    <phoneticPr fontId="52" type="noConversion"/>
  </si>
  <si>
    <t>1914E</t>
    <phoneticPr fontId="52" type="noConversion"/>
  </si>
  <si>
    <t>009S</t>
  </si>
  <si>
    <t>028S</t>
  </si>
  <si>
    <t>109S</t>
  </si>
  <si>
    <t>SATTHA BHUM</t>
  </si>
  <si>
    <r>
      <t>R</t>
    </r>
    <r>
      <rPr>
        <sz val="12"/>
        <rFont val="Arial Unicode MS"/>
        <family val="2"/>
        <charset val="134"/>
      </rPr>
      <t>CL</t>
    </r>
    <phoneticPr fontId="52" type="noConversion"/>
  </si>
  <si>
    <t>008S</t>
  </si>
  <si>
    <t xml:space="preserve">GUANG PING </t>
    <phoneticPr fontId="11" type="noConversion"/>
  </si>
  <si>
    <t>0SV3HW</t>
  </si>
  <si>
    <t>APL DUBLIN</t>
  </si>
  <si>
    <t>0SV3DW</t>
  </si>
  <si>
    <t>APL QINGDAO</t>
  </si>
  <si>
    <t>0SV39W</t>
  </si>
  <si>
    <t>APL SALALAH</t>
  </si>
  <si>
    <t>OOCL</t>
    <phoneticPr fontId="52" type="noConversion"/>
  </si>
  <si>
    <t>0SVSYW</t>
  </si>
  <si>
    <t>BANGKOK</t>
    <phoneticPr fontId="52" type="noConversion"/>
  </si>
  <si>
    <r>
      <t>B</t>
    </r>
    <r>
      <rPr>
        <b/>
        <sz val="12"/>
        <rFont val="Arial Unicode MS"/>
        <family val="2"/>
        <charset val="134"/>
      </rPr>
      <t>ANGKOK</t>
    </r>
    <phoneticPr fontId="52" type="noConversion"/>
  </si>
  <si>
    <t>COSCO DUBAN</t>
  </si>
  <si>
    <r>
      <t>H</t>
    </r>
    <r>
      <rPr>
        <sz val="12"/>
        <rFont val="Arial Unicode MS"/>
        <family val="2"/>
        <charset val="134"/>
      </rPr>
      <t>MM</t>
    </r>
    <phoneticPr fontId="52" type="noConversion"/>
  </si>
  <si>
    <t>JAKARTA</t>
    <phoneticPr fontId="52" type="noConversion"/>
  </si>
  <si>
    <r>
      <t>J</t>
    </r>
    <r>
      <rPr>
        <b/>
        <sz val="12"/>
        <rFont val="Arial Unicode MS"/>
        <family val="2"/>
        <charset val="134"/>
      </rPr>
      <t>AKARTA</t>
    </r>
    <phoneticPr fontId="52" type="noConversion"/>
  </si>
  <si>
    <t>HOCHIMING</t>
    <phoneticPr fontId="52" type="noConversion"/>
  </si>
  <si>
    <t>SITC</t>
    <phoneticPr fontId="52" type="noConversion"/>
  </si>
  <si>
    <t>133W</t>
  </si>
  <si>
    <t>CSCL ASIA</t>
  </si>
  <si>
    <t>052W</t>
  </si>
  <si>
    <t>CSAV TOCONAO</t>
  </si>
  <si>
    <t>19003W</t>
  </si>
  <si>
    <t>LLOYD DON GIOVANNI</t>
  </si>
  <si>
    <t>SINGAPRE</t>
  </si>
  <si>
    <t>MAERSK TANJONG</t>
  </si>
  <si>
    <t>MAERSK STOCKHOLM</t>
  </si>
  <si>
    <t>DALI</t>
  </si>
  <si>
    <t>CAP SAN LAZARO</t>
  </si>
  <si>
    <r>
      <t>O</t>
    </r>
    <r>
      <rPr>
        <sz val="12"/>
        <rFont val="Arial Unicode MS"/>
        <family val="2"/>
        <charset val="134"/>
      </rPr>
      <t>OCL</t>
    </r>
    <phoneticPr fontId="52" type="noConversion"/>
  </si>
  <si>
    <t>MAERSK TAIKUNG</t>
  </si>
  <si>
    <r>
      <rPr>
        <sz val="12"/>
        <rFont val="Arial Unicode MS"/>
        <family val="2"/>
        <charset val="134"/>
      </rPr>
      <t>O</t>
    </r>
    <r>
      <rPr>
        <sz val="12"/>
        <rFont val="Arial Unicode MS"/>
        <family val="2"/>
        <charset val="134"/>
      </rPr>
      <t>O</t>
    </r>
    <r>
      <rPr>
        <sz val="12"/>
        <rFont val="Arial Unicode MS"/>
        <family val="2"/>
        <charset val="134"/>
      </rPr>
      <t>CL</t>
    </r>
    <phoneticPr fontId="52" type="noConversion"/>
  </si>
  <si>
    <t xml:space="preserve">VESSEL </t>
  </si>
  <si>
    <t>0FL3HW</t>
  </si>
  <si>
    <t>0FL3FW</t>
  </si>
  <si>
    <t>0FL3DW</t>
  </si>
  <si>
    <t>0FL3BW</t>
  </si>
  <si>
    <t>006W</t>
  </si>
  <si>
    <t>COSCO</t>
    <phoneticPr fontId="52" type="noConversion"/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</si>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</sst>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43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mmmmm;@"/>
    <numFmt numFmtId="201" formatCode="dd/mm"/>
    <numFmt numFmtId="202" formatCode="_([$€]* #,##0.0_);_([$€]* \(#,##0.0\);_([$€]* &quot;-&quot;??_);_(@_)"/>
    <numFmt numFmtId="203" formatCode="ddd\ dd\/mmm"/>
    <numFmt numFmtId="204" formatCode="dd\/mm"/>
    <numFmt numFmtId="205" formatCode="0_);[Red]\(0\)"/>
    <numFmt numFmtId="206" formatCode="000\S"/>
    <numFmt numFmtId="207" formatCode="mmm/yyyy"/>
    <numFmt numFmtId="208" formatCode="0.000%"/>
    <numFmt numFmtId="209" formatCode="&quot;$&quot;#,##0_);[Red]\(&quot;$&quot;#,##0\)"/>
    <numFmt numFmtId="210" formatCode="&quot;$&quot;#,##0.00_);[Red]\(&quot;$&quot;#,##0.00\)"/>
    <numFmt numFmtId="211" formatCode="aaaa"/>
    <numFmt numFmtId="212" formatCode="dd"/>
    <numFmt numFmtId="213" formatCode="_-&quot;\&quot;* #,##0.00_-;\-&quot;\&quot;* #,##0.00_-;_-&quot;\&quot;* &quot;-&quot;??_-;_-@_-"/>
    <numFmt numFmtId="217" formatCode="yyyy/m/d;@"/>
    <numFmt numFmtId="218" formatCode="mmm\-d"/>
    <numFmt numFmtId="219" formatCode="d/m/yyyy"/>
    <numFmt numFmtId="220" formatCode="mm/dd"/>
    <numFmt numFmtId="221" formatCode="&quot;￥&quot;#,##0.00_);[Red]\(&quot;￥&quot;#,##0.00\)"/>
  </numFmts>
  <fonts count="193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宋体"/>
      <family val="3"/>
      <charset val="134"/>
      <scheme val="major"/>
    </font>
    <font>
      <sz val="11"/>
      <name val=""/>
      <family val="2"/>
    </font>
    <font>
      <b/>
      <sz val="16"/>
      <name val="Arial Narrow"/>
      <family val="2"/>
    </font>
    <font>
      <sz val="11"/>
      <name val="Arial Narrow"/>
      <family val="2"/>
    </font>
    <font>
      <b/>
      <i/>
      <sz val="16"/>
      <name val="Arial Narrow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color indexed="18"/>
      <name val="Courier New"/>
      <family val="3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14"/>
      <name val="Cordia New"/>
      <family val="2"/>
    </font>
    <font>
      <sz val="12"/>
      <name val="宋体"/>
      <family val="3"/>
      <charset val="134"/>
      <scheme val="minor"/>
    </font>
    <font>
      <b/>
      <sz val="10"/>
      <name val="Calibri"/>
      <family val="2"/>
    </font>
    <font>
      <b/>
      <sz val="11"/>
      <name val="Times New Roman"/>
      <family val="1"/>
    </font>
    <font>
      <sz val="9"/>
      <color rgb="FF212B60"/>
      <name val="宋体"/>
      <family val="2"/>
      <scheme val="major"/>
    </font>
    <font>
      <sz val="9"/>
      <name val="Tahoma"/>
      <family val="2"/>
    </font>
    <font>
      <b/>
      <sz val="8"/>
      <name val="Times New Roman"/>
      <family val="1"/>
    </font>
    <font>
      <u/>
      <sz val="11"/>
      <name val="宋体"/>
      <family val="3"/>
      <charset val="134"/>
    </font>
    <font>
      <sz val="12"/>
      <name val="楷体_GB2312"/>
      <charset val="134"/>
    </font>
    <font>
      <b/>
      <sz val="11"/>
      <name val="Calibri"/>
      <family val="2"/>
    </font>
    <font>
      <sz val="10"/>
      <color indexed="0"/>
      <name val="Arial"/>
      <family val="2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theme="1"/>
      <name val="Times New Roman"/>
      <family val="1"/>
    </font>
    <font>
      <sz val="11"/>
      <color theme="1"/>
      <name val="Albertus Medium"/>
      <family val="1"/>
    </font>
    <font>
      <sz val="12"/>
      <color theme="1"/>
      <name val="Albertus Medium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1"/>
      <color indexed="43"/>
      <name val="Arial"/>
      <family val="2"/>
    </font>
    <font>
      <sz val="8"/>
      <name val="굴림체"/>
      <family val="3"/>
    </font>
    <font>
      <b/>
      <sz val="11"/>
      <name val="돋움"/>
      <family val="2"/>
      <charset val="129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sz val="11"/>
      <name val="돋움"/>
      <family val="2"/>
      <charset val="129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"/>
      <family val="2"/>
    </font>
    <font>
      <sz val="12"/>
      <name val="Arial"/>
      <family val="2"/>
      <charset val="134"/>
    </font>
    <font>
      <sz val="12"/>
      <name val="Calibri"/>
      <family val="2"/>
    </font>
    <font>
      <b/>
      <sz val="12"/>
      <color indexed="10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1"/>
      <name val=""/>
      <charset val="134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9"/>
      <name val="微软雅黑"/>
      <family val="2"/>
      <charset val="134"/>
    </font>
  </fonts>
  <fills count="8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3956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178" fontId="48" fillId="0" borderId="0"/>
    <xf numFmtId="178" fontId="37" fillId="0" borderId="0">
      <alignment vertical="center"/>
    </xf>
    <xf numFmtId="178" fontId="13" fillId="0" borderId="0"/>
    <xf numFmtId="178" fontId="8" fillId="0" borderId="0"/>
    <xf numFmtId="178" fontId="13" fillId="0" borderId="0"/>
    <xf numFmtId="178" fontId="13" fillId="0" borderId="0"/>
    <xf numFmtId="178" fontId="13" fillId="0" borderId="0"/>
    <xf numFmtId="178" fontId="60" fillId="0" borderId="0" applyNumberFormat="0" applyFill="0" applyBorder="0" applyAlignment="0" applyProtection="0">
      <alignment vertical="top"/>
      <protection locked="0"/>
    </xf>
    <xf numFmtId="0" fontId="62" fillId="0" borderId="0"/>
    <xf numFmtId="179" fontId="66" fillId="0" borderId="1" applyAlignment="0">
      <alignment horizontal="center" vertical="center" wrapText="1"/>
    </xf>
    <xf numFmtId="178" fontId="13" fillId="0" borderId="0"/>
    <xf numFmtId="179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76" fontId="7" fillId="0" borderId="0">
      <alignment vertical="center"/>
    </xf>
    <xf numFmtId="176" fontId="8" fillId="0" borderId="0">
      <alignment vertical="center"/>
    </xf>
    <xf numFmtId="176" fontId="13" fillId="0" borderId="0">
      <alignment vertical="center"/>
    </xf>
    <xf numFmtId="176" fontId="10" fillId="0" borderId="0">
      <alignment vertical="center"/>
    </xf>
    <xf numFmtId="176" fontId="8" fillId="0" borderId="0">
      <alignment vertical="center"/>
    </xf>
    <xf numFmtId="176" fontId="13" fillId="0" borderId="0"/>
    <xf numFmtId="176" fontId="7" fillId="0" borderId="0">
      <alignment vertical="center"/>
    </xf>
    <xf numFmtId="176" fontId="9" fillId="0" borderId="0">
      <alignment vertical="center"/>
    </xf>
    <xf numFmtId="176" fontId="13" fillId="0" borderId="0"/>
    <xf numFmtId="176" fontId="13" fillId="0" borderId="0"/>
    <xf numFmtId="176" fontId="48" fillId="0" borderId="0">
      <alignment vertical="center"/>
    </xf>
    <xf numFmtId="176" fontId="13" fillId="0" borderId="0"/>
    <xf numFmtId="176" fontId="48" fillId="0" borderId="0"/>
    <xf numFmtId="202" fontId="17" fillId="0" borderId="0"/>
    <xf numFmtId="202" fontId="7" fillId="2" borderId="0" applyNumberFormat="0" applyBorder="0" applyAlignment="0" applyProtection="0">
      <alignment vertical="center"/>
    </xf>
    <xf numFmtId="202" fontId="7" fillId="2" borderId="0" applyNumberFormat="0" applyBorder="0" applyAlignment="0" applyProtection="0">
      <alignment vertical="center"/>
    </xf>
    <xf numFmtId="202" fontId="7" fillId="4" borderId="0" applyNumberFormat="0" applyBorder="0" applyAlignment="0" applyProtection="0">
      <alignment vertical="center"/>
    </xf>
    <xf numFmtId="202" fontId="7" fillId="4" borderId="0" applyNumberFormat="0" applyBorder="0" applyAlignment="0" applyProtection="0">
      <alignment vertical="center"/>
    </xf>
    <xf numFmtId="202" fontId="7" fillId="6" borderId="0" applyNumberFormat="0" applyBorder="0" applyAlignment="0" applyProtection="0">
      <alignment vertical="center"/>
    </xf>
    <xf numFmtId="202" fontId="7" fillId="6" borderId="0" applyNumberFormat="0" applyBorder="0" applyAlignment="0" applyProtection="0">
      <alignment vertical="center"/>
    </xf>
    <xf numFmtId="202" fontId="7" fillId="8" borderId="0" applyNumberFormat="0" applyBorder="0" applyAlignment="0" applyProtection="0">
      <alignment vertical="center"/>
    </xf>
    <xf numFmtId="202" fontId="7" fillId="8" borderId="0" applyNumberFormat="0" applyBorder="0" applyAlignment="0" applyProtection="0">
      <alignment vertical="center"/>
    </xf>
    <xf numFmtId="202" fontId="7" fillId="9" borderId="0" applyNumberFormat="0" applyBorder="0" applyAlignment="0" applyProtection="0">
      <alignment vertical="center"/>
    </xf>
    <xf numFmtId="202" fontId="7" fillId="9" borderId="0" applyNumberFormat="0" applyBorder="0" applyAlignment="0" applyProtection="0">
      <alignment vertical="center"/>
    </xf>
    <xf numFmtId="202" fontId="7" fillId="3" borderId="0" applyNumberFormat="0" applyBorder="0" applyAlignment="0" applyProtection="0">
      <alignment vertical="center"/>
    </xf>
    <xf numFmtId="202" fontId="7" fillId="3" borderId="0" applyNumberFormat="0" applyBorder="0" applyAlignment="0" applyProtection="0">
      <alignment vertical="center"/>
    </xf>
    <xf numFmtId="202" fontId="7" fillId="11" borderId="0" applyNumberFormat="0" applyBorder="0" applyAlignment="0" applyProtection="0">
      <alignment vertical="center"/>
    </xf>
    <xf numFmtId="202" fontId="7" fillId="11" borderId="0" applyNumberFormat="0" applyBorder="0" applyAlignment="0" applyProtection="0">
      <alignment vertical="center"/>
    </xf>
    <xf numFmtId="202" fontId="7" fillId="5" borderId="0" applyNumberFormat="0" applyBorder="0" applyAlignment="0" applyProtection="0">
      <alignment vertical="center"/>
    </xf>
    <xf numFmtId="202" fontId="7" fillId="5" borderId="0" applyNumberFormat="0" applyBorder="0" applyAlignment="0" applyProtection="0">
      <alignment vertical="center"/>
    </xf>
    <xf numFmtId="202" fontId="7" fillId="12" borderId="0" applyNumberFormat="0" applyBorder="0" applyAlignment="0" applyProtection="0">
      <alignment vertical="center"/>
    </xf>
    <xf numFmtId="202" fontId="7" fillId="12" borderId="0" applyNumberFormat="0" applyBorder="0" applyAlignment="0" applyProtection="0">
      <alignment vertical="center"/>
    </xf>
    <xf numFmtId="202" fontId="7" fillId="8" borderId="0" applyNumberFormat="0" applyBorder="0" applyAlignment="0" applyProtection="0">
      <alignment vertical="center"/>
    </xf>
    <xf numFmtId="202" fontId="7" fillId="8" borderId="0" applyNumberFormat="0" applyBorder="0" applyAlignment="0" applyProtection="0">
      <alignment vertical="center"/>
    </xf>
    <xf numFmtId="202" fontId="7" fillId="11" borderId="0" applyNumberFormat="0" applyBorder="0" applyAlignment="0" applyProtection="0">
      <alignment vertical="center"/>
    </xf>
    <xf numFmtId="202" fontId="7" fillId="11" borderId="0" applyNumberFormat="0" applyBorder="0" applyAlignment="0" applyProtection="0">
      <alignment vertical="center"/>
    </xf>
    <xf numFmtId="202" fontId="7" fillId="14" borderId="0" applyNumberFormat="0" applyBorder="0" applyAlignment="0" applyProtection="0">
      <alignment vertical="center"/>
    </xf>
    <xf numFmtId="202" fontId="7" fillId="14" borderId="0" applyNumberFormat="0" applyBorder="0" applyAlignment="0" applyProtection="0">
      <alignment vertical="center"/>
    </xf>
    <xf numFmtId="202" fontId="81" fillId="20" borderId="0" applyNumberFormat="0" applyBorder="0" applyAlignment="0" applyProtection="0">
      <alignment vertical="center"/>
    </xf>
    <xf numFmtId="202" fontId="81" fillId="20" borderId="0" applyNumberFormat="0" applyBorder="0" applyAlignment="0" applyProtection="0">
      <alignment vertical="center"/>
    </xf>
    <xf numFmtId="202" fontId="81" fillId="5" borderId="0" applyNumberFormat="0" applyBorder="0" applyAlignment="0" applyProtection="0">
      <alignment vertical="center"/>
    </xf>
    <xf numFmtId="202" fontId="81" fillId="5" borderId="0" applyNumberFormat="0" applyBorder="0" applyAlignment="0" applyProtection="0">
      <alignment vertical="center"/>
    </xf>
    <xf numFmtId="202" fontId="81" fillId="12" borderId="0" applyNumberFormat="0" applyBorder="0" applyAlignment="0" applyProtection="0">
      <alignment vertical="center"/>
    </xf>
    <xf numFmtId="202" fontId="81" fillId="12" borderId="0" applyNumberFormat="0" applyBorder="0" applyAlignment="0" applyProtection="0">
      <alignment vertical="center"/>
    </xf>
    <xf numFmtId="202" fontId="81" fillId="21" borderId="0" applyNumberFormat="0" applyBorder="0" applyAlignment="0" applyProtection="0">
      <alignment vertical="center"/>
    </xf>
    <xf numFmtId="202" fontId="81" fillId="21" borderId="0" applyNumberFormat="0" applyBorder="0" applyAlignment="0" applyProtection="0">
      <alignment vertical="center"/>
    </xf>
    <xf numFmtId="202" fontId="81" fillId="22" borderId="0" applyNumberFormat="0" applyBorder="0" applyAlignment="0" applyProtection="0">
      <alignment vertical="center"/>
    </xf>
    <xf numFmtId="202" fontId="81" fillId="22" borderId="0" applyNumberFormat="0" applyBorder="0" applyAlignment="0" applyProtection="0">
      <alignment vertical="center"/>
    </xf>
    <xf numFmtId="202" fontId="81" fillId="23" borderId="0" applyNumberFormat="0" applyBorder="0" applyAlignment="0" applyProtection="0">
      <alignment vertical="center"/>
    </xf>
    <xf numFmtId="202" fontId="81" fillId="23" borderId="0" applyNumberFormat="0" applyBorder="0" applyAlignment="0" applyProtection="0">
      <alignment vertical="center"/>
    </xf>
    <xf numFmtId="202" fontId="82" fillId="0" borderId="29" applyNumberFormat="0" applyFill="0" applyAlignment="0" applyProtection="0">
      <alignment vertical="center"/>
    </xf>
    <xf numFmtId="202" fontId="83" fillId="0" borderId="30" applyNumberFormat="0" applyFill="0" applyAlignment="0" applyProtection="0">
      <alignment vertical="center"/>
    </xf>
    <xf numFmtId="202" fontId="84" fillId="0" borderId="31" applyNumberFormat="0" applyFill="0" applyAlignment="0" applyProtection="0">
      <alignment vertical="center"/>
    </xf>
    <xf numFmtId="202" fontId="84" fillId="0" borderId="31" applyNumberFormat="0" applyFill="0" applyAlignment="0" applyProtection="0">
      <alignment vertical="center"/>
    </xf>
    <xf numFmtId="202" fontId="84" fillId="0" borderId="0" applyNumberFormat="0" applyFill="0" applyBorder="0" applyAlignment="0" applyProtection="0">
      <alignment vertical="center"/>
    </xf>
    <xf numFmtId="202" fontId="84" fillId="0" borderId="0" applyNumberFormat="0" applyFill="0" applyBorder="0" applyAlignment="0" applyProtection="0">
      <alignment vertical="center"/>
    </xf>
    <xf numFmtId="202" fontId="85" fillId="0" borderId="0" applyNumberFormat="0" applyFill="0" applyBorder="0" applyAlignment="0" applyProtection="0">
      <alignment vertical="center"/>
    </xf>
    <xf numFmtId="202" fontId="85" fillId="0" borderId="0" applyNumberFormat="0" applyFill="0" applyBorder="0" applyAlignment="0" applyProtection="0">
      <alignment vertical="center"/>
    </xf>
    <xf numFmtId="202" fontId="86" fillId="4" borderId="0" applyNumberFormat="0" applyBorder="0" applyAlignment="0" applyProtection="0">
      <alignment vertical="center"/>
    </xf>
    <xf numFmtId="202" fontId="86" fillId="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6" fillId="24" borderId="0" applyNumberFormat="0" applyBorder="0" applyAlignment="0" applyProtection="0">
      <alignment vertical="center"/>
    </xf>
    <xf numFmtId="202" fontId="8" fillId="0" borderId="0">
      <alignment vertical="center"/>
    </xf>
    <xf numFmtId="202" fontId="8" fillId="0" borderId="0">
      <alignment vertical="center"/>
    </xf>
    <xf numFmtId="202" fontId="9" fillId="0" borderId="0">
      <alignment vertical="center"/>
    </xf>
    <xf numFmtId="202" fontId="13" fillId="0" borderId="0">
      <alignment vertical="center"/>
    </xf>
    <xf numFmtId="202" fontId="9" fillId="0" borderId="0">
      <alignment vertical="center"/>
    </xf>
    <xf numFmtId="202" fontId="87" fillId="6" borderId="0" applyNumberFormat="0" applyBorder="0" applyAlignment="0" applyProtection="0">
      <alignment vertical="center"/>
    </xf>
    <xf numFmtId="202" fontId="87" fillId="6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7" fillId="25" borderId="0" applyNumberFormat="0" applyBorder="0" applyAlignment="0" applyProtection="0">
      <alignment vertical="center"/>
    </xf>
    <xf numFmtId="202" fontId="88" fillId="24" borderId="0" applyNumberFormat="0" applyBorder="0" applyAlignment="0" applyProtection="0">
      <alignment vertical="center"/>
    </xf>
    <xf numFmtId="202" fontId="89" fillId="0" borderId="32" applyNumberFormat="0" applyFill="0" applyAlignment="0" applyProtection="0">
      <alignment vertical="center"/>
    </xf>
    <xf numFmtId="202" fontId="90" fillId="10" borderId="33" applyNumberFormat="0" applyAlignment="0" applyProtection="0">
      <alignment vertical="center"/>
    </xf>
    <xf numFmtId="202" fontId="90" fillId="10" borderId="33" applyNumberFormat="0" applyAlignment="0" applyProtection="0">
      <alignment vertical="center"/>
    </xf>
    <xf numFmtId="202" fontId="91" fillId="26" borderId="33" applyNumberFormat="0" applyAlignment="0" applyProtection="0">
      <alignment vertical="center"/>
    </xf>
    <xf numFmtId="202" fontId="91" fillId="26" borderId="33" applyNumberFormat="0" applyAlignment="0" applyProtection="0">
      <alignment vertical="center"/>
    </xf>
    <xf numFmtId="202" fontId="91" fillId="26" borderId="33" applyNumberFormat="0" applyAlignment="0" applyProtection="0">
      <alignment vertical="center"/>
    </xf>
    <xf numFmtId="202" fontId="91" fillId="26" borderId="33" applyNumberFormat="0" applyAlignment="0" applyProtection="0">
      <alignment vertical="center"/>
    </xf>
    <xf numFmtId="202" fontId="92" fillId="27" borderId="34" applyNumberFormat="0" applyAlignment="0" applyProtection="0">
      <alignment vertical="center"/>
    </xf>
    <xf numFmtId="202" fontId="92" fillId="27" borderId="34" applyNumberFormat="0" applyAlignment="0" applyProtection="0">
      <alignment vertical="center"/>
    </xf>
    <xf numFmtId="202" fontId="93" fillId="0" borderId="0" applyNumberFormat="0" applyFill="0" applyBorder="0" applyAlignment="0" applyProtection="0">
      <alignment vertical="center"/>
    </xf>
    <xf numFmtId="202" fontId="93" fillId="0" borderId="0" applyNumberFormat="0" applyFill="0" applyBorder="0" applyAlignment="0" applyProtection="0">
      <alignment vertical="center"/>
    </xf>
    <xf numFmtId="202" fontId="94" fillId="0" borderId="0" applyNumberFormat="0" applyFill="0" applyBorder="0" applyAlignment="0" applyProtection="0">
      <alignment vertical="center"/>
    </xf>
    <xf numFmtId="202" fontId="94" fillId="0" borderId="0" applyNumberFormat="0" applyFill="0" applyBorder="0" applyAlignment="0" applyProtection="0">
      <alignment vertical="center"/>
    </xf>
    <xf numFmtId="202" fontId="95" fillId="0" borderId="0" applyNumberFormat="0" applyFill="0" applyBorder="0" applyAlignment="0" applyProtection="0">
      <alignment vertical="center"/>
    </xf>
    <xf numFmtId="202" fontId="96" fillId="0" borderId="35" applyNumberFormat="0" applyFill="0" applyAlignment="0" applyProtection="0">
      <alignment vertical="center"/>
    </xf>
    <xf numFmtId="202" fontId="96" fillId="0" borderId="35" applyNumberFormat="0" applyFill="0" applyAlignment="0" applyProtection="0">
      <alignment vertical="center"/>
    </xf>
    <xf numFmtId="202" fontId="81" fillId="28" borderId="0" applyNumberFormat="0" applyBorder="0" applyAlignment="0" applyProtection="0">
      <alignment vertical="center"/>
    </xf>
    <xf numFmtId="202" fontId="81" fillId="28" borderId="0" applyNumberFormat="0" applyBorder="0" applyAlignment="0" applyProtection="0">
      <alignment vertical="center"/>
    </xf>
    <xf numFmtId="202" fontId="81" fillId="29" borderId="0" applyNumberFormat="0" applyBorder="0" applyAlignment="0" applyProtection="0">
      <alignment vertical="center"/>
    </xf>
    <xf numFmtId="202" fontId="81" fillId="29" borderId="0" applyNumberFormat="0" applyBorder="0" applyAlignment="0" applyProtection="0">
      <alignment vertical="center"/>
    </xf>
    <xf numFmtId="202" fontId="81" fillId="30" borderId="0" applyNumberFormat="0" applyBorder="0" applyAlignment="0" applyProtection="0">
      <alignment vertical="center"/>
    </xf>
    <xf numFmtId="202" fontId="81" fillId="30" borderId="0" applyNumberFormat="0" applyBorder="0" applyAlignment="0" applyProtection="0">
      <alignment vertical="center"/>
    </xf>
    <xf numFmtId="202" fontId="81" fillId="21" borderId="0" applyNumberFormat="0" applyBorder="0" applyAlignment="0" applyProtection="0">
      <alignment vertical="center"/>
    </xf>
    <xf numFmtId="202" fontId="81" fillId="21" borderId="0" applyNumberFormat="0" applyBorder="0" applyAlignment="0" applyProtection="0">
      <alignment vertical="center"/>
    </xf>
    <xf numFmtId="202" fontId="81" fillId="22" borderId="0" applyNumberFormat="0" applyBorder="0" applyAlignment="0" applyProtection="0">
      <alignment vertical="center"/>
    </xf>
    <xf numFmtId="202" fontId="81" fillId="22" borderId="0" applyNumberFormat="0" applyBorder="0" applyAlignment="0" applyProtection="0">
      <alignment vertical="center"/>
    </xf>
    <xf numFmtId="202" fontId="81" fillId="31" borderId="0" applyNumberFormat="0" applyBorder="0" applyAlignment="0" applyProtection="0">
      <alignment vertical="center"/>
    </xf>
    <xf numFmtId="202" fontId="81" fillId="31" borderId="0" applyNumberFormat="0" applyBorder="0" applyAlignment="0" applyProtection="0">
      <alignment vertical="center"/>
    </xf>
    <xf numFmtId="202" fontId="97" fillId="13" borderId="0" applyNumberFormat="0" applyBorder="0" applyAlignment="0" applyProtection="0">
      <alignment vertical="center"/>
    </xf>
    <xf numFmtId="202" fontId="97" fillId="13" borderId="0" applyNumberFormat="0" applyBorder="0" applyAlignment="0" applyProtection="0">
      <alignment vertical="center"/>
    </xf>
    <xf numFmtId="202" fontId="98" fillId="10" borderId="36" applyNumberFormat="0" applyAlignment="0" applyProtection="0">
      <alignment vertical="center"/>
    </xf>
    <xf numFmtId="202" fontId="98" fillId="10" borderId="36" applyNumberFormat="0" applyAlignment="0" applyProtection="0">
      <alignment vertical="center"/>
    </xf>
    <xf numFmtId="202" fontId="99" fillId="3" borderId="33" applyNumberFormat="0" applyAlignment="0" applyProtection="0">
      <alignment vertical="center"/>
    </xf>
    <xf numFmtId="202" fontId="99" fillId="3" borderId="33" applyNumberFormat="0" applyAlignment="0" applyProtection="0">
      <alignment vertical="center"/>
    </xf>
    <xf numFmtId="202" fontId="100" fillId="26" borderId="36" applyNumberFormat="0" applyAlignment="0" applyProtection="0">
      <alignment vertical="center"/>
    </xf>
    <xf numFmtId="202" fontId="100" fillId="26" borderId="36" applyNumberFormat="0" applyAlignment="0" applyProtection="0">
      <alignment vertical="center"/>
    </xf>
    <xf numFmtId="202" fontId="100" fillId="26" borderId="36" applyNumberFormat="0" applyAlignment="0" applyProtection="0">
      <alignment vertical="center"/>
    </xf>
    <xf numFmtId="202" fontId="100" fillId="26" borderId="36" applyNumberFormat="0" applyAlignment="0" applyProtection="0">
      <alignment vertical="center"/>
    </xf>
    <xf numFmtId="202" fontId="101" fillId="32" borderId="33" applyNumberFormat="0" applyAlignment="0" applyProtection="0">
      <alignment vertical="center"/>
    </xf>
    <xf numFmtId="202" fontId="101" fillId="32" borderId="33" applyNumberFormat="0" applyAlignment="0" applyProtection="0">
      <alignment vertical="center"/>
    </xf>
    <xf numFmtId="202" fontId="101" fillId="32" borderId="33" applyNumberFormat="0" applyAlignment="0" applyProtection="0">
      <alignment vertical="center"/>
    </xf>
    <xf numFmtId="202" fontId="101" fillId="32" borderId="33" applyNumberFormat="0" applyAlignment="0" applyProtection="0">
      <alignment vertical="center"/>
    </xf>
    <xf numFmtId="202" fontId="102" fillId="0" borderId="0" applyNumberFormat="0" applyFill="0" applyBorder="0" applyAlignment="0" applyProtection="0">
      <alignment vertical="center"/>
    </xf>
    <xf numFmtId="202" fontId="13" fillId="7" borderId="37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8" fillId="0" borderId="0"/>
    <xf numFmtId="0" fontId="13" fillId="0" borderId="0"/>
    <xf numFmtId="0" fontId="8" fillId="0" borderId="0"/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183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183" fontId="81" fillId="54" borderId="0" applyNumberFormat="0" applyBorder="0" applyAlignment="0" applyProtection="0">
      <alignment vertical="center"/>
    </xf>
    <xf numFmtId="183" fontId="81" fillId="54" borderId="0" applyNumberFormat="0" applyBorder="0" applyAlignment="0" applyProtection="0">
      <alignment vertical="center"/>
    </xf>
    <xf numFmtId="0" fontId="81" fillId="54" borderId="0" applyNumberFormat="0" applyBorder="0" applyAlignment="0" applyProtection="0">
      <alignment vertical="center"/>
    </xf>
    <xf numFmtId="183" fontId="81" fillId="54" borderId="0" applyNumberFormat="0" applyBorder="0" applyAlignment="0" applyProtection="0">
      <alignment vertical="center"/>
    </xf>
    <xf numFmtId="0" fontId="81" fillId="54" borderId="0" applyNumberFormat="0" applyBorder="0" applyAlignment="0" applyProtection="0">
      <alignment vertical="center"/>
    </xf>
    <xf numFmtId="0" fontId="81" fillId="54" borderId="0" applyNumberFormat="0" applyBorder="0" applyAlignment="0" applyProtection="0">
      <alignment vertical="center"/>
    </xf>
    <xf numFmtId="183" fontId="81" fillId="54" borderId="0" applyNumberFormat="0" applyBorder="0" applyAlignment="0" applyProtection="0">
      <alignment vertical="center"/>
    </xf>
    <xf numFmtId="0" fontId="81" fillId="54" borderId="0" applyNumberFormat="0" applyBorder="0" applyAlignment="0" applyProtection="0">
      <alignment vertical="center"/>
    </xf>
    <xf numFmtId="0" fontId="81" fillId="54" borderId="0" applyNumberFormat="0" applyBorder="0" applyAlignment="0" applyProtection="0">
      <alignment vertical="center"/>
    </xf>
    <xf numFmtId="183" fontId="81" fillId="45" borderId="0" applyNumberFormat="0" applyBorder="0" applyAlignment="0" applyProtection="0">
      <alignment vertical="center"/>
    </xf>
    <xf numFmtId="183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183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183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183" fontId="81" fillId="64" borderId="0" applyNumberFormat="0" applyBorder="0" applyAlignment="0" applyProtection="0">
      <alignment vertical="center"/>
    </xf>
    <xf numFmtId="183" fontId="81" fillId="64" borderId="0" applyNumberFormat="0" applyBorder="0" applyAlignment="0" applyProtection="0">
      <alignment vertical="center"/>
    </xf>
    <xf numFmtId="0" fontId="81" fillId="64" borderId="0" applyNumberFormat="0" applyBorder="0" applyAlignment="0" applyProtection="0">
      <alignment vertical="center"/>
    </xf>
    <xf numFmtId="183" fontId="81" fillId="64" borderId="0" applyNumberFormat="0" applyBorder="0" applyAlignment="0" applyProtection="0">
      <alignment vertical="center"/>
    </xf>
    <xf numFmtId="0" fontId="81" fillId="64" borderId="0" applyNumberFormat="0" applyBorder="0" applyAlignment="0" applyProtection="0">
      <alignment vertical="center"/>
    </xf>
    <xf numFmtId="0" fontId="81" fillId="64" borderId="0" applyNumberFormat="0" applyBorder="0" applyAlignment="0" applyProtection="0">
      <alignment vertical="center"/>
    </xf>
    <xf numFmtId="183" fontId="81" fillId="64" borderId="0" applyNumberFormat="0" applyBorder="0" applyAlignment="0" applyProtection="0">
      <alignment vertical="center"/>
    </xf>
    <xf numFmtId="0" fontId="81" fillId="64" borderId="0" applyNumberFormat="0" applyBorder="0" applyAlignment="0" applyProtection="0">
      <alignment vertical="center"/>
    </xf>
    <xf numFmtId="0" fontId="81" fillId="64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183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0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0" fontId="90" fillId="26" borderId="64" applyNumberFormat="0" applyAlignment="0" applyProtection="0">
      <alignment vertical="center"/>
    </xf>
    <xf numFmtId="0" fontId="90" fillId="26" borderId="64" applyNumberFormat="0" applyAlignment="0" applyProtection="0">
      <alignment vertical="center"/>
    </xf>
    <xf numFmtId="183" fontId="90" fillId="26" borderId="64" applyNumberFormat="0" applyAlignment="0" applyProtection="0">
      <alignment vertical="center"/>
    </xf>
    <xf numFmtId="0" fontId="90" fillId="26" borderId="64" applyNumberFormat="0" applyAlignment="0" applyProtection="0">
      <alignment vertical="center"/>
    </xf>
    <xf numFmtId="0" fontId="90" fillId="26" borderId="64" applyNumberFormat="0" applyAlignment="0" applyProtection="0">
      <alignment vertical="center"/>
    </xf>
    <xf numFmtId="183" fontId="92" fillId="68" borderId="34" applyNumberFormat="0" applyAlignment="0" applyProtection="0">
      <alignment vertical="center"/>
    </xf>
    <xf numFmtId="183" fontId="92" fillId="68" borderId="34" applyNumberFormat="0" applyAlignment="0" applyProtection="0">
      <alignment vertical="center"/>
    </xf>
    <xf numFmtId="0" fontId="92" fillId="68" borderId="34" applyNumberFormat="0" applyAlignment="0" applyProtection="0">
      <alignment vertical="center"/>
    </xf>
    <xf numFmtId="183" fontId="92" fillId="68" borderId="34" applyNumberFormat="0" applyAlignment="0" applyProtection="0">
      <alignment vertical="center"/>
    </xf>
    <xf numFmtId="0" fontId="92" fillId="68" borderId="34" applyNumberFormat="0" applyAlignment="0" applyProtection="0">
      <alignment vertical="center"/>
    </xf>
    <xf numFmtId="0" fontId="92" fillId="68" borderId="34" applyNumberFormat="0" applyAlignment="0" applyProtection="0">
      <alignment vertical="center"/>
    </xf>
    <xf numFmtId="183" fontId="92" fillId="68" borderId="34" applyNumberFormat="0" applyAlignment="0" applyProtection="0">
      <alignment vertical="center"/>
    </xf>
    <xf numFmtId="0" fontId="92" fillId="68" borderId="34" applyNumberFormat="0" applyAlignment="0" applyProtection="0">
      <alignment vertical="center"/>
    </xf>
    <xf numFmtId="0" fontId="92" fillId="68" borderId="34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183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183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82" fillId="0" borderId="29" applyNumberFormat="0" applyFill="0" applyAlignment="0" applyProtection="0">
      <alignment vertical="center"/>
    </xf>
    <xf numFmtId="183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183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83" fillId="0" borderId="30" applyNumberFormat="0" applyFill="0" applyAlignment="0" applyProtection="0">
      <alignment vertical="center"/>
    </xf>
    <xf numFmtId="183" fontId="83" fillId="0" borderId="30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0" fontId="83" fillId="0" borderId="30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183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208" fontId="127" fillId="0" borderId="0">
      <protection locked="0"/>
    </xf>
    <xf numFmtId="208" fontId="127" fillId="0" borderId="0"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9" fillId="0" borderId="0" applyNumberFormat="0" applyFill="0" applyBorder="0" applyAlignment="0" applyProtection="0">
      <alignment vertical="center"/>
    </xf>
    <xf numFmtId="183" fontId="129" fillId="0" borderId="0" applyNumberFormat="0" applyFill="0" applyBorder="0" applyAlignment="0" applyProtection="0">
      <alignment vertical="center"/>
    </xf>
    <xf numFmtId="183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183" fontId="129" fillId="0" borderId="0" applyNumberFormat="0" applyFill="0" applyBorder="0" applyAlignment="0" applyProtection="0">
      <alignment vertical="center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183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0" fontId="99" fillId="32" borderId="64" applyNumberFormat="0" applyAlignment="0" applyProtection="0">
      <alignment vertical="center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3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0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0" fontId="96" fillId="0" borderId="35" applyNumberFormat="0" applyFill="0" applyAlignment="0" applyProtection="0">
      <alignment vertical="center"/>
    </xf>
    <xf numFmtId="0" fontId="96" fillId="0" borderId="35" applyNumberFormat="0" applyFill="0" applyAlignment="0" applyProtection="0">
      <alignment vertical="center"/>
    </xf>
    <xf numFmtId="183" fontId="96" fillId="0" borderId="35" applyNumberFormat="0" applyFill="0" applyAlignment="0" applyProtection="0">
      <alignment vertical="center"/>
    </xf>
    <xf numFmtId="0" fontId="96" fillId="0" borderId="35" applyNumberFormat="0" applyFill="0" applyAlignment="0" applyProtection="0">
      <alignment vertical="center"/>
    </xf>
    <xf numFmtId="0" fontId="96" fillId="0" borderId="35" applyNumberFormat="0" applyFill="0" applyAlignment="0" applyProtection="0">
      <alignment vertical="center"/>
    </xf>
    <xf numFmtId="20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183" fontId="97" fillId="69" borderId="0" applyNumberFormat="0" applyBorder="0" applyAlignment="0" applyProtection="0">
      <alignment vertical="center"/>
    </xf>
    <xf numFmtId="183" fontId="97" fillId="69" borderId="0" applyNumberFormat="0" applyBorder="0" applyAlignment="0" applyProtection="0">
      <alignment vertical="center"/>
    </xf>
    <xf numFmtId="0" fontId="97" fillId="69" borderId="0" applyNumberFormat="0" applyBorder="0" applyAlignment="0" applyProtection="0">
      <alignment vertical="center"/>
    </xf>
    <xf numFmtId="183" fontId="97" fillId="69" borderId="0" applyNumberFormat="0" applyBorder="0" applyAlignment="0" applyProtection="0">
      <alignment vertical="center"/>
    </xf>
    <xf numFmtId="0" fontId="97" fillId="69" borderId="0" applyNumberFormat="0" applyBorder="0" applyAlignment="0" applyProtection="0">
      <alignment vertical="center"/>
    </xf>
    <xf numFmtId="0" fontId="97" fillId="69" borderId="0" applyNumberFormat="0" applyBorder="0" applyAlignment="0" applyProtection="0">
      <alignment vertical="center"/>
    </xf>
    <xf numFmtId="183" fontId="97" fillId="69" borderId="0" applyNumberFormat="0" applyBorder="0" applyAlignment="0" applyProtection="0">
      <alignment vertical="center"/>
    </xf>
    <xf numFmtId="0" fontId="97" fillId="69" borderId="0" applyNumberFormat="0" applyBorder="0" applyAlignment="0" applyProtection="0">
      <alignment vertical="center"/>
    </xf>
    <xf numFmtId="0" fontId="97" fillId="69" borderId="0" applyNumberFormat="0" applyBorder="0" applyAlignment="0" applyProtection="0">
      <alignment vertical="center"/>
    </xf>
    <xf numFmtId="183" fontId="62" fillId="0" borderId="0"/>
    <xf numFmtId="183" fontId="62" fillId="0" borderId="0"/>
    <xf numFmtId="0" fontId="62" fillId="0" borderId="0"/>
    <xf numFmtId="183" fontId="62" fillId="0" borderId="0"/>
    <xf numFmtId="0" fontId="62" fillId="0" borderId="0"/>
    <xf numFmtId="183" fontId="62" fillId="0" borderId="0"/>
    <xf numFmtId="183" fontId="62" fillId="0" borderId="0"/>
    <xf numFmtId="0" fontId="62" fillId="0" borderId="0"/>
    <xf numFmtId="183" fontId="13" fillId="0" borderId="0"/>
    <xf numFmtId="183" fontId="13" fillId="0" borderId="0"/>
    <xf numFmtId="0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183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4" fillId="0" borderId="0">
      <alignment vertical="center"/>
    </xf>
    <xf numFmtId="0" fontId="134" fillId="0" borderId="0">
      <alignment vertical="center"/>
    </xf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37" fillId="0" borderId="0">
      <alignment vertical="center"/>
    </xf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34" fillId="0" borderId="0">
      <alignment vertical="center"/>
    </xf>
    <xf numFmtId="0" fontId="134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35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36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70" borderId="65" applyNumberFormat="0" applyFont="0" applyAlignment="0" applyProtection="0">
      <alignment vertical="center"/>
    </xf>
    <xf numFmtId="183" fontId="7" fillId="70" borderId="65" applyNumberFormat="0" applyFont="0" applyAlignment="0" applyProtection="0">
      <alignment vertical="center"/>
    </xf>
    <xf numFmtId="0" fontId="7" fillId="70" borderId="65" applyNumberFormat="0" applyFont="0" applyAlignment="0" applyProtection="0">
      <alignment vertical="center"/>
    </xf>
    <xf numFmtId="183" fontId="7" fillId="70" borderId="65" applyNumberFormat="0" applyFont="0" applyAlignment="0" applyProtection="0">
      <alignment vertical="center"/>
    </xf>
    <xf numFmtId="0" fontId="7" fillId="70" borderId="65" applyNumberFormat="0" applyFont="0" applyAlignment="0" applyProtection="0">
      <alignment vertical="center"/>
    </xf>
    <xf numFmtId="183" fontId="7" fillId="70" borderId="65" applyNumberFormat="0" applyFont="0" applyAlignment="0" applyProtection="0">
      <alignment vertical="center"/>
    </xf>
    <xf numFmtId="0" fontId="7" fillId="70" borderId="65" applyNumberFormat="0" applyFont="0" applyAlignment="0" applyProtection="0">
      <alignment vertical="center"/>
    </xf>
    <xf numFmtId="183" fontId="7" fillId="70" borderId="65" applyNumberFormat="0" applyFont="0" applyAlignment="0" applyProtection="0">
      <alignment vertical="center"/>
    </xf>
    <xf numFmtId="0" fontId="7" fillId="70" borderId="65" applyNumberFormat="0" applyFont="0" applyAlignment="0" applyProtection="0">
      <alignment vertical="center"/>
    </xf>
    <xf numFmtId="183" fontId="7" fillId="70" borderId="65" applyNumberFormat="0" applyFont="0" applyAlignment="0" applyProtection="0">
      <alignment vertical="center"/>
    </xf>
    <xf numFmtId="0" fontId="7" fillId="70" borderId="65" applyNumberFormat="0" applyFont="0" applyAlignment="0" applyProtection="0">
      <alignment vertical="center"/>
    </xf>
    <xf numFmtId="0" fontId="7" fillId="70" borderId="65" applyNumberFormat="0" applyFont="0" applyAlignment="0" applyProtection="0">
      <alignment vertical="center"/>
    </xf>
    <xf numFmtId="183" fontId="7" fillId="70" borderId="65" applyNumberFormat="0" applyFont="0" applyAlignment="0" applyProtection="0">
      <alignment vertical="center"/>
    </xf>
    <xf numFmtId="0" fontId="7" fillId="70" borderId="65" applyNumberFormat="0" applyFont="0" applyAlignment="0" applyProtection="0">
      <alignment vertical="center"/>
    </xf>
    <xf numFmtId="0" fontId="7" fillId="70" borderId="65" applyNumberFormat="0" applyFon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0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0" fontId="98" fillId="26" borderId="66" applyNumberFormat="0" applyAlignment="0" applyProtection="0">
      <alignment vertical="center"/>
    </xf>
    <xf numFmtId="0" fontId="98" fillId="26" borderId="66" applyNumberFormat="0" applyAlignment="0" applyProtection="0">
      <alignment vertical="center"/>
    </xf>
    <xf numFmtId="183" fontId="98" fillId="26" borderId="66" applyNumberFormat="0" applyAlignment="0" applyProtection="0">
      <alignment vertical="center"/>
    </xf>
    <xf numFmtId="0" fontId="98" fillId="26" borderId="66" applyNumberFormat="0" applyAlignment="0" applyProtection="0">
      <alignment vertical="center"/>
    </xf>
    <xf numFmtId="0" fontId="98" fillId="26" borderId="66" applyNumberFormat="0" applyAlignment="0" applyProtection="0">
      <alignment vertical="center"/>
    </xf>
    <xf numFmtId="0" fontId="137" fillId="16" borderId="0">
      <alignment horizontal="center" vertical="center"/>
    </xf>
    <xf numFmtId="0" fontId="138" fillId="16" borderId="0">
      <alignment horizontal="left" vertical="center"/>
    </xf>
    <xf numFmtId="0" fontId="23" fillId="0" borderId="0"/>
    <xf numFmtId="0" fontId="139" fillId="71" borderId="67">
      <alignment horizont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183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0" fontId="89" fillId="0" borderId="68" applyNumberFormat="0" applyFill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40" fillId="0" borderId="0" applyNumberFormat="0" applyProtection="0">
      <alignment horizontal="left"/>
    </xf>
    <xf numFmtId="0" fontId="141" fillId="0" borderId="0" applyNumberFormat="0" applyProtection="0">
      <alignment horizontal="right"/>
    </xf>
    <xf numFmtId="0" fontId="142" fillId="0" borderId="69" applyNumberFormat="0" applyFill="0" applyAlignment="0" applyProtection="0">
      <alignment vertical="center"/>
    </xf>
    <xf numFmtId="211" fontId="143" fillId="0" borderId="70" applyFill="0" applyProtection="0">
      <alignment horizontal="center" vertical="center"/>
    </xf>
    <xf numFmtId="0" fontId="142" fillId="0" borderId="0" applyNumberFormat="0" applyFill="0" applyBorder="0" applyAlignment="0" applyProtection="0">
      <alignment vertical="center"/>
    </xf>
    <xf numFmtId="212" fontId="141" fillId="0" borderId="71" applyFill="0" applyProtection="0">
      <alignment horizontal="right" vertical="center" indent="1"/>
    </xf>
    <xf numFmtId="0" fontId="144" fillId="0" borderId="0" applyNumberFormat="0" applyFill="0" applyBorder="0" applyAlignment="0" applyProtection="0">
      <alignment vertical="center"/>
    </xf>
    <xf numFmtId="0" fontId="145" fillId="0" borderId="0" applyProtection="0">
      <alignment horizontal="left"/>
    </xf>
    <xf numFmtId="0" fontId="146" fillId="72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47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48" fillId="0" borderId="0" applyNumberFormat="0" applyFill="0" applyBorder="0" applyAlignment="0" applyProtection="0">
      <alignment vertical="top"/>
      <protection locked="0"/>
    </xf>
    <xf numFmtId="183" fontId="148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60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183" fontId="149" fillId="0" borderId="0" applyNumberFormat="0" applyFill="0" applyBorder="0" applyAlignment="0" applyProtection="0">
      <alignment vertical="top"/>
      <protection locked="0"/>
    </xf>
    <xf numFmtId="183" fontId="60" fillId="0" borderId="0" applyNumberFormat="0" applyFill="0" applyBorder="0" applyAlignment="0" applyProtection="0">
      <alignment vertical="top"/>
      <protection locked="0"/>
    </xf>
    <xf numFmtId="0" fontId="150" fillId="73" borderId="0" applyNumberFormat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213" fontId="134" fillId="0" borderId="0" applyFont="0" applyFill="0" applyBorder="0" applyAlignment="0" applyProtection="0"/>
    <xf numFmtId="0" fontId="152" fillId="74" borderId="72" applyNumberFormat="0" applyAlignment="0" applyProtection="0">
      <alignment vertical="center"/>
    </xf>
    <xf numFmtId="0" fontId="153" fillId="75" borderId="73" applyNumberFormat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74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8" fillId="0" borderId="75">
      <alignment vertical="top" wrapText="1"/>
    </xf>
    <xf numFmtId="0" fontId="158" fillId="0" borderId="75">
      <alignment vertical="top" wrapText="1"/>
    </xf>
    <xf numFmtId="0" fontId="158" fillId="0" borderId="75">
      <alignment vertical="top" wrapText="1"/>
    </xf>
    <xf numFmtId="0" fontId="158" fillId="0" borderId="75">
      <alignment vertical="top" wrapText="1"/>
    </xf>
    <xf numFmtId="0" fontId="159" fillId="76" borderId="0" applyNumberFormat="0" applyBorder="0" applyAlignment="0" applyProtection="0">
      <alignment vertical="center"/>
    </xf>
    <xf numFmtId="0" fontId="160" fillId="74" borderId="76" applyNumberFormat="0" applyAlignment="0" applyProtection="0">
      <alignment vertical="center"/>
    </xf>
    <xf numFmtId="0" fontId="161" fillId="77" borderId="72" applyNumberFormat="0" applyAlignment="0" applyProtection="0">
      <alignment vertical="center"/>
    </xf>
    <xf numFmtId="0" fontId="162" fillId="0" borderId="0" applyFill="0" applyBorder="0" applyProtection="0">
      <alignment horizontal="right" vertical="top"/>
    </xf>
    <xf numFmtId="0" fontId="162" fillId="0" borderId="0" applyNumberFormat="0" applyFill="0" applyBorder="0" applyProtection="0">
      <alignment vertical="top"/>
    </xf>
    <xf numFmtId="0" fontId="16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4" fillId="78" borderId="0" applyNumberFormat="0" applyBorder="0" applyAlignment="0" applyProtection="0">
      <alignment vertical="center"/>
    </xf>
    <xf numFmtId="0" fontId="164" fillId="78" borderId="0" applyNumberFormat="0" applyBorder="0" applyAlignment="0" applyProtection="0">
      <alignment vertical="center"/>
    </xf>
    <xf numFmtId="0" fontId="164" fillId="79" borderId="0" applyNumberFormat="0" applyBorder="0" applyAlignment="0" applyProtection="0">
      <alignment vertical="center"/>
    </xf>
    <xf numFmtId="0" fontId="164" fillId="79" borderId="0" applyNumberFormat="0" applyBorder="0" applyAlignment="0" applyProtection="0">
      <alignment vertical="center"/>
    </xf>
    <xf numFmtId="0" fontId="164" fillId="80" borderId="0" applyNumberFormat="0" applyBorder="0" applyAlignment="0" applyProtection="0">
      <alignment vertical="center"/>
    </xf>
    <xf numFmtId="0" fontId="164" fillId="80" borderId="0" applyNumberFormat="0" applyBorder="0" applyAlignment="0" applyProtection="0">
      <alignment vertical="center"/>
    </xf>
    <xf numFmtId="0" fontId="164" fillId="81" borderId="0" applyNumberFormat="0" applyBorder="0" applyAlignment="0" applyProtection="0">
      <alignment vertical="center"/>
    </xf>
    <xf numFmtId="0" fontId="164" fillId="81" borderId="0" applyNumberFormat="0" applyBorder="0" applyAlignment="0" applyProtection="0">
      <alignment vertical="center"/>
    </xf>
    <xf numFmtId="0" fontId="164" fillId="82" borderId="0" applyNumberFormat="0" applyBorder="0" applyAlignment="0" applyProtection="0">
      <alignment vertical="center"/>
    </xf>
    <xf numFmtId="0" fontId="164" fillId="82" borderId="0" applyNumberFormat="0" applyBorder="0" applyAlignment="0" applyProtection="0">
      <alignment vertical="center"/>
    </xf>
    <xf numFmtId="0" fontId="164" fillId="83" borderId="0" applyNumberFormat="0" applyBorder="0" applyAlignment="0" applyProtection="0">
      <alignment vertical="center"/>
    </xf>
    <xf numFmtId="0" fontId="164" fillId="83" borderId="0" applyNumberFormat="0" applyBorder="0" applyAlignment="0" applyProtection="0">
      <alignment vertical="center"/>
    </xf>
    <xf numFmtId="41" fontId="165" fillId="0" borderId="0" applyFont="0" applyFill="0" applyBorder="0" applyAlignment="0" applyProtection="0"/>
    <xf numFmtId="41" fontId="165" fillId="0" borderId="0" applyFont="0" applyFill="0" applyBorder="0" applyAlignment="0" applyProtection="0"/>
    <xf numFmtId="41" fontId="165" fillId="0" borderId="0" applyFont="0" applyFill="0" applyBorder="0" applyAlignment="0" applyProtection="0"/>
    <xf numFmtId="41" fontId="165" fillId="0" borderId="0" applyFont="0" applyFill="0" applyBorder="0" applyAlignment="0" applyProtection="0"/>
    <xf numFmtId="41" fontId="165" fillId="0" borderId="0" applyFont="0" applyFill="0" applyBorder="0" applyAlignment="0" applyProtection="0"/>
    <xf numFmtId="183" fontId="165" fillId="0" borderId="0"/>
    <xf numFmtId="0" fontId="165" fillId="0" borderId="0"/>
    <xf numFmtId="183" fontId="165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48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  <xf numFmtId="178" fontId="13" fillId="0" borderId="0"/>
    <xf numFmtId="178" fontId="8" fillId="0" borderId="0"/>
    <xf numFmtId="178" fontId="37" fillId="0" borderId="0">
      <alignment vertical="center"/>
    </xf>
    <xf numFmtId="178" fontId="13" fillId="0" borderId="0"/>
    <xf numFmtId="178" fontId="8" fillId="0" borderId="0"/>
    <xf numFmtId="176" fontId="13" fillId="0" borderId="0"/>
    <xf numFmtId="176" fontId="37" fillId="0" borderId="0">
      <alignment vertical="center"/>
    </xf>
    <xf numFmtId="178" fontId="184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178" fontId="13" fillId="0" borderId="0">
      <alignment vertical="center"/>
    </xf>
  </cellStyleXfs>
  <cellXfs count="1231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49" fontId="4" fillId="0" borderId="0" xfId="6447" applyNumberFormat="1" applyFont="1" applyFill="1" applyBorder="1" applyAlignment="1">
      <alignment horizontal="center" vertical="center" shrinkToFit="1"/>
    </xf>
    <xf numFmtId="0" fontId="4" fillId="0" borderId="0" xfId="6447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41" fillId="16" borderId="0" xfId="0" applyFont="1" applyFill="1" applyBorder="1" applyAlignment="1">
      <alignment horizontal="left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1" fillId="16" borderId="0" xfId="12933" applyFont="1" applyFill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82" fontId="4" fillId="16" borderId="7" xfId="0" applyNumberFormat="1" applyFont="1" applyFill="1" applyBorder="1" applyAlignment="1">
      <alignment horizontal="center" vertical="center" wrapText="1"/>
    </xf>
    <xf numFmtId="182" fontId="4" fillId="16" borderId="7" xfId="12933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82" fontId="4" fillId="16" borderId="7" xfId="12933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1" fillId="16" borderId="0" xfId="12933" applyFont="1" applyFill="1" applyAlignment="1">
      <alignment horizontal="left"/>
    </xf>
    <xf numFmtId="0" fontId="4" fillId="0" borderId="0" xfId="0" applyFont="1" applyAlignment="1">
      <alignment horizontal="center"/>
    </xf>
    <xf numFmtId="182" fontId="4" fillId="16" borderId="7" xfId="12933" applyNumberFormat="1" applyFont="1" applyFill="1" applyBorder="1" applyAlignment="1">
      <alignment horizontal="center" vertical="center"/>
    </xf>
    <xf numFmtId="183" fontId="4" fillId="0" borderId="7" xfId="0" applyNumberFormat="1" applyFont="1" applyBorder="1" applyAlignment="1">
      <alignment horizontal="center" vertical="center"/>
    </xf>
    <xf numFmtId="183" fontId="4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12933" applyFont="1" applyFill="1" applyBorder="1" applyAlignment="1">
      <alignment horizontal="center" wrapText="1"/>
    </xf>
    <xf numFmtId="182" fontId="4" fillId="16" borderId="0" xfId="12933" applyNumberFormat="1" applyFont="1" applyFill="1" applyBorder="1" applyAlignment="1">
      <alignment horizontal="center" vertical="center"/>
    </xf>
    <xf numFmtId="182" fontId="4" fillId="16" borderId="0" xfId="12933" applyNumberFormat="1" applyFont="1" applyFill="1" applyBorder="1" applyAlignment="1">
      <alignment horizontal="center"/>
    </xf>
    <xf numFmtId="0" fontId="4" fillId="16" borderId="0" xfId="12933" applyFont="1" applyFill="1" applyBorder="1" applyAlignment="1">
      <alignment horizontal="center"/>
    </xf>
    <xf numFmtId="183" fontId="4" fillId="0" borderId="8" xfId="0" applyNumberFormat="1" applyFont="1" applyBorder="1" applyAlignment="1">
      <alignment horizontal="center" vertical="center" wrapText="1"/>
    </xf>
    <xf numFmtId="18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16" borderId="0" xfId="12933" applyFont="1" applyFill="1" applyBorder="1" applyAlignment="1">
      <alignment horizontal="center" wrapText="1"/>
    </xf>
    <xf numFmtId="182" fontId="4" fillId="16" borderId="0" xfId="0" applyNumberFormat="1" applyFont="1" applyFill="1" applyBorder="1" applyAlignment="1">
      <alignment horizontal="center" vertical="center" wrapText="1"/>
    </xf>
    <xf numFmtId="184" fontId="4" fillId="16" borderId="0" xfId="6447" applyNumberFormat="1" applyFont="1" applyFill="1" applyBorder="1" applyAlignment="1">
      <alignment horizontal="center" vertical="center" shrinkToFit="1"/>
    </xf>
    <xf numFmtId="49" fontId="4" fillId="16" borderId="0" xfId="6447" applyNumberFormat="1" applyFont="1" applyFill="1" applyBorder="1" applyAlignment="1">
      <alignment horizontal="center" vertical="center" shrinkToFit="1"/>
    </xf>
    <xf numFmtId="0" fontId="4" fillId="16" borderId="0" xfId="6447" applyFont="1" applyFill="1" applyBorder="1" applyAlignment="1">
      <alignment horizontal="center" vertical="center" shrinkToFit="1"/>
    </xf>
    <xf numFmtId="0" fontId="41" fillId="16" borderId="0" xfId="6447" applyFont="1" applyFill="1" applyBorder="1" applyAlignment="1">
      <alignment horizontal="left" vertical="center" shrinkToFit="1"/>
    </xf>
    <xf numFmtId="0" fontId="4" fillId="16" borderId="6" xfId="12933" applyFont="1" applyFill="1" applyBorder="1" applyAlignment="1">
      <alignment horizontal="center" vertical="center"/>
    </xf>
    <xf numFmtId="0" fontId="4" fillId="16" borderId="13" xfId="12933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16" borderId="14" xfId="12933" applyFont="1" applyFill="1" applyBorder="1" applyAlignment="1">
      <alignment horizontal="center" vertical="center"/>
    </xf>
    <xf numFmtId="182" fontId="4" fillId="16" borderId="0" xfId="12933" applyNumberFormat="1" applyFont="1" applyFill="1" applyBorder="1" applyAlignment="1">
      <alignment horizontal="center" wrapText="1"/>
    </xf>
    <xf numFmtId="183" fontId="4" fillId="16" borderId="7" xfId="0" applyNumberFormat="1" applyFont="1" applyFill="1" applyBorder="1" applyAlignment="1">
      <alignment horizontal="center" vertical="center"/>
    </xf>
    <xf numFmtId="184" fontId="4" fillId="16" borderId="7" xfId="6447" applyNumberFormat="1" applyFont="1" applyFill="1" applyBorder="1" applyAlignment="1">
      <alignment horizontal="center" vertical="center" shrinkToFit="1"/>
    </xf>
    <xf numFmtId="0" fontId="4" fillId="16" borderId="7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/>
    </xf>
    <xf numFmtId="184" fontId="4" fillId="0" borderId="0" xfId="6447" applyNumberFormat="1" applyFont="1" applyFill="1" applyBorder="1" applyAlignment="1">
      <alignment horizontal="center" vertical="center" shrinkToFit="1"/>
    </xf>
    <xf numFmtId="0" fontId="4" fillId="16" borderId="0" xfId="0" applyFont="1" applyFill="1" applyBorder="1" applyAlignment="1">
      <alignment horizontal="center" vertical="center" wrapText="1"/>
    </xf>
    <xf numFmtId="0" fontId="41" fillId="0" borderId="0" xfId="6447" applyFont="1" applyFill="1" applyBorder="1" applyAlignment="1">
      <alignment horizontal="left" vertical="center" shrinkToFit="1"/>
    </xf>
    <xf numFmtId="0" fontId="4" fillId="16" borderId="7" xfId="12934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/>
    </xf>
    <xf numFmtId="182" fontId="4" fillId="16" borderId="7" xfId="0" applyNumberFormat="1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/>
    </xf>
    <xf numFmtId="182" fontId="4" fillId="16" borderId="0" xfId="0" applyNumberFormat="1" applyFont="1" applyFill="1" applyBorder="1" applyAlignment="1">
      <alignment horizontal="center" vertical="center"/>
    </xf>
    <xf numFmtId="185" fontId="4" fillId="16" borderId="7" xfId="0" applyNumberFormat="1" applyFont="1" applyFill="1" applyBorder="1" applyAlignment="1">
      <alignment horizontal="center"/>
    </xf>
    <xf numFmtId="182" fontId="4" fillId="16" borderId="13" xfId="12933" applyNumberFormat="1" applyFont="1" applyFill="1" applyBorder="1" applyAlignment="1">
      <alignment horizontal="center"/>
    </xf>
    <xf numFmtId="0" fontId="4" fillId="16" borderId="7" xfId="12933" applyFont="1" applyFill="1" applyBorder="1" applyAlignment="1">
      <alignment horizontal="center"/>
    </xf>
    <xf numFmtId="49" fontId="4" fillId="16" borderId="7" xfId="6447" applyNumberFormat="1" applyFont="1" applyFill="1" applyBorder="1" applyAlignment="1">
      <alignment horizontal="center" vertical="center" shrinkToFit="1"/>
    </xf>
    <xf numFmtId="0" fontId="4" fillId="16" borderId="7" xfId="12934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184" fontId="4" fillId="16" borderId="16" xfId="6447" applyNumberFormat="1" applyFont="1" applyFill="1" applyBorder="1" applyAlignment="1">
      <alignment horizontal="center" vertical="center" shrinkToFit="1"/>
    </xf>
    <xf numFmtId="49" fontId="4" fillId="16" borderId="11" xfId="6447" applyNumberFormat="1" applyFont="1" applyFill="1" applyBorder="1" applyAlignment="1">
      <alignment horizontal="center" vertical="center" shrinkToFit="1"/>
    </xf>
    <xf numFmtId="183" fontId="4" fillId="16" borderId="7" xfId="12933" applyNumberFormat="1" applyFont="1" applyFill="1" applyBorder="1" applyAlignment="1">
      <alignment horizontal="center"/>
    </xf>
    <xf numFmtId="183" fontId="4" fillId="16" borderId="16" xfId="6447" applyNumberFormat="1" applyFont="1" applyFill="1" applyBorder="1" applyAlignment="1">
      <alignment horizontal="center" vertical="center" shrinkToFit="1"/>
    </xf>
    <xf numFmtId="183" fontId="4" fillId="16" borderId="0" xfId="6447" applyNumberFormat="1" applyFont="1" applyFill="1" applyBorder="1" applyAlignment="1">
      <alignment horizontal="center" vertical="center" shrinkToFit="1"/>
    </xf>
    <xf numFmtId="183" fontId="4" fillId="16" borderId="0" xfId="12933" applyNumberFormat="1" applyFont="1" applyFill="1" applyBorder="1" applyAlignment="1">
      <alignment horizontal="center"/>
    </xf>
    <xf numFmtId="183" fontId="4" fillId="16" borderId="7" xfId="0" applyNumberFormat="1" applyFont="1" applyFill="1" applyBorder="1" applyAlignment="1">
      <alignment horizontal="center"/>
    </xf>
    <xf numFmtId="16" fontId="4" fillId="16" borderId="7" xfId="12933" applyNumberFormat="1" applyFont="1" applyFill="1" applyBorder="1" applyAlignment="1">
      <alignment horizontal="center"/>
    </xf>
    <xf numFmtId="0" fontId="4" fillId="0" borderId="6" xfId="12933" applyFont="1" applyFill="1" applyBorder="1" applyAlignment="1">
      <alignment horizontal="center" vertical="center"/>
    </xf>
    <xf numFmtId="0" fontId="4" fillId="0" borderId="7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13" xfId="12933" applyFont="1" applyFill="1" applyBorder="1" applyAlignment="1">
      <alignment horizontal="center" vertical="center"/>
    </xf>
    <xf numFmtId="186" fontId="4" fillId="0" borderId="7" xfId="0" applyNumberFormat="1" applyFont="1" applyBorder="1" applyAlignment="1">
      <alignment horizontal="center" vertical="center" wrapText="1"/>
    </xf>
    <xf numFmtId="182" fontId="4" fillId="0" borderId="13" xfId="12933" applyNumberFormat="1" applyFont="1" applyFill="1" applyBorder="1" applyAlignment="1">
      <alignment horizontal="center"/>
    </xf>
    <xf numFmtId="182" fontId="4" fillId="0" borderId="7" xfId="12933" applyNumberFormat="1" applyFont="1" applyFill="1" applyBorder="1" applyAlignment="1">
      <alignment horizontal="center"/>
    </xf>
    <xf numFmtId="187" fontId="4" fillId="0" borderId="7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/>
    </xf>
    <xf numFmtId="0" fontId="4" fillId="16" borderId="16" xfId="12933" applyFont="1" applyFill="1" applyBorder="1" applyAlignment="1">
      <alignment horizontal="center" vertical="center"/>
    </xf>
    <xf numFmtId="188" fontId="4" fillId="16" borderId="7" xfId="12933" applyNumberFormat="1" applyFont="1" applyFill="1" applyBorder="1" applyAlignment="1">
      <alignment horizontal="center"/>
    </xf>
    <xf numFmtId="49" fontId="4" fillId="16" borderId="7" xfId="12933" applyNumberFormat="1" applyFont="1" applyFill="1" applyBorder="1" applyAlignment="1">
      <alignment horizontal="center" vertical="center"/>
    </xf>
    <xf numFmtId="0" fontId="4" fillId="16" borderId="0" xfId="12933" applyFont="1" applyFill="1" applyBorder="1" applyAlignment="1">
      <alignment horizontal="center" vertical="center"/>
    </xf>
    <xf numFmtId="0" fontId="4" fillId="16" borderId="17" xfId="12933" applyFont="1" applyFill="1" applyBorder="1" applyAlignment="1">
      <alignment horizontal="center" vertical="center"/>
    </xf>
    <xf numFmtId="189" fontId="4" fillId="16" borderId="7" xfId="12933" applyNumberFormat="1" applyFont="1" applyFill="1" applyBorder="1" applyAlignment="1">
      <alignment horizontal="center" vertical="center"/>
    </xf>
    <xf numFmtId="189" fontId="4" fillId="16" borderId="17" xfId="12933" applyNumberFormat="1" applyFont="1" applyFill="1" applyBorder="1" applyAlignment="1">
      <alignment horizontal="center" vertical="center"/>
    </xf>
    <xf numFmtId="0" fontId="4" fillId="16" borderId="0" xfId="12935" applyFont="1" applyFill="1" applyBorder="1" applyAlignment="1">
      <alignment horizontal="center"/>
    </xf>
    <xf numFmtId="49" fontId="4" fillId="16" borderId="0" xfId="12933" applyNumberFormat="1" applyFont="1" applyFill="1" applyBorder="1" applyAlignment="1">
      <alignment horizontal="center" vertical="center"/>
    </xf>
    <xf numFmtId="0" fontId="4" fillId="16" borderId="7" xfId="12933" applyNumberFormat="1" applyFont="1" applyFill="1" applyBorder="1" applyAlignment="1">
      <alignment horizontal="center"/>
    </xf>
    <xf numFmtId="186" fontId="4" fillId="0" borderId="7" xfId="0" applyNumberFormat="1" applyFont="1" applyBorder="1" applyAlignment="1">
      <alignment horizontal="center"/>
    </xf>
    <xf numFmtId="0" fontId="4" fillId="16" borderId="6" xfId="12933" applyFont="1" applyFill="1" applyBorder="1" applyAlignment="1">
      <alignment horizontal="center" wrapText="1"/>
    </xf>
    <xf numFmtId="190" fontId="4" fillId="0" borderId="7" xfId="0" applyNumberFormat="1" applyFont="1" applyBorder="1" applyAlignment="1">
      <alignment horizontal="center"/>
    </xf>
    <xf numFmtId="0" fontId="4" fillId="16" borderId="9" xfId="12933" applyFont="1" applyFill="1" applyBorder="1" applyAlignment="1">
      <alignment horizontal="center" wrapText="1"/>
    </xf>
    <xf numFmtId="0" fontId="4" fillId="16" borderId="8" xfId="12933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16" borderId="0" xfId="12932" applyNumberFormat="1" applyFont="1" applyFill="1" applyBorder="1" applyAlignment="1">
      <alignment horizontal="center" vertical="center"/>
    </xf>
    <xf numFmtId="0" fontId="4" fillId="0" borderId="7" xfId="12933" applyFont="1" applyFill="1" applyBorder="1" applyAlignment="1">
      <alignment horizontal="center"/>
    </xf>
    <xf numFmtId="183" fontId="4" fillId="0" borderId="7" xfId="12933" applyNumberFormat="1" applyFont="1" applyFill="1" applyBorder="1" applyAlignment="1">
      <alignment horizontal="center"/>
    </xf>
    <xf numFmtId="16" fontId="4" fillId="16" borderId="0" xfId="0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/>
    </xf>
    <xf numFmtId="182" fontId="4" fillId="0" borderId="0" xfId="12933" applyNumberFormat="1" applyFont="1" applyFill="1" applyBorder="1" applyAlignment="1">
      <alignment horizontal="center" wrapText="1"/>
    </xf>
    <xf numFmtId="0" fontId="4" fillId="16" borderId="7" xfId="12933" applyFont="1" applyFill="1" applyBorder="1" applyAlignment="1">
      <alignment horizontal="center" wrapText="1"/>
    </xf>
    <xf numFmtId="49" fontId="4" fillId="0" borderId="6" xfId="12933" applyNumberFormat="1" applyFont="1" applyFill="1" applyBorder="1" applyAlignment="1">
      <alignment horizontal="center" wrapText="1"/>
    </xf>
    <xf numFmtId="0" fontId="4" fillId="0" borderId="9" xfId="12933" applyFont="1" applyFill="1" applyBorder="1" applyAlignment="1">
      <alignment horizontal="center" wrapText="1"/>
    </xf>
    <xf numFmtId="0" fontId="4" fillId="0" borderId="8" xfId="12933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76" fontId="44" fillId="0" borderId="7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1" fillId="15" borderId="0" xfId="6447" applyFont="1" applyFill="1" applyBorder="1" applyAlignment="1">
      <alignment horizontal="left" vertical="center"/>
    </xf>
    <xf numFmtId="0" fontId="4" fillId="15" borderId="0" xfId="6447" applyFont="1" applyFill="1" applyBorder="1" applyAlignment="1">
      <alignment horizontal="center" vertical="center"/>
    </xf>
    <xf numFmtId="0" fontId="4" fillId="17" borderId="7" xfId="12933" applyFont="1" applyFill="1" applyBorder="1" applyAlignment="1">
      <alignment horizontal="center" vertical="center"/>
    </xf>
    <xf numFmtId="0" fontId="4" fillId="17" borderId="16" xfId="12933" applyFont="1" applyFill="1" applyBorder="1" applyAlignment="1">
      <alignment horizontal="center" vertical="center"/>
    </xf>
    <xf numFmtId="0" fontId="4" fillId="17" borderId="6" xfId="12933" applyFont="1" applyFill="1" applyBorder="1" applyAlignment="1">
      <alignment vertical="center"/>
    </xf>
    <xf numFmtId="182" fontId="4" fillId="17" borderId="7" xfId="12933" applyNumberFormat="1" applyFont="1" applyFill="1" applyBorder="1" applyAlignment="1">
      <alignment horizontal="center"/>
    </xf>
    <xf numFmtId="182" fontId="4" fillId="17" borderId="7" xfId="12933" applyNumberFormat="1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vertical="center"/>
    </xf>
    <xf numFmtId="0" fontId="4" fillId="16" borderId="21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4" fillId="16" borderId="8" xfId="12933" applyFont="1" applyFill="1" applyBorder="1" applyAlignment="1">
      <alignment horizontal="center" vertical="center" wrapText="1"/>
    </xf>
    <xf numFmtId="0" fontId="4" fillId="16" borderId="10" xfId="12933" applyFont="1" applyFill="1" applyBorder="1" applyAlignment="1">
      <alignment horizontal="center" vertical="center"/>
    </xf>
    <xf numFmtId="0" fontId="4" fillId="16" borderId="0" xfId="12933" applyFont="1" applyFill="1" applyBorder="1" applyAlignment="1">
      <alignment horizontal="center" vertical="center" wrapText="1"/>
    </xf>
    <xf numFmtId="0" fontId="41" fillId="16" borderId="0" xfId="6447" applyFont="1" applyFill="1" applyBorder="1" applyAlignment="1">
      <alignment vertical="center" shrinkToFit="1"/>
    </xf>
    <xf numFmtId="0" fontId="4" fillId="16" borderId="0" xfId="0" applyFont="1" applyFill="1" applyAlignment="1">
      <alignment horizontal="center"/>
    </xf>
    <xf numFmtId="49" fontId="4" fillId="16" borderId="8" xfId="12933" applyNumberFormat="1" applyFont="1" applyFill="1" applyBorder="1" applyAlignment="1">
      <alignment horizontal="center" vertical="center"/>
    </xf>
    <xf numFmtId="0" fontId="4" fillId="16" borderId="0" xfId="12936" applyFont="1" applyFill="1" applyBorder="1" applyAlignment="1">
      <alignment horizontal="center" wrapText="1"/>
    </xf>
    <xf numFmtId="58" fontId="4" fillId="16" borderId="0" xfId="12936" applyNumberFormat="1" applyFont="1" applyFill="1" applyBorder="1" applyAlignment="1">
      <alignment horizontal="center" vertical="center" wrapText="1"/>
    </xf>
    <xf numFmtId="0" fontId="41" fillId="15" borderId="0" xfId="0" applyFont="1" applyFill="1" applyBorder="1" applyAlignment="1">
      <alignment horizontal="left" vertical="center"/>
    </xf>
    <xf numFmtId="0" fontId="4" fillId="15" borderId="0" xfId="0" applyFont="1" applyFill="1" applyBorder="1" applyAlignment="1">
      <alignment horizontal="center" vertical="center"/>
    </xf>
    <xf numFmtId="0" fontId="41" fillId="16" borderId="0" xfId="0" applyFont="1" applyFill="1" applyAlignment="1">
      <alignment horizontal="left"/>
    </xf>
    <xf numFmtId="0" fontId="4" fillId="17" borderId="21" xfId="12933" applyFont="1" applyFill="1" applyBorder="1" applyAlignment="1">
      <alignment horizontal="center" vertical="center"/>
    </xf>
    <xf numFmtId="0" fontId="45" fillId="17" borderId="21" xfId="0" applyFont="1" applyFill="1" applyBorder="1" applyAlignment="1">
      <alignment horizontal="center" vertical="center"/>
    </xf>
    <xf numFmtId="0" fontId="45" fillId="19" borderId="21" xfId="0" applyFont="1" applyFill="1" applyBorder="1" applyAlignment="1">
      <alignment horizontal="center" vertical="center"/>
    </xf>
    <xf numFmtId="0" fontId="4" fillId="16" borderId="0" xfId="6447" applyFont="1" applyFill="1" applyBorder="1" applyAlignment="1">
      <alignment vertical="center" shrinkToFit="1"/>
    </xf>
    <xf numFmtId="176" fontId="46" fillId="0" borderId="21" xfId="6652" applyNumberFormat="1" applyFont="1" applyFill="1" applyBorder="1" applyAlignment="1">
      <alignment horizontal="center" vertical="center"/>
    </xf>
    <xf numFmtId="190" fontId="44" fillId="16" borderId="7" xfId="12313" applyNumberFormat="1" applyFont="1" applyFill="1" applyBorder="1" applyAlignment="1">
      <alignment horizontal="center" vertical="center"/>
    </xf>
    <xf numFmtId="183" fontId="44" fillId="16" borderId="7" xfId="12313" applyNumberFormat="1" applyFont="1" applyFill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/>
    </xf>
    <xf numFmtId="15" fontId="4" fillId="16" borderId="7" xfId="12933" applyNumberFormat="1" applyFont="1" applyFill="1" applyBorder="1" applyAlignment="1">
      <alignment horizontal="center"/>
    </xf>
    <xf numFmtId="15" fontId="4" fillId="0" borderId="7" xfId="0" applyNumberFormat="1" applyFont="1" applyBorder="1" applyAlignment="1">
      <alignment horizontal="center"/>
    </xf>
    <xf numFmtId="0" fontId="13" fillId="17" borderId="7" xfId="0" applyFont="1" applyFill="1" applyBorder="1" applyAlignment="1">
      <alignment horizontal="center" vertical="center" wrapText="1"/>
    </xf>
    <xf numFmtId="0" fontId="4" fillId="0" borderId="0" xfId="12932" applyFont="1" applyBorder="1" applyAlignment="1">
      <alignment horizontal="center" vertical="center" wrapText="1"/>
    </xf>
    <xf numFmtId="0" fontId="4" fillId="0" borderId="0" xfId="6447" applyFont="1" applyFill="1" applyBorder="1" applyAlignment="1">
      <alignment horizontal="center" vertical="center"/>
    </xf>
    <xf numFmtId="0" fontId="4" fillId="16" borderId="0" xfId="12932" applyFont="1" applyFill="1" applyBorder="1" applyAlignment="1">
      <alignment horizontal="center" vertical="center" wrapText="1"/>
    </xf>
    <xf numFmtId="0" fontId="4" fillId="16" borderId="0" xfId="6447" applyFont="1" applyFill="1" applyBorder="1" applyAlignment="1">
      <alignment horizontal="center" vertical="center"/>
    </xf>
    <xf numFmtId="0" fontId="4" fillId="16" borderId="7" xfId="6447" applyFont="1" applyFill="1" applyBorder="1" applyAlignment="1">
      <alignment horizontal="center" vertical="center" shrinkToFit="1"/>
    </xf>
    <xf numFmtId="183" fontId="44" fillId="0" borderId="7" xfId="0" applyNumberFormat="1" applyFont="1" applyFill="1" applyBorder="1" applyAlignment="1">
      <alignment horizontal="center" vertical="center"/>
    </xf>
    <xf numFmtId="58" fontId="4" fillId="16" borderId="0" xfId="12932" applyNumberFormat="1" applyFont="1" applyFill="1" applyBorder="1" applyAlignment="1">
      <alignment horizontal="center" vertical="center" wrapText="1"/>
    </xf>
    <xf numFmtId="16" fontId="4" fillId="16" borderId="0" xfId="12933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41" fillId="15" borderId="0" xfId="6447" applyFont="1" applyFill="1" applyBorder="1" applyAlignment="1">
      <alignment horizontal="center" vertical="center"/>
    </xf>
    <xf numFmtId="0" fontId="41" fillId="16" borderId="8" xfId="12933" applyFont="1" applyFill="1" applyBorder="1" applyAlignment="1">
      <alignment horizontal="center" vertical="center"/>
    </xf>
    <xf numFmtId="0" fontId="4" fillId="16" borderId="18" xfId="12933" applyFont="1" applyFill="1" applyBorder="1" applyAlignment="1">
      <alignment horizontal="center" vertical="center"/>
    </xf>
    <xf numFmtId="0" fontId="41" fillId="16" borderId="12" xfId="12933" applyFont="1" applyFill="1" applyBorder="1" applyAlignment="1">
      <alignment horizontal="center" vertical="center"/>
    </xf>
    <xf numFmtId="0" fontId="4" fillId="16" borderId="9" xfId="12933" applyFont="1" applyFill="1" applyBorder="1" applyAlignment="1">
      <alignment horizontal="center" vertical="center"/>
    </xf>
    <xf numFmtId="0" fontId="4" fillId="16" borderId="9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/>
    </xf>
    <xf numFmtId="0" fontId="8" fillId="18" borderId="2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91" fontId="4" fillId="16" borderId="0" xfId="12933" applyNumberFormat="1" applyFont="1" applyFill="1" applyBorder="1" applyAlignment="1">
      <alignment horizontal="center" vertical="center"/>
    </xf>
    <xf numFmtId="0" fontId="41" fillId="16" borderId="0" xfId="6447" applyFont="1" applyFill="1" applyBorder="1" applyAlignment="1">
      <alignment horizontal="center" vertical="center" shrinkToFit="1"/>
    </xf>
    <xf numFmtId="191" fontId="4" fillId="0" borderId="7" xfId="0" applyNumberFormat="1" applyFont="1" applyBorder="1" applyAlignment="1">
      <alignment horizontal="center"/>
    </xf>
    <xf numFmtId="191" fontId="4" fillId="16" borderId="17" xfId="12933" applyNumberFormat="1" applyFont="1" applyFill="1" applyBorder="1" applyAlignment="1">
      <alignment horizontal="center" vertical="center"/>
    </xf>
    <xf numFmtId="183" fontId="4" fillId="16" borderId="7" xfId="12933" applyNumberFormat="1" applyFont="1" applyFill="1" applyBorder="1" applyAlignment="1">
      <alignment horizontal="center" vertical="center"/>
    </xf>
    <xf numFmtId="0" fontId="41" fillId="16" borderId="7" xfId="12933" applyFont="1" applyFill="1" applyBorder="1" applyAlignment="1">
      <alignment horizontal="center" vertical="center"/>
    </xf>
    <xf numFmtId="58" fontId="4" fillId="16" borderId="0" xfId="12937" applyNumberFormat="1" applyFont="1" applyFill="1" applyBorder="1" applyAlignment="1">
      <alignment horizontal="center" vertical="center" wrapText="1"/>
    </xf>
    <xf numFmtId="0" fontId="41" fillId="17" borderId="7" xfId="12933" applyFont="1" applyFill="1" applyBorder="1" applyAlignment="1">
      <alignment horizontal="center" vertical="center"/>
    </xf>
    <xf numFmtId="192" fontId="4" fillId="16" borderId="0" xfId="12933" applyNumberFormat="1" applyFont="1" applyFill="1" applyBorder="1" applyAlignment="1">
      <alignment horizontal="center" vertical="center"/>
    </xf>
    <xf numFmtId="0" fontId="4" fillId="17" borderId="0" xfId="12933" applyFont="1" applyFill="1" applyBorder="1" applyAlignment="1">
      <alignment horizontal="center" vertical="center"/>
    </xf>
    <xf numFmtId="185" fontId="4" fillId="0" borderId="7" xfId="0" applyNumberFormat="1" applyFont="1" applyBorder="1" applyAlignment="1">
      <alignment horizontal="center" vertical="center"/>
    </xf>
    <xf numFmtId="191" fontId="4" fillId="16" borderId="7" xfId="12933" applyNumberFormat="1" applyFont="1" applyFill="1" applyBorder="1" applyAlignment="1">
      <alignment horizontal="center" vertical="center"/>
    </xf>
    <xf numFmtId="185" fontId="4" fillId="16" borderId="7" xfId="12933" applyNumberFormat="1" applyFont="1" applyFill="1" applyBorder="1" applyAlignment="1">
      <alignment horizontal="center" vertical="center"/>
    </xf>
    <xf numFmtId="17" fontId="4" fillId="16" borderId="0" xfId="6447" applyNumberFormat="1" applyFont="1" applyFill="1" applyBorder="1" applyAlignment="1">
      <alignment horizontal="center" vertical="center" shrinkToFit="1"/>
    </xf>
    <xf numFmtId="0" fontId="4" fillId="16" borderId="0" xfId="6447" applyFont="1" applyFill="1" applyBorder="1" applyAlignment="1">
      <alignment horizontal="center"/>
    </xf>
    <xf numFmtId="0" fontId="47" fillId="17" borderId="7" xfId="8798" applyNumberFormat="1" applyFont="1" applyFill="1" applyBorder="1" applyAlignment="1">
      <alignment horizontal="left"/>
    </xf>
    <xf numFmtId="0" fontId="4" fillId="17" borderId="7" xfId="6447" applyFont="1" applyFill="1" applyBorder="1" applyAlignment="1">
      <alignment horizontal="center" vertical="center"/>
    </xf>
    <xf numFmtId="0" fontId="4" fillId="0" borderId="7" xfId="0" applyFont="1" applyBorder="1" applyAlignment="1"/>
    <xf numFmtId="0" fontId="4" fillId="16" borderId="7" xfId="12933" applyFont="1" applyFill="1" applyBorder="1" applyAlignment="1">
      <alignment horizontal="center" vertical="center" wrapText="1"/>
    </xf>
    <xf numFmtId="0" fontId="4" fillId="16" borderId="0" xfId="12938" applyFont="1" applyFill="1" applyAlignment="1">
      <alignment horizontal="center" vertical="center"/>
    </xf>
    <xf numFmtId="0" fontId="4" fillId="16" borderId="0" xfId="12938" applyFont="1" applyFill="1" applyBorder="1" applyAlignment="1">
      <alignment horizontal="center"/>
    </xf>
    <xf numFmtId="58" fontId="4" fillId="16" borderId="0" xfId="12938" applyNumberFormat="1" applyFont="1" applyFill="1" applyBorder="1" applyAlignment="1">
      <alignment horizontal="center" vertical="center" wrapText="1"/>
    </xf>
    <xf numFmtId="0" fontId="4" fillId="17" borderId="8" xfId="13019" applyFont="1" applyFill="1" applyBorder="1" applyAlignment="1">
      <alignment horizontal="center"/>
    </xf>
    <xf numFmtId="191" fontId="4" fillId="17" borderId="21" xfId="12933" applyNumberFormat="1" applyFont="1" applyFill="1" applyBorder="1" applyAlignment="1">
      <alignment horizontal="center" vertical="center"/>
    </xf>
    <xf numFmtId="191" fontId="4" fillId="0" borderId="0" xfId="1293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185" fontId="4" fillId="0" borderId="7" xfId="0" applyNumberFormat="1" applyFont="1" applyFill="1" applyBorder="1" applyAlignment="1">
      <alignment horizontal="center"/>
    </xf>
    <xf numFmtId="182" fontId="4" fillId="16" borderId="7" xfId="6447" applyNumberFormat="1" applyFont="1" applyFill="1" applyBorder="1" applyAlignment="1">
      <alignment horizontal="center" vertical="center" shrinkToFit="1"/>
    </xf>
    <xf numFmtId="191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/>
    <xf numFmtId="182" fontId="4" fillId="16" borderId="7" xfId="12939" applyNumberFormat="1" applyFont="1" applyFill="1" applyBorder="1" applyAlignment="1">
      <alignment horizontal="center" vertical="center" wrapText="1"/>
    </xf>
    <xf numFmtId="0" fontId="4" fillId="0" borderId="7" xfId="12933" applyFont="1" applyFill="1" applyBorder="1" applyAlignment="1">
      <alignment horizontal="center" vertical="center" wrapText="1"/>
    </xf>
    <xf numFmtId="193" fontId="4" fillId="16" borderId="7" xfId="12933" applyNumberFormat="1" applyFont="1" applyFill="1" applyBorder="1" applyAlignment="1">
      <alignment horizontal="center" vertical="center"/>
    </xf>
    <xf numFmtId="0" fontId="4" fillId="16" borderId="7" xfId="6447" applyFont="1" applyFill="1" applyBorder="1" applyAlignment="1">
      <alignment vertical="center" shrinkToFit="1"/>
    </xf>
    <xf numFmtId="184" fontId="4" fillId="16" borderId="7" xfId="6447" applyNumberFormat="1" applyFont="1" applyFill="1" applyBorder="1" applyAlignment="1">
      <alignment horizontal="center"/>
    </xf>
    <xf numFmtId="0" fontId="4" fillId="0" borderId="7" xfId="12337" applyFont="1" applyFill="1" applyBorder="1" applyAlignment="1">
      <alignment horizontal="center" vertical="center"/>
    </xf>
    <xf numFmtId="185" fontId="4" fillId="0" borderId="7" xfId="12933" applyNumberFormat="1" applyFont="1" applyFill="1" applyBorder="1" applyAlignment="1">
      <alignment horizontal="center" vertical="center"/>
    </xf>
    <xf numFmtId="182" fontId="4" fillId="16" borderId="7" xfId="12940" applyNumberFormat="1" applyFont="1" applyFill="1" applyBorder="1" applyAlignment="1">
      <alignment horizontal="center" vertical="center" wrapText="1"/>
    </xf>
    <xf numFmtId="182" fontId="4" fillId="0" borderId="7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184" fontId="4" fillId="0" borderId="7" xfId="6447" applyNumberFormat="1" applyFont="1" applyFill="1" applyBorder="1" applyAlignment="1">
      <alignment horizontal="center"/>
    </xf>
    <xf numFmtId="0" fontId="41" fillId="16" borderId="0" xfId="0" applyFont="1" applyFill="1" applyBorder="1" applyAlignment="1">
      <alignment horizontal="left"/>
    </xf>
    <xf numFmtId="182" fontId="4" fillId="17" borderId="7" xfId="6447" applyNumberFormat="1" applyFont="1" applyFill="1" applyBorder="1" applyAlignment="1">
      <alignment horizontal="center" vertical="center"/>
    </xf>
    <xf numFmtId="199" fontId="8" fillId="0" borderId="21" xfId="0" applyNumberFormat="1" applyFont="1" applyFill="1" applyBorder="1" applyAlignment="1">
      <alignment horizontal="left" vertical="center"/>
    </xf>
    <xf numFmtId="0" fontId="4" fillId="0" borderId="21" xfId="0" applyFont="1" applyBorder="1"/>
    <xf numFmtId="0" fontId="4" fillId="16" borderId="7" xfId="12932" applyFont="1" applyFill="1" applyBorder="1" applyAlignment="1">
      <alignment horizontal="center" vertical="center" wrapText="1"/>
    </xf>
    <xf numFmtId="182" fontId="4" fillId="0" borderId="7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 vertical="center"/>
    </xf>
    <xf numFmtId="0" fontId="4" fillId="0" borderId="8" xfId="12933" applyFont="1" applyFill="1" applyBorder="1" applyAlignment="1">
      <alignment horizontal="center" vertical="center"/>
    </xf>
    <xf numFmtId="183" fontId="50" fillId="0" borderId="0" xfId="13029" applyNumberFormat="1" applyFont="1" applyBorder="1" applyAlignment="1">
      <alignment horizontal="left" vertical="center"/>
    </xf>
    <xf numFmtId="183" fontId="50" fillId="0" borderId="0" xfId="13029" applyNumberFormat="1" applyFont="1" applyAlignment="1"/>
    <xf numFmtId="183" fontId="50" fillId="0" borderId="0" xfId="13029" applyNumberFormat="1" applyFont="1">
      <alignment vertical="center"/>
    </xf>
    <xf numFmtId="49" fontId="49" fillId="0" borderId="0" xfId="13028" applyNumberFormat="1" applyFont="1" applyBorder="1" applyAlignment="1">
      <alignment horizontal="center" vertical="center"/>
    </xf>
    <xf numFmtId="183" fontId="49" fillId="0" borderId="0" xfId="13028" applyNumberFormat="1" applyFont="1" applyBorder="1" applyAlignment="1">
      <alignment horizontal="center" vertical="center"/>
    </xf>
    <xf numFmtId="200" fontId="51" fillId="0" borderId="0" xfId="13029" applyNumberFormat="1" applyFont="1" applyAlignment="1">
      <alignment horizontal="center" vertical="center"/>
    </xf>
    <xf numFmtId="183" fontId="5" fillId="0" borderId="0" xfId="13029" applyNumberFormat="1" applyFont="1" applyAlignment="1">
      <alignment vertical="center"/>
    </xf>
    <xf numFmtId="183" fontId="5" fillId="0" borderId="0" xfId="13028" applyNumberFormat="1" applyFont="1" applyBorder="1" applyAlignment="1">
      <alignment horizontal="center" vertical="center"/>
    </xf>
    <xf numFmtId="183" fontId="5" fillId="15" borderId="0" xfId="13030" applyNumberFormat="1" applyFont="1" applyFill="1" applyBorder="1" applyAlignment="1">
      <alignment horizontal="left" vertical="center"/>
    </xf>
    <xf numFmtId="49" fontId="5" fillId="15" borderId="0" xfId="13030" applyNumberFormat="1" applyFont="1" applyFill="1" applyBorder="1" applyAlignment="1">
      <alignment horizontal="left" vertical="center"/>
    </xf>
    <xf numFmtId="183" fontId="50" fillId="15" borderId="0" xfId="13029" applyNumberFormat="1" applyFont="1" applyFill="1" applyBorder="1" applyAlignment="1">
      <alignment horizontal="left" vertical="center"/>
    </xf>
    <xf numFmtId="183" fontId="5" fillId="0" borderId="0" xfId="13030" applyNumberFormat="1" applyFont="1" applyFill="1" applyBorder="1" applyAlignment="1">
      <alignment horizontal="left" vertical="center" shrinkToFit="1"/>
    </xf>
    <xf numFmtId="49" fontId="5" fillId="0" borderId="0" xfId="13030" applyNumberFormat="1" applyFont="1" applyFill="1" applyBorder="1" applyAlignment="1">
      <alignment horizontal="left" vertical="center" shrinkToFit="1"/>
    </xf>
    <xf numFmtId="183" fontId="50" fillId="0" borderId="0" xfId="13031" applyNumberFormat="1" applyFont="1" applyAlignment="1">
      <alignment horizontal="left" vertical="center"/>
    </xf>
    <xf numFmtId="183" fontId="50" fillId="0" borderId="25" xfId="13031" applyNumberFormat="1" applyFont="1" applyFill="1" applyBorder="1" applyAlignment="1">
      <alignment horizontal="left" vertical="center"/>
    </xf>
    <xf numFmtId="49" fontId="50" fillId="0" borderId="8" xfId="13028" applyNumberFormat="1" applyFont="1" applyBorder="1" applyAlignment="1">
      <alignment horizontal="left" vertical="center"/>
    </xf>
    <xf numFmtId="182" fontId="50" fillId="0" borderId="25" xfId="13031" applyNumberFormat="1" applyFont="1" applyFill="1" applyBorder="1" applyAlignment="1">
      <alignment horizontal="left"/>
    </xf>
    <xf numFmtId="49" fontId="50" fillId="0" borderId="25" xfId="13032" applyNumberFormat="1" applyFont="1" applyFill="1" applyBorder="1" applyAlignment="1">
      <alignment horizontal="left" wrapText="1"/>
    </xf>
    <xf numFmtId="49" fontId="50" fillId="0" borderId="25" xfId="13032" applyNumberFormat="1" applyFont="1" applyFill="1" applyBorder="1" applyAlignment="1">
      <alignment horizontal="left"/>
    </xf>
    <xf numFmtId="183" fontId="53" fillId="0" borderId="0" xfId="13029" applyNumberFormat="1" applyFont="1">
      <alignment vertical="center"/>
    </xf>
    <xf numFmtId="16" fontId="38" fillId="16" borderId="0" xfId="13029" applyNumberFormat="1" applyFont="1" applyFill="1" applyBorder="1" applyAlignment="1">
      <alignment horizontal="center"/>
    </xf>
    <xf numFmtId="16" fontId="38" fillId="16" borderId="0" xfId="13029" applyNumberFormat="1" applyFont="1" applyFill="1" applyBorder="1" applyAlignment="1">
      <alignment horizontal="center" wrapText="1"/>
    </xf>
    <xf numFmtId="182" fontId="50" fillId="0" borderId="0" xfId="13031" applyNumberFormat="1" applyFont="1" applyFill="1" applyBorder="1" applyAlignment="1">
      <alignment horizontal="left"/>
    </xf>
    <xf numFmtId="183" fontId="5" fillId="0" borderId="0" xfId="13030" applyNumberFormat="1" applyFont="1" applyFill="1" applyBorder="1" applyAlignment="1">
      <alignment vertical="center" shrinkToFit="1"/>
    </xf>
    <xf numFmtId="16" fontId="38" fillId="0" borderId="0" xfId="13029" applyNumberFormat="1" applyFont="1" applyBorder="1" applyAlignment="1">
      <alignment horizontal="center" wrapText="1"/>
    </xf>
    <xf numFmtId="16" fontId="38" fillId="0" borderId="0" xfId="13029" applyNumberFormat="1" applyFont="1" applyBorder="1" applyAlignment="1">
      <alignment horizontal="center"/>
    </xf>
    <xf numFmtId="183" fontId="50" fillId="0" borderId="0" xfId="13029" applyNumberFormat="1" applyFont="1" applyBorder="1">
      <alignment vertical="center"/>
    </xf>
    <xf numFmtId="49" fontId="50" fillId="0" borderId="0" xfId="13028" applyNumberFormat="1" applyFont="1" applyBorder="1" applyAlignment="1">
      <alignment horizontal="left" vertical="center"/>
    </xf>
    <xf numFmtId="183" fontId="50" fillId="0" borderId="0" xfId="13031" applyNumberFormat="1" applyFont="1" applyFill="1" applyBorder="1" applyAlignment="1">
      <alignment horizontal="left" wrapText="1"/>
    </xf>
    <xf numFmtId="49" fontId="50" fillId="0" borderId="0" xfId="13032" applyNumberFormat="1" applyFont="1" applyFill="1" applyBorder="1" applyAlignment="1">
      <alignment horizontal="left"/>
    </xf>
    <xf numFmtId="49" fontId="50" fillId="0" borderId="0" xfId="13029" applyNumberFormat="1" applyFont="1">
      <alignment vertical="center"/>
    </xf>
    <xf numFmtId="49" fontId="50" fillId="0" borderId="0" xfId="13033" applyNumberFormat="1" applyFont="1" applyFill="1" applyBorder="1" applyAlignment="1">
      <alignment horizontal="left"/>
    </xf>
    <xf numFmtId="183" fontId="50" fillId="0" borderId="0" xfId="13031" applyNumberFormat="1" applyFont="1" applyFill="1" applyBorder="1" applyAlignment="1">
      <alignment horizontal="left" vertical="center"/>
    </xf>
    <xf numFmtId="0" fontId="54" fillId="0" borderId="0" xfId="13029" applyNumberFormat="1" applyFont="1" applyBorder="1" applyAlignment="1">
      <alignment horizontal="center" vertical="center"/>
    </xf>
    <xf numFmtId="183" fontId="5" fillId="0" borderId="0" xfId="13029" applyNumberFormat="1" applyFont="1" applyAlignment="1"/>
    <xf numFmtId="49" fontId="50" fillId="0" borderId="0" xfId="13029" applyNumberFormat="1" applyFont="1" applyBorder="1">
      <alignment vertical="center"/>
    </xf>
    <xf numFmtId="49" fontId="50" fillId="0" borderId="0" xfId="13032" applyNumberFormat="1" applyFont="1" applyFill="1" applyBorder="1" applyAlignment="1">
      <alignment horizontal="left" wrapText="1"/>
    </xf>
    <xf numFmtId="183" fontId="50" fillId="0" borderId="0" xfId="13029" applyNumberFormat="1" applyFont="1" applyBorder="1" applyAlignment="1">
      <alignment horizontal="center" vertical="center"/>
    </xf>
    <xf numFmtId="183" fontId="50" fillId="0" borderId="25" xfId="13031" applyNumberFormat="1" applyFont="1" applyBorder="1" applyAlignment="1">
      <alignment horizontal="left" vertical="center"/>
    </xf>
    <xf numFmtId="0" fontId="46" fillId="0" borderId="0" xfId="12962" applyFont="1" applyBorder="1" applyAlignment="1"/>
    <xf numFmtId="49" fontId="46" fillId="0" borderId="0" xfId="12962" applyNumberFormat="1" applyFont="1" applyBorder="1" applyAlignment="1">
      <alignment horizontal="left"/>
    </xf>
    <xf numFmtId="49" fontId="50" fillId="0" borderId="0" xfId="13029" applyNumberFormat="1" applyFont="1" applyFill="1" applyBorder="1" applyAlignment="1"/>
    <xf numFmtId="49" fontId="50" fillId="0" borderId="0" xfId="13029" applyNumberFormat="1" applyFont="1" applyFill="1" applyBorder="1" applyAlignment="1">
      <alignment horizontal="center" shrinkToFit="1"/>
    </xf>
    <xf numFmtId="183" fontId="50" fillId="0" borderId="0" xfId="13029" applyNumberFormat="1" applyFont="1" applyFill="1" applyBorder="1" applyAlignment="1">
      <alignment horizontal="center"/>
    </xf>
    <xf numFmtId="49" fontId="50" fillId="0" borderId="0" xfId="13029" applyNumberFormat="1" applyFont="1" applyFill="1" applyBorder="1" applyAlignment="1">
      <alignment horizontal="left"/>
    </xf>
    <xf numFmtId="49" fontId="50" fillId="0" borderId="0" xfId="13034" applyNumberFormat="1" applyFont="1" applyFill="1" applyBorder="1" applyAlignment="1">
      <alignment horizontal="left"/>
    </xf>
    <xf numFmtId="49" fontId="50" fillId="0" borderId="0" xfId="13031" applyNumberFormat="1" applyFont="1" applyFill="1" applyBorder="1" applyAlignment="1">
      <alignment horizontal="left" vertical="center"/>
    </xf>
    <xf numFmtId="183" fontId="55" fillId="0" borderId="0" xfId="13029" applyNumberFormat="1" applyFont="1" applyFill="1" applyBorder="1" applyAlignment="1">
      <alignment horizontal="center" vertical="center"/>
    </xf>
    <xf numFmtId="49" fontId="50" fillId="0" borderId="0" xfId="13029" applyNumberFormat="1" applyFont="1" applyFill="1" applyBorder="1" applyAlignment="1">
      <alignment horizontal="center" vertical="center"/>
    </xf>
    <xf numFmtId="0" fontId="23" fillId="0" borderId="0" xfId="13028" applyNumberFormat="1" applyFont="1" applyFill="1" applyBorder="1"/>
    <xf numFmtId="16" fontId="50" fillId="0" borderId="0" xfId="13028" applyNumberFormat="1" applyFont="1" applyAlignment="1">
      <alignment horizontal="center"/>
    </xf>
    <xf numFmtId="0" fontId="56" fillId="0" borderId="0" xfId="13029" applyNumberFormat="1" applyFont="1" applyFill="1" applyBorder="1" applyAlignment="1">
      <alignment horizontal="center" vertical="center"/>
    </xf>
    <xf numFmtId="176" fontId="56" fillId="0" borderId="0" xfId="13029" applyNumberFormat="1" applyFont="1" applyFill="1" applyBorder="1" applyAlignment="1">
      <alignment horizontal="center" vertical="center"/>
    </xf>
    <xf numFmtId="183" fontId="50" fillId="0" borderId="0" xfId="13029" applyNumberFormat="1" applyFont="1" applyFill="1" applyBorder="1" applyAlignment="1">
      <alignment horizontal="center" vertical="center"/>
    </xf>
    <xf numFmtId="0" fontId="56" fillId="0" borderId="0" xfId="13029" applyNumberFormat="1" applyFont="1" applyFill="1" applyBorder="1" applyAlignment="1">
      <alignment horizontal="center" vertical="center" wrapText="1"/>
    </xf>
    <xf numFmtId="0" fontId="23" fillId="0" borderId="0" xfId="13028" applyNumberFormat="1" applyFont="1" applyBorder="1"/>
    <xf numFmtId="0" fontId="23" fillId="0" borderId="0" xfId="13028" applyNumberFormat="1" applyFont="1" applyFill="1" applyBorder="1" applyAlignment="1">
      <alignment horizontal="left"/>
    </xf>
    <xf numFmtId="183" fontId="57" fillId="0" borderId="0" xfId="13029" applyNumberFormat="1" applyFont="1" applyFill="1" applyBorder="1" applyAlignment="1">
      <alignment horizontal="center" vertical="center"/>
    </xf>
    <xf numFmtId="0" fontId="58" fillId="0" borderId="0" xfId="13029" applyNumberFormat="1" applyFont="1" applyFill="1" applyAlignment="1">
      <alignment horizontal="left" vertical="center"/>
    </xf>
    <xf numFmtId="176" fontId="55" fillId="0" borderId="0" xfId="13029" applyNumberFormat="1" applyFont="1" applyFill="1" applyBorder="1" applyAlignment="1">
      <alignment horizontal="center" vertical="center"/>
    </xf>
    <xf numFmtId="49" fontId="57" fillId="0" borderId="0" xfId="13028" applyNumberFormat="1" applyFont="1" applyFill="1" applyBorder="1" applyAlignment="1">
      <alignment horizontal="center" vertical="center"/>
    </xf>
    <xf numFmtId="183" fontId="61" fillId="0" borderId="0" xfId="13035" applyNumberFormat="1" applyFont="1" applyAlignment="1" applyProtection="1">
      <alignment horizontal="justify" vertical="center"/>
    </xf>
    <xf numFmtId="201" fontId="63" fillId="0" borderId="0" xfId="13036" applyNumberFormat="1" applyFont="1" applyFill="1" applyBorder="1" applyAlignment="1">
      <alignment horizontal="left" vertical="center"/>
    </xf>
    <xf numFmtId="187" fontId="63" fillId="0" borderId="0" xfId="13036" applyNumberFormat="1" applyFont="1" applyFill="1" applyBorder="1" applyAlignment="1">
      <alignment horizontal="left" vertical="center"/>
    </xf>
    <xf numFmtId="0" fontId="64" fillId="0" borderId="0" xfId="13029" applyNumberFormat="1" applyFont="1" applyFill="1" applyBorder="1" applyAlignment="1">
      <alignment horizontal="center"/>
    </xf>
    <xf numFmtId="183" fontId="44" fillId="0" borderId="0" xfId="13029" applyNumberFormat="1" applyFont="1" applyAlignment="1"/>
    <xf numFmtId="49" fontId="5" fillId="0" borderId="0" xfId="13028" applyNumberFormat="1" applyFont="1" applyFill="1" applyBorder="1" applyAlignment="1">
      <alignment horizontal="left" vertical="center" wrapText="1"/>
    </xf>
    <xf numFmtId="183" fontId="5" fillId="0" borderId="0" xfId="13030" applyNumberFormat="1" applyFont="1" applyFill="1" applyBorder="1" applyAlignment="1">
      <alignment horizontal="left" vertical="center"/>
    </xf>
    <xf numFmtId="183" fontId="50" fillId="0" borderId="0" xfId="13029" applyNumberFormat="1" applyFont="1" applyFill="1">
      <alignment vertical="center"/>
    </xf>
    <xf numFmtId="183" fontId="44" fillId="0" borderId="0" xfId="13029" applyNumberFormat="1" applyFont="1">
      <alignment vertical="center"/>
    </xf>
    <xf numFmtId="49" fontId="50" fillId="0" borderId="0" xfId="13029" applyNumberFormat="1" applyFont="1" applyFill="1">
      <alignment vertical="center"/>
    </xf>
    <xf numFmtId="183" fontId="50" fillId="0" borderId="0" xfId="13034" applyNumberFormat="1" applyFont="1" applyFill="1" applyBorder="1" applyAlignment="1">
      <alignment horizontal="left"/>
    </xf>
    <xf numFmtId="192" fontId="65" fillId="0" borderId="0" xfId="13029" applyNumberFormat="1" applyFont="1" applyBorder="1" applyAlignment="1">
      <alignment horizontal="right"/>
    </xf>
    <xf numFmtId="176" fontId="67" fillId="0" borderId="0" xfId="13037" applyNumberFormat="1" applyFont="1" applyFill="1" applyBorder="1" applyAlignment="1"/>
    <xf numFmtId="183" fontId="50" fillId="0" borderId="25" xfId="13034" applyNumberFormat="1" applyFont="1" applyFill="1" applyBorder="1" applyAlignment="1">
      <alignment horizontal="left"/>
    </xf>
    <xf numFmtId="183" fontId="50" fillId="0" borderId="0" xfId="13029" applyNumberFormat="1" applyFont="1" applyFill="1" applyBorder="1" applyAlignment="1">
      <alignment horizontal="left" vertical="center"/>
    </xf>
    <xf numFmtId="0" fontId="68" fillId="0" borderId="0" xfId="13029" applyNumberFormat="1" applyFont="1" applyAlignment="1">
      <alignment horizontal="left" vertical="center"/>
    </xf>
    <xf numFmtId="183" fontId="53" fillId="0" borderId="0" xfId="13029" applyNumberFormat="1" applyFont="1" applyAlignment="1">
      <alignment horizontal="left" vertical="center"/>
    </xf>
    <xf numFmtId="183" fontId="69" fillId="0" borderId="0" xfId="13035" applyNumberFormat="1" applyFont="1" applyAlignment="1" applyProtection="1">
      <alignment horizontal="left" vertical="center"/>
    </xf>
    <xf numFmtId="183" fontId="50" fillId="0" borderId="25" xfId="13030" applyNumberFormat="1" applyFont="1" applyFill="1" applyBorder="1" applyAlignment="1">
      <alignment horizontal="left" vertical="center" shrinkToFit="1"/>
    </xf>
    <xf numFmtId="0" fontId="70" fillId="17" borderId="0" xfId="13029" applyNumberFormat="1" applyFont="1" applyFill="1" applyBorder="1" applyAlignment="1">
      <alignment horizontal="center" vertical="center"/>
    </xf>
    <xf numFmtId="49" fontId="50" fillId="0" borderId="0" xfId="13031" applyNumberFormat="1" applyFont="1" applyFill="1" applyBorder="1" applyAlignment="1">
      <alignment horizontal="left"/>
    </xf>
    <xf numFmtId="49" fontId="50" fillId="0" borderId="8" xfId="13028" applyNumberFormat="1" applyFont="1" applyFill="1" applyBorder="1" applyAlignment="1">
      <alignment horizontal="left" vertical="center"/>
    </xf>
    <xf numFmtId="49" fontId="50" fillId="0" borderId="25" xfId="13034" applyNumberFormat="1" applyFont="1" applyFill="1" applyBorder="1" applyAlignment="1">
      <alignment horizontal="left"/>
    </xf>
    <xf numFmtId="49" fontId="50" fillId="0" borderId="25" xfId="13031" applyNumberFormat="1" applyFont="1" applyFill="1" applyBorder="1" applyAlignment="1">
      <alignment horizontal="left" vertical="center"/>
    </xf>
    <xf numFmtId="16" fontId="50" fillId="0" borderId="0" xfId="13029" applyNumberFormat="1" applyFont="1" applyFill="1" applyBorder="1" applyAlignment="1">
      <alignment horizontal="left"/>
    </xf>
    <xf numFmtId="183" fontId="50" fillId="0" borderId="0" xfId="13029" applyNumberFormat="1" applyFont="1" applyFill="1" applyAlignment="1"/>
    <xf numFmtId="49" fontId="50" fillId="0" borderId="25" xfId="13034" applyNumberFormat="1" applyFont="1" applyFill="1" applyBorder="1" applyAlignment="1">
      <alignment horizontal="left" wrapText="1"/>
    </xf>
    <xf numFmtId="49" fontId="50" fillId="0" borderId="8" xfId="13034" applyNumberFormat="1" applyFont="1" applyFill="1" applyBorder="1" applyAlignment="1">
      <alignment horizontal="left"/>
    </xf>
    <xf numFmtId="49" fontId="50" fillId="0" borderId="8" xfId="13031" applyNumberFormat="1" applyFont="1" applyFill="1" applyBorder="1" applyAlignment="1">
      <alignment horizontal="left" vertical="center"/>
    </xf>
    <xf numFmtId="183" fontId="50" fillId="0" borderId="25" xfId="13038" applyNumberFormat="1" applyFont="1" applyFill="1" applyBorder="1" applyAlignment="1" applyProtection="1">
      <alignment horizontal="left"/>
    </xf>
    <xf numFmtId="183" fontId="50" fillId="0" borderId="0" xfId="13029" applyNumberFormat="1" applyFont="1" applyFill="1" applyBorder="1" applyAlignment="1">
      <alignment vertical="center"/>
    </xf>
    <xf numFmtId="0" fontId="71" fillId="0" borderId="0" xfId="13029" applyNumberFormat="1" applyFont="1" applyFill="1" applyBorder="1" applyAlignment="1">
      <alignment horizontal="center"/>
    </xf>
    <xf numFmtId="49" fontId="50" fillId="0" borderId="0" xfId="13039" applyNumberFormat="1" applyFont="1" applyFill="1" applyBorder="1" applyAlignment="1">
      <alignment horizontal="left" vertical="center"/>
    </xf>
    <xf numFmtId="183" fontId="50" fillId="0" borderId="0" xfId="13031" applyNumberFormat="1" applyFont="1" applyFill="1" applyBorder="1" applyAlignment="1">
      <alignment horizontal="center" wrapText="1"/>
    </xf>
    <xf numFmtId="183" fontId="50" fillId="0" borderId="0" xfId="13029" applyNumberFormat="1" applyFont="1" applyFill="1" applyBorder="1">
      <alignment vertical="center"/>
    </xf>
    <xf numFmtId="49" fontId="50" fillId="0" borderId="0" xfId="13034" applyNumberFormat="1" applyFont="1" applyFill="1" applyBorder="1" applyAlignment="1">
      <alignment horizontal="left" wrapText="1"/>
    </xf>
    <xf numFmtId="49" fontId="50" fillId="0" borderId="0" xfId="13029" applyNumberFormat="1" applyFont="1" applyFill="1" applyBorder="1">
      <alignment vertical="center"/>
    </xf>
    <xf numFmtId="49" fontId="50" fillId="0" borderId="0" xfId="13029" applyNumberFormat="1" applyFont="1" applyFill="1" applyBorder="1" applyAlignment="1">
      <alignment horizontal="center"/>
    </xf>
    <xf numFmtId="183" fontId="5" fillId="0" borderId="0" xfId="13030" applyNumberFormat="1" applyFont="1" applyFill="1" applyBorder="1" applyAlignment="1">
      <alignment horizontal="left"/>
    </xf>
    <xf numFmtId="185" fontId="8" fillId="0" borderId="0" xfId="13029" applyNumberFormat="1" applyFont="1" applyFill="1" applyBorder="1" applyAlignment="1">
      <alignment horizontal="left" vertical="center"/>
    </xf>
    <xf numFmtId="185" fontId="8" fillId="0" borderId="25" xfId="13029" applyNumberFormat="1" applyFont="1" applyFill="1" applyBorder="1" applyAlignment="1">
      <alignment horizontal="left" vertical="center"/>
    </xf>
    <xf numFmtId="49" fontId="50" fillId="0" borderId="8" xfId="13034" applyNumberFormat="1" applyFont="1" applyFill="1" applyBorder="1" applyAlignment="1">
      <alignment horizontal="left" wrapText="1"/>
    </xf>
    <xf numFmtId="183" fontId="50" fillId="0" borderId="9" xfId="13028" applyNumberFormat="1" applyFont="1" applyFill="1" applyBorder="1" applyAlignment="1">
      <alignment horizontal="left" vertical="center"/>
    </xf>
    <xf numFmtId="49" fontId="50" fillId="0" borderId="0" xfId="13029" applyNumberFormat="1" applyFont="1" applyFill="1" applyBorder="1" applyAlignment="1">
      <alignment horizontal="center" vertical="center" wrapText="1"/>
    </xf>
    <xf numFmtId="14" fontId="50" fillId="0" borderId="0" xfId="13029" applyNumberFormat="1" applyFont="1" applyFill="1" applyBorder="1">
      <alignment vertical="center"/>
    </xf>
    <xf numFmtId="183" fontId="5" fillId="0" borderId="0" xfId="13029" applyNumberFormat="1" applyFont="1" applyFill="1">
      <alignment vertical="center"/>
    </xf>
    <xf numFmtId="49" fontId="50" fillId="0" borderId="0" xfId="13029" applyNumberFormat="1" applyFont="1" applyFill="1" applyAlignment="1">
      <alignment vertical="center" wrapText="1"/>
    </xf>
    <xf numFmtId="49" fontId="50" fillId="0" borderId="26" xfId="13034" applyNumberFormat="1" applyFont="1" applyFill="1" applyBorder="1" applyAlignment="1">
      <alignment horizontal="left"/>
    </xf>
    <xf numFmtId="191" fontId="57" fillId="16" borderId="26" xfId="13029" applyNumberFormat="1" applyFont="1" applyFill="1" applyBorder="1" applyAlignment="1">
      <alignment horizontal="center"/>
    </xf>
    <xf numFmtId="190" fontId="5" fillId="0" borderId="0" xfId="13029" applyNumberFormat="1" applyFont="1" applyFill="1" applyBorder="1" applyAlignment="1">
      <alignment horizontal="center"/>
    </xf>
    <xf numFmtId="49" fontId="5" fillId="15" borderId="0" xfId="13030" applyNumberFormat="1" applyFont="1" applyFill="1" applyBorder="1" applyAlignment="1">
      <alignment vertical="center"/>
    </xf>
    <xf numFmtId="183" fontId="5" fillId="15" borderId="0" xfId="13030" applyNumberFormat="1" applyFont="1" applyFill="1" applyBorder="1" applyAlignment="1">
      <alignment vertical="center"/>
    </xf>
    <xf numFmtId="49" fontId="50" fillId="0" borderId="0" xfId="13031" applyNumberFormat="1" applyFont="1" applyFill="1" applyBorder="1" applyAlignment="1">
      <alignment horizontal="left" wrapText="1"/>
    </xf>
    <xf numFmtId="183" fontId="5" fillId="0" borderId="0" xfId="13029" applyNumberFormat="1" applyFont="1">
      <alignment vertical="center"/>
    </xf>
    <xf numFmtId="202" fontId="8" fillId="0" borderId="0" xfId="13044" applyNumberFormat="1" applyFont="1" applyFill="1" applyAlignment="1"/>
    <xf numFmtId="49" fontId="8" fillId="0" borderId="0" xfId="13044" applyNumberFormat="1" applyFont="1" applyFill="1" applyAlignment="1"/>
    <xf numFmtId="203" fontId="8" fillId="0" borderId="25" xfId="13044" applyNumberFormat="1" applyFont="1" applyFill="1" applyBorder="1" applyAlignment="1">
      <alignment horizontal="center"/>
    </xf>
    <xf numFmtId="202" fontId="8" fillId="0" borderId="25" xfId="13045" applyNumberFormat="1" applyFont="1" applyFill="1" applyBorder="1" applyAlignment="1">
      <alignment horizontal="center" vertical="center"/>
    </xf>
    <xf numFmtId="202" fontId="36" fillId="0" borderId="0" xfId="13044" applyNumberFormat="1" applyFont="1" applyFill="1" applyAlignment="1"/>
    <xf numFmtId="202" fontId="46" fillId="0" borderId="0" xfId="13046" applyNumberFormat="1" applyFont="1" applyFill="1" applyBorder="1" applyAlignment="1">
      <alignment horizontal="left" vertical="center" shrinkToFit="1"/>
    </xf>
    <xf numFmtId="202" fontId="8" fillId="0" borderId="0" xfId="13046" applyNumberFormat="1" applyFont="1" applyFill="1" applyBorder="1" applyAlignment="1">
      <alignment horizontal="left" vertical="center" shrinkToFit="1"/>
    </xf>
    <xf numFmtId="202" fontId="8" fillId="0" borderId="0" xfId="13044" applyNumberFormat="1" applyFont="1" applyFill="1" applyBorder="1" applyAlignment="1"/>
    <xf numFmtId="202" fontId="8" fillId="0" borderId="0" xfId="13046" applyNumberFormat="1" applyFont="1" applyFill="1" applyBorder="1" applyAlignment="1">
      <alignment horizontal="left" vertical="center"/>
    </xf>
    <xf numFmtId="202" fontId="75" fillId="0" borderId="0" xfId="13044" applyNumberFormat="1" applyFont="1" applyFill="1" applyAlignment="1"/>
    <xf numFmtId="203" fontId="75" fillId="0" borderId="25" xfId="13044" applyNumberFormat="1" applyFont="1" applyFill="1" applyBorder="1" applyAlignment="1">
      <alignment horizontal="center"/>
    </xf>
    <xf numFmtId="202" fontId="75" fillId="0" borderId="0" xfId="13046" applyNumberFormat="1" applyFont="1" applyFill="1" applyBorder="1" applyAlignment="1">
      <alignment horizontal="left" vertical="center" shrinkToFit="1"/>
    </xf>
    <xf numFmtId="202" fontId="75" fillId="0" borderId="25" xfId="13045" applyNumberFormat="1" applyFont="1" applyFill="1" applyBorder="1" applyAlignment="1">
      <alignment horizontal="center" vertical="center"/>
    </xf>
    <xf numFmtId="203" fontId="75" fillId="0" borderId="0" xfId="13044" applyNumberFormat="1" applyFont="1" applyFill="1" applyBorder="1" applyAlignment="1">
      <alignment horizontal="center"/>
    </xf>
    <xf numFmtId="202" fontId="75" fillId="0" borderId="0" xfId="13045" applyNumberFormat="1" applyFont="1" applyFill="1" applyBorder="1" applyAlignment="1">
      <alignment horizontal="center" vertical="center" wrapText="1"/>
    </xf>
    <xf numFmtId="203" fontId="12" fillId="0" borderId="25" xfId="13045" applyNumberFormat="1" applyFont="1" applyFill="1" applyBorder="1" applyAlignment="1">
      <alignment horizontal="center" vertical="center"/>
    </xf>
    <xf numFmtId="202" fontId="12" fillId="0" borderId="0" xfId="13046" applyNumberFormat="1" applyFont="1" applyFill="1" applyBorder="1" applyAlignment="1">
      <alignment horizontal="left" vertical="center" shrinkToFit="1"/>
    </xf>
    <xf numFmtId="202" fontId="36" fillId="0" borderId="0" xfId="13046" applyNumberFormat="1" applyFont="1" applyFill="1" applyBorder="1" applyAlignment="1">
      <alignment horizontal="left" vertical="center" shrinkToFit="1"/>
    </xf>
    <xf numFmtId="203" fontId="12" fillId="0" borderId="25" xfId="13045" applyNumberFormat="1" applyFont="1" applyFill="1" applyBorder="1" applyAlignment="1">
      <alignment horizontal="center" vertical="center" wrapText="1"/>
    </xf>
    <xf numFmtId="203" fontId="8" fillId="0" borderId="25" xfId="13045" applyNumberFormat="1" applyFont="1" applyFill="1" applyBorder="1" applyAlignment="1">
      <alignment horizontal="center" vertical="center"/>
    </xf>
    <xf numFmtId="203" fontId="8" fillId="0" borderId="0" xfId="13045" applyNumberFormat="1" applyFont="1" applyFill="1" applyBorder="1" applyAlignment="1">
      <alignment horizontal="center"/>
    </xf>
    <xf numFmtId="203" fontId="8" fillId="0" borderId="0" xfId="13045" applyNumberFormat="1" applyFont="1" applyFill="1" applyBorder="1" applyAlignment="1">
      <alignment horizontal="center" vertical="center"/>
    </xf>
    <xf numFmtId="202" fontId="8" fillId="0" borderId="0" xfId="13045" applyNumberFormat="1" applyFont="1" applyFill="1" applyBorder="1" applyAlignment="1">
      <alignment horizontal="center" vertical="center"/>
    </xf>
    <xf numFmtId="202" fontId="8" fillId="0" borderId="0" xfId="13047" applyNumberFormat="1" applyFont="1" applyFill="1" applyBorder="1" applyAlignment="1">
      <alignment horizontal="center"/>
    </xf>
    <xf numFmtId="203" fontId="8" fillId="0" borderId="0" xfId="13044" applyNumberFormat="1" applyFont="1" applyFill="1" applyBorder="1" applyAlignment="1">
      <alignment horizontal="center"/>
    </xf>
    <xf numFmtId="202" fontId="8" fillId="0" borderId="0" xfId="13044" applyNumberFormat="1" applyFont="1" applyFill="1" applyBorder="1" applyAlignment="1">
      <alignment horizontal="center"/>
    </xf>
    <xf numFmtId="204" fontId="8" fillId="0" borderId="0" xfId="13048" applyNumberFormat="1" applyFont="1" applyFill="1" applyBorder="1" applyAlignment="1">
      <alignment horizontal="center" vertical="center"/>
    </xf>
    <xf numFmtId="203" fontId="8" fillId="0" borderId="25" xfId="13045" applyNumberFormat="1" applyFont="1" applyFill="1" applyBorder="1" applyAlignment="1">
      <alignment horizontal="center" vertical="center" wrapText="1"/>
    </xf>
    <xf numFmtId="202" fontId="8" fillId="0" borderId="0" xfId="13044" applyNumberFormat="1" applyFont="1" applyFill="1" applyBorder="1" applyAlignment="1">
      <alignment horizontal="center" vertical="center"/>
    </xf>
    <xf numFmtId="203" fontId="8" fillId="0" borderId="0" xfId="13046" applyNumberFormat="1" applyFont="1" applyFill="1" applyBorder="1" applyAlignment="1">
      <alignment horizontal="center" vertical="center" shrinkToFit="1"/>
    </xf>
    <xf numFmtId="49" fontId="8" fillId="0" borderId="0" xfId="13046" applyNumberFormat="1" applyFont="1" applyFill="1" applyBorder="1" applyAlignment="1">
      <alignment horizontal="center" vertical="center" shrinkToFit="1"/>
    </xf>
    <xf numFmtId="184" fontId="8" fillId="0" borderId="0" xfId="13046" applyNumberFormat="1" applyFont="1" applyFill="1" applyBorder="1" applyAlignment="1">
      <alignment horizontal="center" vertical="center" shrinkToFit="1"/>
    </xf>
    <xf numFmtId="58" fontId="8" fillId="0" borderId="0" xfId="13046" applyNumberFormat="1" applyFont="1" applyFill="1" applyBorder="1" applyAlignment="1">
      <alignment horizontal="left" vertical="center" shrinkToFit="1"/>
    </xf>
    <xf numFmtId="202" fontId="72" fillId="0" borderId="9" xfId="13044" applyNumberFormat="1" applyFont="1" applyFill="1" applyBorder="1" applyAlignment="1">
      <alignment horizontal="center" vertical="center" wrapText="1"/>
    </xf>
    <xf numFmtId="203" fontId="8" fillId="0" borderId="25" xfId="13045" applyNumberFormat="1" applyFont="1" applyFill="1" applyBorder="1" applyAlignment="1">
      <alignment horizontal="center" wrapText="1"/>
    </xf>
    <xf numFmtId="182" fontId="8" fillId="0" borderId="25" xfId="13045" applyNumberFormat="1" applyFont="1" applyFill="1" applyBorder="1" applyAlignment="1">
      <alignment horizontal="center"/>
    </xf>
    <xf numFmtId="203" fontId="8" fillId="0" borderId="0" xfId="13045" applyNumberFormat="1" applyFont="1" applyFill="1" applyBorder="1" applyAlignment="1">
      <alignment horizontal="center" wrapText="1"/>
    </xf>
    <xf numFmtId="182" fontId="8" fillId="0" borderId="0" xfId="13045" applyNumberFormat="1" applyFont="1" applyFill="1" applyBorder="1" applyAlignment="1">
      <alignment horizontal="center"/>
    </xf>
    <xf numFmtId="182" fontId="8" fillId="0" borderId="0" xfId="13045" applyNumberFormat="1" applyFont="1" applyFill="1" applyBorder="1" applyAlignment="1">
      <alignment horizontal="center" vertical="center"/>
    </xf>
    <xf numFmtId="182" fontId="8" fillId="0" borderId="25" xfId="13045" applyNumberFormat="1" applyFont="1" applyFill="1" applyBorder="1" applyAlignment="1">
      <alignment horizontal="center" vertical="center"/>
    </xf>
    <xf numFmtId="202" fontId="8" fillId="0" borderId="27" xfId="13044" applyNumberFormat="1" applyFont="1" applyFill="1" applyBorder="1" applyAlignment="1">
      <alignment horizontal="center"/>
    </xf>
    <xf numFmtId="202" fontId="41" fillId="15" borderId="0" xfId="13049" applyNumberFormat="1" applyFont="1" applyFill="1" applyBorder="1" applyAlignment="1">
      <alignment horizontal="left" vertical="center"/>
    </xf>
    <xf numFmtId="202" fontId="8" fillId="0" borderId="0" xfId="13045" applyNumberFormat="1" applyFont="1" applyFill="1" applyBorder="1" applyAlignment="1">
      <alignment horizontal="center" vertical="center" wrapText="1"/>
    </xf>
    <xf numFmtId="202" fontId="8" fillId="0" borderId="0" xfId="13045" applyNumberFormat="1" applyFont="1" applyFill="1" applyBorder="1" applyAlignment="1">
      <alignment horizontal="center"/>
    </xf>
    <xf numFmtId="202" fontId="8" fillId="0" borderId="25" xfId="13045" applyNumberFormat="1" applyFont="1" applyFill="1" applyBorder="1" applyAlignment="1">
      <alignment horizontal="center" vertical="center" wrapText="1"/>
    </xf>
    <xf numFmtId="203" fontId="8" fillId="0" borderId="26" xfId="13045" applyNumberFormat="1" applyFont="1" applyFill="1" applyBorder="1" applyAlignment="1">
      <alignment horizontal="center" wrapText="1"/>
    </xf>
    <xf numFmtId="202" fontId="8" fillId="0" borderId="0" xfId="13045" applyNumberFormat="1" applyFont="1" applyFill="1" applyBorder="1" applyAlignment="1">
      <alignment horizontal="center" wrapText="1"/>
    </xf>
    <xf numFmtId="203" fontId="8" fillId="0" borderId="26" xfId="13044" applyNumberFormat="1" applyFont="1" applyFill="1" applyBorder="1" applyAlignment="1">
      <alignment horizontal="center"/>
    </xf>
    <xf numFmtId="202" fontId="7" fillId="0" borderId="0" xfId="13050" applyNumberFormat="1" applyBorder="1">
      <alignment vertical="center"/>
    </xf>
    <xf numFmtId="202" fontId="7" fillId="0" borderId="0" xfId="13050" applyNumberFormat="1" applyBorder="1" applyAlignment="1">
      <alignment horizontal="center" vertical="center" wrapText="1"/>
    </xf>
    <xf numFmtId="202" fontId="12" fillId="0" borderId="0" xfId="13044" applyNumberFormat="1" applyFont="1" applyFill="1" applyBorder="1" applyAlignment="1">
      <alignment horizontal="center" vertical="center"/>
    </xf>
    <xf numFmtId="203" fontId="8" fillId="0" borderId="25" xfId="13044" applyNumberFormat="1" applyFont="1" applyFill="1" applyBorder="1" applyAlignment="1">
      <alignment horizontal="center" vertical="center"/>
    </xf>
    <xf numFmtId="203" fontId="8" fillId="0" borderId="0" xfId="13044" applyNumberFormat="1" applyFont="1" applyFill="1" applyBorder="1" applyAlignment="1">
      <alignment horizontal="center" vertical="center"/>
    </xf>
    <xf numFmtId="203" fontId="8" fillId="0" borderId="27" xfId="13045" applyNumberFormat="1" applyFont="1" applyFill="1" applyBorder="1" applyAlignment="1">
      <alignment horizontal="center" vertical="center"/>
    </xf>
    <xf numFmtId="202" fontId="8" fillId="0" borderId="26" xfId="13044" applyNumberFormat="1" applyFont="1" applyFill="1" applyBorder="1" applyAlignment="1">
      <alignment horizontal="center" vertical="center"/>
    </xf>
    <xf numFmtId="202" fontId="8" fillId="0" borderId="24" xfId="13044" applyNumberFormat="1" applyFont="1" applyFill="1" applyBorder="1" applyAlignment="1">
      <alignment horizontal="center" vertical="center"/>
    </xf>
    <xf numFmtId="202" fontId="8" fillId="0" borderId="11" xfId="13051" applyNumberFormat="1" applyFont="1" applyFill="1" applyBorder="1" applyAlignment="1">
      <alignment horizontal="center" vertical="center"/>
    </xf>
    <xf numFmtId="202" fontId="77" fillId="0" borderId="11" xfId="13044" applyNumberFormat="1" applyFont="1" applyFill="1" applyBorder="1" applyAlignment="1">
      <alignment horizontal="center"/>
    </xf>
    <xf numFmtId="202" fontId="8" fillId="0" borderId="25" xfId="13044" applyNumberFormat="1" applyFont="1" applyFill="1" applyBorder="1" applyAlignment="1">
      <alignment horizontal="center" vertical="center"/>
    </xf>
    <xf numFmtId="202" fontId="77" fillId="0" borderId="25" xfId="13052" applyNumberFormat="1" applyFont="1" applyFill="1" applyBorder="1" applyAlignment="1">
      <alignment horizontal="center"/>
    </xf>
    <xf numFmtId="202" fontId="77" fillId="0" borderId="25" xfId="13053" applyNumberFormat="1" applyFont="1" applyFill="1" applyBorder="1" applyAlignment="1">
      <alignment horizontal="center"/>
    </xf>
    <xf numFmtId="202" fontId="77" fillId="0" borderId="25" xfId="13050" applyNumberFormat="1" applyFont="1" applyFill="1" applyBorder="1" applyAlignment="1">
      <alignment horizontal="center"/>
    </xf>
    <xf numFmtId="203" fontId="8" fillId="0" borderId="25" xfId="13045" applyNumberFormat="1" applyFont="1" applyFill="1" applyBorder="1" applyAlignment="1">
      <alignment horizontal="center"/>
    </xf>
    <xf numFmtId="202" fontId="8" fillId="0" borderId="0" xfId="13046" applyNumberFormat="1" applyFont="1" applyFill="1" applyBorder="1" applyAlignment="1">
      <alignment horizontal="center" vertical="center" shrinkToFit="1"/>
    </xf>
    <xf numFmtId="202" fontId="8" fillId="0" borderId="28" xfId="13046" applyNumberFormat="1" applyFont="1" applyFill="1" applyBorder="1" applyAlignment="1">
      <alignment vertical="center" shrinkToFit="1"/>
    </xf>
    <xf numFmtId="202" fontId="7" fillId="0" borderId="0" xfId="13050" applyNumberFormat="1" applyBorder="1" applyAlignment="1">
      <alignment horizontal="center" vertical="center"/>
    </xf>
    <xf numFmtId="202" fontId="79" fillId="0" borderId="0" xfId="13044" applyNumberFormat="1" applyFont="1" applyFill="1" applyBorder="1" applyAlignment="1">
      <alignment horizontal="center" vertical="center"/>
    </xf>
    <xf numFmtId="203" fontId="8" fillId="0" borderId="0" xfId="13045" applyNumberFormat="1" applyFont="1" applyFill="1" applyBorder="1" applyAlignment="1">
      <alignment horizontal="center" vertical="center" wrapText="1"/>
    </xf>
    <xf numFmtId="202" fontId="72" fillId="0" borderId="0" xfId="13044" applyNumberFormat="1" applyFont="1" applyFill="1" applyAlignment="1">
      <alignment horizontal="left" vertical="center" wrapText="1" shrinkToFit="1"/>
    </xf>
    <xf numFmtId="202" fontId="72" fillId="0" borderId="25" xfId="13044" applyNumberFormat="1" applyFont="1" applyFill="1" applyBorder="1" applyAlignment="1">
      <alignment horizontal="center" wrapText="1"/>
    </xf>
    <xf numFmtId="202" fontId="8" fillId="0" borderId="0" xfId="13045" applyNumberFormat="1" applyFont="1" applyFill="1" applyBorder="1" applyAlignment="1"/>
    <xf numFmtId="203" fontId="8" fillId="0" borderId="27" xfId="13045" applyNumberFormat="1" applyFont="1" applyFill="1" applyBorder="1" applyAlignment="1">
      <alignment horizontal="center" wrapText="1"/>
    </xf>
    <xf numFmtId="202" fontId="8" fillId="0" borderId="27" xfId="13045" applyNumberFormat="1" applyFont="1" applyFill="1" applyBorder="1" applyAlignment="1">
      <alignment horizontal="center" vertical="center"/>
    </xf>
    <xf numFmtId="202" fontId="8" fillId="0" borderId="24" xfId="13045" applyNumberFormat="1" applyFont="1" applyFill="1" applyBorder="1" applyAlignment="1">
      <alignment horizontal="center" vertical="center"/>
    </xf>
    <xf numFmtId="202" fontId="80" fillId="0" borderId="0" xfId="13045" applyNumberFormat="1" applyFont="1" applyFill="1" applyAlignment="1"/>
    <xf numFmtId="202" fontId="36" fillId="0" borderId="0" xfId="13045" applyNumberFormat="1" applyFont="1" applyFill="1" applyAlignment="1"/>
    <xf numFmtId="202" fontId="8" fillId="0" borderId="26" xfId="13045" applyNumberFormat="1" applyFont="1" applyFill="1" applyBorder="1" applyAlignment="1">
      <alignment horizontal="center" vertical="center"/>
    </xf>
    <xf numFmtId="202" fontId="8" fillId="0" borderId="0" xfId="13044" applyNumberFormat="1" applyFont="1" applyFill="1" applyBorder="1" applyAlignment="1">
      <alignment vertical="center"/>
    </xf>
    <xf numFmtId="202" fontId="8" fillId="0" borderId="0" xfId="13054" applyNumberFormat="1" applyFont="1" applyFill="1" applyBorder="1" applyAlignment="1">
      <alignment horizontal="center" vertical="center"/>
    </xf>
    <xf numFmtId="202" fontId="8" fillId="0" borderId="0" xfId="13044" applyNumberFormat="1" applyFont="1" applyFill="1" applyAlignment="1">
      <alignment vertical="center"/>
    </xf>
    <xf numFmtId="202" fontId="42" fillId="0" borderId="0" xfId="13055" applyNumberFormat="1" applyFont="1" applyAlignment="1">
      <alignment horizontal="center" vertical="center"/>
    </xf>
    <xf numFmtId="203" fontId="8" fillId="0" borderId="0" xfId="13054" applyNumberFormat="1" applyFont="1" applyFill="1" applyBorder="1" applyAlignment="1">
      <alignment horizontal="center" vertical="center"/>
    </xf>
    <xf numFmtId="202" fontId="8" fillId="0" borderId="0" xfId="13044" applyNumberFormat="1" applyFont="1" applyFill="1" applyAlignment="1">
      <alignment horizontal="center" vertical="center"/>
    </xf>
    <xf numFmtId="202" fontId="40" fillId="0" borderId="0" xfId="13055" applyNumberFormat="1" applyFont="1" applyAlignment="1">
      <alignment horizontal="left" vertical="center"/>
    </xf>
    <xf numFmtId="0" fontId="23" fillId="0" borderId="0" xfId="13019" applyFont="1"/>
    <xf numFmtId="0" fontId="58" fillId="0" borderId="0" xfId="13019" applyFont="1"/>
    <xf numFmtId="0" fontId="58" fillId="0" borderId="0" xfId="13019" applyFont="1" applyFill="1"/>
    <xf numFmtId="0" fontId="54" fillId="0" borderId="0" xfId="13019" applyFont="1"/>
    <xf numFmtId="0" fontId="103" fillId="0" borderId="0" xfId="13019" applyFont="1"/>
    <xf numFmtId="0" fontId="103" fillId="0" borderId="0" xfId="13019" applyFont="1" applyFill="1"/>
    <xf numFmtId="0" fontId="104" fillId="0" borderId="0" xfId="13019" applyFont="1"/>
    <xf numFmtId="182" fontId="58" fillId="0" borderId="23" xfId="13206" applyNumberFormat="1" applyFont="1" applyBorder="1" applyAlignment="1">
      <alignment horizontal="center" wrapText="1"/>
    </xf>
    <xf numFmtId="182" fontId="58" fillId="0" borderId="38" xfId="13206" applyNumberFormat="1" applyFont="1" applyBorder="1" applyAlignment="1">
      <alignment horizontal="center" vertical="center" wrapText="1"/>
    </xf>
    <xf numFmtId="0" fontId="58" fillId="0" borderId="39" xfId="13206" applyFont="1" applyBorder="1" applyAlignment="1">
      <alignment horizontal="center" vertical="center" wrapText="1"/>
    </xf>
    <xf numFmtId="0" fontId="58" fillId="0" borderId="40" xfId="13206" applyFont="1" applyFill="1" applyBorder="1" applyAlignment="1">
      <alignment horizontal="center" vertical="center" wrapText="1"/>
    </xf>
    <xf numFmtId="0" fontId="65" fillId="0" borderId="0" xfId="13019" applyFont="1" applyAlignment="1">
      <alignment horizontal="left" vertical="center" wrapText="1" shrinkToFit="1"/>
    </xf>
    <xf numFmtId="182" fontId="58" fillId="0" borderId="40" xfId="13206" applyNumberFormat="1" applyFont="1" applyBorder="1" applyAlignment="1">
      <alignment horizontal="center" wrapText="1"/>
    </xf>
    <xf numFmtId="0" fontId="58" fillId="0" borderId="40" xfId="13207" applyFont="1" applyBorder="1" applyAlignment="1">
      <alignment horizontal="center" vertical="center" wrapText="1"/>
    </xf>
    <xf numFmtId="0" fontId="58" fillId="0" borderId="42" xfId="13207" applyFont="1" applyBorder="1" applyAlignment="1">
      <alignment horizontal="center" vertical="center" wrapText="1"/>
    </xf>
    <xf numFmtId="0" fontId="58" fillId="0" borderId="41" xfId="13207" applyFont="1" applyBorder="1" applyAlignment="1">
      <alignment horizontal="center" vertical="center" wrapText="1"/>
    </xf>
    <xf numFmtId="0" fontId="104" fillId="0" borderId="0" xfId="13019" applyFont="1" applyFill="1"/>
    <xf numFmtId="0" fontId="58" fillId="0" borderId="0" xfId="13019" applyFont="1" applyFill="1" applyAlignment="1">
      <alignment horizontal="center" vertical="center" wrapText="1" shrinkToFit="1"/>
    </xf>
    <xf numFmtId="49" fontId="58" fillId="0" borderId="0" xfId="13019" applyNumberFormat="1" applyFont="1" applyFill="1" applyAlignment="1">
      <alignment horizontal="center" vertical="center" wrapText="1" shrinkToFit="1"/>
    </xf>
    <xf numFmtId="0" fontId="58" fillId="0" borderId="41" xfId="13206" applyFont="1" applyFill="1" applyBorder="1" applyAlignment="1">
      <alignment horizontal="center" vertical="center" wrapText="1"/>
    </xf>
    <xf numFmtId="182" fontId="58" fillId="0" borderId="41" xfId="13206" applyNumberFormat="1" applyFont="1" applyBorder="1" applyAlignment="1">
      <alignment horizontal="center" wrapText="1"/>
    </xf>
    <xf numFmtId="182" fontId="58" fillId="0" borderId="42" xfId="13206" applyNumberFormat="1" applyFont="1" applyBorder="1" applyAlignment="1">
      <alignment horizontal="center" vertical="center" wrapText="1"/>
    </xf>
    <xf numFmtId="0" fontId="58" fillId="0" borderId="41" xfId="13206" applyFont="1" applyBorder="1" applyAlignment="1">
      <alignment horizontal="center" vertical="center" wrapText="1"/>
    </xf>
    <xf numFmtId="182" fontId="58" fillId="0" borderId="46" xfId="13206" applyNumberFormat="1" applyFont="1" applyBorder="1" applyAlignment="1">
      <alignment horizontal="center" wrapText="1"/>
    </xf>
    <xf numFmtId="0" fontId="58" fillId="0" borderId="40" xfId="13019" applyFont="1" applyBorder="1" applyAlignment="1">
      <alignment horizontal="center" vertical="center" wrapText="1"/>
    </xf>
    <xf numFmtId="182" fontId="58" fillId="0" borderId="38" xfId="13019" applyNumberFormat="1" applyFont="1" applyBorder="1" applyAlignment="1">
      <alignment horizontal="center" wrapText="1"/>
    </xf>
    <xf numFmtId="182" fontId="58" fillId="0" borderId="0" xfId="13019" applyNumberFormat="1" applyFont="1" applyAlignment="1">
      <alignment horizontal="center" wrapText="1"/>
    </xf>
    <xf numFmtId="182" fontId="58" fillId="0" borderId="0" xfId="13019" applyNumberFormat="1" applyFont="1" applyAlignment="1">
      <alignment horizontal="center" vertical="center" wrapText="1"/>
    </xf>
    <xf numFmtId="0" fontId="58" fillId="0" borderId="0" xfId="13019" applyFont="1" applyAlignment="1">
      <alignment horizontal="center" vertical="center" wrapText="1" shrinkToFit="1"/>
    </xf>
    <xf numFmtId="0" fontId="58" fillId="0" borderId="0" xfId="13019" applyFont="1" applyAlignment="1">
      <alignment horizontal="center" wrapText="1"/>
    </xf>
    <xf numFmtId="182" fontId="58" fillId="0" borderId="41" xfId="13206" applyNumberFormat="1" applyFont="1" applyBorder="1" applyAlignment="1">
      <alignment horizontal="center"/>
    </xf>
    <xf numFmtId="182" fontId="58" fillId="0" borderId="48" xfId="13206" applyNumberFormat="1" applyFont="1" applyBorder="1" applyAlignment="1">
      <alignment horizontal="center"/>
    </xf>
    <xf numFmtId="182" fontId="58" fillId="0" borderId="38" xfId="13206" applyNumberFormat="1" applyFont="1" applyBorder="1" applyAlignment="1">
      <alignment horizontal="center"/>
    </xf>
    <xf numFmtId="184" fontId="58" fillId="0" borderId="0" xfId="13019" applyNumberFormat="1" applyFont="1" applyFill="1" applyAlignment="1">
      <alignment horizontal="center" vertical="center" wrapText="1" shrinkToFit="1"/>
    </xf>
    <xf numFmtId="0" fontId="65" fillId="15" borderId="0" xfId="13019" applyFont="1" applyFill="1" applyAlignment="1">
      <alignment horizontal="left" vertical="center" wrapText="1"/>
    </xf>
    <xf numFmtId="182" fontId="58" fillId="0" borderId="41" xfId="13019" applyNumberFormat="1" applyFont="1" applyBorder="1" applyAlignment="1">
      <alignment horizontal="center" vertical="center" wrapText="1"/>
    </xf>
    <xf numFmtId="182" fontId="58" fillId="0" borderId="51" xfId="13019" applyNumberFormat="1" applyFont="1" applyBorder="1" applyAlignment="1">
      <alignment horizontal="center" vertical="center" wrapText="1"/>
    </xf>
    <xf numFmtId="205" fontId="58" fillId="0" borderId="41" xfId="13019" applyNumberFormat="1" applyFont="1" applyFill="1" applyBorder="1" applyAlignment="1" applyProtection="1">
      <alignment horizontal="center"/>
      <protection locked="0"/>
    </xf>
    <xf numFmtId="0" fontId="58" fillId="0" borderId="41" xfId="13019" applyFont="1" applyBorder="1" applyAlignment="1">
      <alignment horizontal="center"/>
    </xf>
    <xf numFmtId="0" fontId="65" fillId="0" borderId="0" xfId="13019" applyFont="1"/>
    <xf numFmtId="182" fontId="58" fillId="0" borderId="0" xfId="13019" applyNumberFormat="1" applyFont="1" applyFill="1" applyBorder="1" applyAlignment="1">
      <alignment horizontal="center" vertical="center" wrapText="1"/>
    </xf>
    <xf numFmtId="0" fontId="13" fillId="0" borderId="0" xfId="13019" applyFont="1" applyFill="1" applyBorder="1" applyAlignment="1">
      <alignment horizontal="center" vertical="center"/>
    </xf>
    <xf numFmtId="205" fontId="58" fillId="0" borderId="0" xfId="13019" applyNumberFormat="1" applyFont="1" applyFill="1" applyBorder="1" applyAlignment="1" applyProtection="1">
      <alignment horizontal="center"/>
      <protection locked="0"/>
    </xf>
    <xf numFmtId="0" fontId="8" fillId="18" borderId="40" xfId="13019" applyNumberFormat="1" applyFont="1" applyFill="1" applyBorder="1" applyAlignment="1">
      <alignment horizontal="center" vertical="center" wrapText="1"/>
    </xf>
    <xf numFmtId="0" fontId="105" fillId="0" borderId="0" xfId="13019" applyFont="1"/>
    <xf numFmtId="49" fontId="58" fillId="0" borderId="41" xfId="13208" applyNumberFormat="1" applyFont="1" applyBorder="1" applyAlignment="1">
      <alignment horizontal="center" vertical="center" wrapText="1"/>
    </xf>
    <xf numFmtId="182" fontId="105" fillId="0" borderId="0" xfId="13019" applyNumberFormat="1" applyFont="1" applyFill="1" applyBorder="1" applyAlignment="1">
      <alignment horizontal="center"/>
    </xf>
    <xf numFmtId="182" fontId="105" fillId="0" borderId="0" xfId="13019" applyNumberFormat="1" applyFont="1" applyFill="1" applyBorder="1" applyAlignment="1">
      <alignment horizontal="center" vertical="center" wrapText="1"/>
    </xf>
    <xf numFmtId="0" fontId="106" fillId="0" borderId="0" xfId="13019" applyFont="1" applyFill="1" applyBorder="1" applyAlignment="1">
      <alignment horizontal="center" vertical="center"/>
    </xf>
    <xf numFmtId="1" fontId="105" fillId="0" borderId="0" xfId="13019" applyNumberFormat="1" applyFont="1" applyFill="1" applyBorder="1" applyAlignment="1">
      <alignment horizontal="center" vertical="center" wrapText="1"/>
    </xf>
    <xf numFmtId="0" fontId="107" fillId="0" borderId="0" xfId="13019" applyFont="1" applyFill="1"/>
    <xf numFmtId="182" fontId="108" fillId="0" borderId="0" xfId="13019" applyNumberFormat="1" applyFont="1" applyFill="1" applyBorder="1" applyAlignment="1">
      <alignment horizontal="center"/>
    </xf>
    <xf numFmtId="182" fontId="108" fillId="0" borderId="0" xfId="13019" applyNumberFormat="1" applyFont="1" applyFill="1" applyBorder="1" applyAlignment="1">
      <alignment horizontal="center" vertical="center" wrapText="1"/>
    </xf>
    <xf numFmtId="0" fontId="109" fillId="0" borderId="0" xfId="13019" applyFont="1" applyFill="1" applyBorder="1" applyAlignment="1">
      <alignment horizontal="center" vertical="center"/>
    </xf>
    <xf numFmtId="1" fontId="108" fillId="0" borderId="0" xfId="13019" applyNumberFormat="1" applyFont="1" applyFill="1" applyBorder="1" applyAlignment="1">
      <alignment horizontal="center" vertical="center" wrapText="1"/>
    </xf>
    <xf numFmtId="182" fontId="58" fillId="0" borderId="41" xfId="13019" applyNumberFormat="1" applyFont="1" applyBorder="1" applyAlignment="1">
      <alignment horizontal="center" wrapText="1"/>
    </xf>
    <xf numFmtId="0" fontId="104" fillId="0" borderId="0" xfId="13019" applyFont="1" applyFill="1" applyAlignment="1">
      <alignment horizontal="left"/>
    </xf>
    <xf numFmtId="182" fontId="58" fillId="0" borderId="0" xfId="13019" applyNumberFormat="1" applyFont="1" applyFill="1" applyBorder="1" applyAlignment="1">
      <alignment horizontal="left" vertical="center" wrapText="1"/>
    </xf>
    <xf numFmtId="0" fontId="58" fillId="0" borderId="0" xfId="13019" applyFont="1" applyFill="1" applyBorder="1" applyAlignment="1">
      <alignment horizontal="left" vertical="center"/>
    </xf>
    <xf numFmtId="205" fontId="58" fillId="0" borderId="0" xfId="13019" applyNumberFormat="1" applyFont="1" applyFill="1" applyBorder="1" applyAlignment="1" applyProtection="1">
      <alignment horizontal="left"/>
      <protection locked="0"/>
    </xf>
    <xf numFmtId="182" fontId="58" fillId="0" borderId="41" xfId="13019" applyNumberFormat="1" applyFont="1" applyBorder="1" applyAlignment="1">
      <alignment horizontal="center"/>
    </xf>
    <xf numFmtId="0" fontId="58" fillId="0" borderId="41" xfId="13019" applyFont="1" applyBorder="1" applyAlignment="1">
      <alignment horizontal="center" wrapText="1"/>
    </xf>
    <xf numFmtId="205" fontId="58" fillId="0" borderId="41" xfId="13019" applyNumberFormat="1" applyFont="1" applyFill="1" applyBorder="1" applyAlignment="1" applyProtection="1">
      <alignment horizontal="center" wrapText="1"/>
      <protection locked="0"/>
    </xf>
    <xf numFmtId="0" fontId="58" fillId="0" borderId="46" xfId="13019" applyFont="1" applyBorder="1" applyAlignment="1">
      <alignment horizontal="center" vertical="center" wrapText="1"/>
    </xf>
    <xf numFmtId="182" fontId="107" fillId="0" borderId="0" xfId="13019" applyNumberFormat="1" applyFont="1" applyFill="1" applyBorder="1" applyAlignment="1">
      <alignment horizontal="center"/>
    </xf>
    <xf numFmtId="182" fontId="107" fillId="0" borderId="0" xfId="13019" applyNumberFormat="1" applyFont="1" applyFill="1" applyBorder="1" applyAlignment="1">
      <alignment horizontal="center" vertical="center" wrapText="1"/>
    </xf>
    <xf numFmtId="0" fontId="58" fillId="0" borderId="0" xfId="13019" applyFont="1" applyFill="1" applyBorder="1" applyAlignment="1">
      <alignment horizontal="center" vertical="center"/>
    </xf>
    <xf numFmtId="0" fontId="58" fillId="34" borderId="41" xfId="13019" applyFont="1" applyFill="1" applyBorder="1" applyAlignment="1">
      <alignment horizontal="center" vertical="center"/>
    </xf>
    <xf numFmtId="0" fontId="104" fillId="0" borderId="54" xfId="13019" applyFont="1" applyBorder="1"/>
    <xf numFmtId="0" fontId="58" fillId="0" borderId="55" xfId="13019" applyFont="1" applyBorder="1" applyAlignment="1">
      <alignment horizontal="center" vertical="center" wrapText="1"/>
    </xf>
    <xf numFmtId="0" fontId="58" fillId="0" borderId="54" xfId="13019" applyFont="1" applyBorder="1"/>
    <xf numFmtId="182" fontId="58" fillId="0" borderId="0" xfId="13019" applyNumberFormat="1" applyFont="1" applyFill="1" applyBorder="1" applyAlignment="1">
      <alignment horizontal="center"/>
    </xf>
    <xf numFmtId="0" fontId="104" fillId="0" borderId="11" xfId="13019" applyFont="1" applyBorder="1"/>
    <xf numFmtId="0" fontId="13" fillId="0" borderId="0" xfId="13019" applyFont="1"/>
    <xf numFmtId="182" fontId="58" fillId="0" borderId="51" xfId="13019" applyNumberFormat="1" applyFont="1" applyBorder="1" applyAlignment="1">
      <alignment horizontal="center"/>
    </xf>
    <xf numFmtId="206" fontId="58" fillId="0" borderId="0" xfId="13019" applyNumberFormat="1" applyFont="1" applyFill="1" applyBorder="1" applyAlignment="1">
      <alignment horizontal="center" vertical="center" wrapText="1"/>
    </xf>
    <xf numFmtId="182" fontId="111" fillId="0" borderId="41" xfId="13019" applyNumberFormat="1" applyFont="1" applyFill="1" applyBorder="1" applyAlignment="1">
      <alignment horizontal="center"/>
    </xf>
    <xf numFmtId="182" fontId="111" fillId="0" borderId="51" xfId="13019" applyNumberFormat="1" applyFont="1" applyFill="1" applyBorder="1" applyAlignment="1">
      <alignment horizontal="center" vertical="center" wrapText="1"/>
    </xf>
    <xf numFmtId="0" fontId="65" fillId="0" borderId="0" xfId="13019" applyFont="1" applyFill="1" applyBorder="1"/>
    <xf numFmtId="182" fontId="111" fillId="0" borderId="0" xfId="13019" applyNumberFormat="1" applyFont="1" applyFill="1" applyBorder="1" applyAlignment="1">
      <alignment horizontal="center"/>
    </xf>
    <xf numFmtId="182" fontId="111" fillId="0" borderId="0" xfId="13019" applyNumberFormat="1" applyFont="1" applyFill="1" applyBorder="1" applyAlignment="1">
      <alignment horizontal="center" vertical="center" wrapText="1"/>
    </xf>
    <xf numFmtId="0" fontId="111" fillId="0" borderId="0" xfId="13019" applyFont="1" applyFill="1" applyBorder="1" applyAlignment="1">
      <alignment horizontal="center" vertical="center"/>
    </xf>
    <xf numFmtId="0" fontId="58" fillId="0" borderId="0" xfId="13019" applyFont="1" applyAlignment="1">
      <alignment horizontal="center"/>
    </xf>
    <xf numFmtId="0" fontId="65" fillId="0" borderId="0" xfId="13019" applyFont="1" applyFill="1"/>
    <xf numFmtId="0" fontId="58" fillId="0" borderId="41" xfId="13019" applyFont="1" applyFill="1" applyBorder="1" applyAlignment="1">
      <alignment horizontal="center"/>
    </xf>
    <xf numFmtId="0" fontId="58" fillId="0" borderId="0" xfId="13019" applyFont="1" applyFill="1" applyBorder="1"/>
    <xf numFmtId="182" fontId="58" fillId="0" borderId="41" xfId="13208" applyNumberFormat="1" applyFont="1" applyBorder="1" applyAlignment="1">
      <alignment horizontal="center"/>
    </xf>
    <xf numFmtId="182" fontId="58" fillId="0" borderId="41" xfId="13208" applyNumberFormat="1" applyFont="1" applyBorder="1" applyAlignment="1">
      <alignment horizontal="center" vertical="center" wrapText="1"/>
    </xf>
    <xf numFmtId="0" fontId="65" fillId="0" borderId="0" xfId="13019" applyFont="1" applyBorder="1" applyAlignment="1">
      <alignment horizontal="left" vertical="center" shrinkToFit="1"/>
    </xf>
    <xf numFmtId="0" fontId="58" fillId="0" borderId="46" xfId="13019" applyFont="1" applyBorder="1" applyAlignment="1">
      <alignment horizontal="center" vertical="center"/>
    </xf>
    <xf numFmtId="0" fontId="58" fillId="0" borderId="0" xfId="13019" applyFont="1" applyBorder="1" applyAlignment="1">
      <alignment horizontal="center" vertical="center"/>
    </xf>
    <xf numFmtId="0" fontId="58" fillId="0" borderId="41" xfId="13019" applyFont="1" applyBorder="1" applyAlignment="1">
      <alignment horizontal="center" vertical="center"/>
    </xf>
    <xf numFmtId="0" fontId="58" fillId="0" borderId="58" xfId="13019" applyFont="1" applyBorder="1" applyAlignment="1">
      <alignment horizontal="center" vertical="center"/>
    </xf>
    <xf numFmtId="0" fontId="58" fillId="0" borderId="42" xfId="13019" applyFont="1" applyBorder="1" applyAlignment="1">
      <alignment horizontal="center" vertical="center"/>
    </xf>
    <xf numFmtId="0" fontId="58" fillId="0" borderId="0" xfId="13019" applyFont="1" applyFill="1" applyBorder="1" applyAlignment="1">
      <alignment horizontal="center" vertical="center" shrinkToFit="1"/>
    </xf>
    <xf numFmtId="49" fontId="58" fillId="0" borderId="0" xfId="13019" applyNumberFormat="1" applyFont="1" applyFill="1" applyBorder="1" applyAlignment="1">
      <alignment horizontal="center" vertical="center" shrinkToFit="1"/>
    </xf>
    <xf numFmtId="184" fontId="58" fillId="0" borderId="0" xfId="13019" applyNumberFormat="1" applyFont="1" applyFill="1" applyBorder="1" applyAlignment="1">
      <alignment horizontal="center" vertical="center" shrinkToFit="1"/>
    </xf>
    <xf numFmtId="182" fontId="58" fillId="0" borderId="0" xfId="13019" applyNumberFormat="1" applyFont="1" applyBorder="1" applyAlignment="1">
      <alignment horizontal="center" wrapText="1"/>
    </xf>
    <xf numFmtId="182" fontId="58" fillId="0" borderId="0" xfId="13019" applyNumberFormat="1" applyFont="1" applyBorder="1" applyAlignment="1">
      <alignment horizontal="center" vertical="center" wrapText="1"/>
    </xf>
    <xf numFmtId="0" fontId="107" fillId="0" borderId="0" xfId="13019" applyFont="1" applyFill="1" applyBorder="1" applyAlignment="1">
      <alignment horizontal="center" vertical="center"/>
    </xf>
    <xf numFmtId="0" fontId="8" fillId="18" borderId="0" xfId="13019" applyNumberFormat="1" applyFont="1" applyFill="1" applyBorder="1" applyAlignment="1">
      <alignment horizontal="center" vertical="center" wrapText="1"/>
    </xf>
    <xf numFmtId="0" fontId="58" fillId="0" borderId="0" xfId="13019" applyFont="1" applyBorder="1" applyAlignment="1">
      <alignment horizontal="center"/>
    </xf>
    <xf numFmtId="0" fontId="58" fillId="0" borderId="48" xfId="13019" applyFont="1" applyBorder="1" applyAlignment="1">
      <alignment horizontal="center" vertical="center"/>
    </xf>
    <xf numFmtId="0" fontId="58" fillId="0" borderId="52" xfId="13019" applyFont="1" applyBorder="1" applyAlignment="1">
      <alignment horizontal="center" vertical="center"/>
    </xf>
    <xf numFmtId="0" fontId="58" fillId="0" borderId="49" xfId="13019" applyFont="1" applyBorder="1" applyAlignment="1">
      <alignment horizontal="center" vertical="center"/>
    </xf>
    <xf numFmtId="0" fontId="107" fillId="0" borderId="0" xfId="13019" applyFont="1" applyFill="1" applyBorder="1" applyAlignment="1">
      <alignment horizontal="center" vertical="center" shrinkToFit="1"/>
    </xf>
    <xf numFmtId="49" fontId="107" fillId="0" borderId="0" xfId="13019" applyNumberFormat="1" applyFont="1" applyFill="1" applyBorder="1" applyAlignment="1">
      <alignment horizontal="center" vertical="center" shrinkToFit="1"/>
    </xf>
    <xf numFmtId="184" fontId="107" fillId="0" borderId="0" xfId="13019" applyNumberFormat="1" applyFont="1" applyFill="1" applyBorder="1" applyAlignment="1">
      <alignment horizontal="center" vertical="center" shrinkToFit="1"/>
    </xf>
    <xf numFmtId="0" fontId="58" fillId="0" borderId="0" xfId="13019" applyFont="1" applyBorder="1"/>
    <xf numFmtId="0" fontId="65" fillId="15" borderId="8" xfId="13019" applyFont="1" applyFill="1" applyBorder="1" applyAlignment="1">
      <alignment horizontal="left" vertical="center"/>
    </xf>
    <xf numFmtId="0" fontId="58" fillId="0" borderId="0" xfId="13019" applyFont="1" applyAlignment="1"/>
    <xf numFmtId="0" fontId="112" fillId="0" borderId="0" xfId="13019" applyFont="1" applyAlignment="1"/>
    <xf numFmtId="182" fontId="58" fillId="34" borderId="41" xfId="13019" applyNumberFormat="1" applyFont="1" applyFill="1" applyBorder="1" applyAlignment="1">
      <alignment horizontal="center"/>
    </xf>
    <xf numFmtId="0" fontId="58" fillId="0" borderId="41" xfId="13209" applyFont="1" applyFill="1" applyBorder="1" applyAlignment="1">
      <alignment horizontal="center"/>
    </xf>
    <xf numFmtId="0" fontId="65" fillId="16" borderId="0" xfId="13019" applyFont="1" applyFill="1" applyBorder="1" applyAlignment="1">
      <alignment horizontal="left" vertical="center" wrapText="1" shrinkToFit="1"/>
    </xf>
    <xf numFmtId="0" fontId="58" fillId="16" borderId="41" xfId="13019" applyFont="1" applyFill="1" applyBorder="1" applyAlignment="1">
      <alignment horizontal="center" vertical="center" wrapText="1"/>
    </xf>
    <xf numFmtId="0" fontId="58" fillId="0" borderId="41" xfId="13019" applyFont="1" applyBorder="1" applyAlignment="1">
      <alignment horizontal="center" vertical="center" wrapText="1"/>
    </xf>
    <xf numFmtId="0" fontId="58" fillId="0" borderId="0" xfId="13019" applyFont="1" applyFill="1" applyAlignment="1"/>
    <xf numFmtId="0" fontId="58" fillId="0" borderId="41" xfId="13019" applyFont="1" applyFill="1" applyBorder="1" applyAlignment="1">
      <alignment horizontal="center" vertical="center"/>
    </xf>
    <xf numFmtId="0" fontId="58" fillId="0" borderId="41" xfId="13209" applyFont="1" applyFill="1" applyBorder="1" applyAlignment="1">
      <alignment horizontal="center" vertical="center" wrapText="1"/>
    </xf>
    <xf numFmtId="0" fontId="58" fillId="0" borderId="41" xfId="13209" applyFont="1" applyFill="1" applyBorder="1" applyAlignment="1">
      <alignment horizontal="center" vertical="center"/>
    </xf>
    <xf numFmtId="0" fontId="58" fillId="34" borderId="41" xfId="13019" applyFont="1" applyFill="1" applyBorder="1" applyAlignment="1">
      <alignment horizontal="center" vertical="center" wrapText="1"/>
    </xf>
    <xf numFmtId="0" fontId="65" fillId="34" borderId="0" xfId="13019" applyFont="1" applyFill="1" applyBorder="1" applyAlignment="1">
      <alignment horizontal="left" vertical="center" shrinkToFit="1"/>
    </xf>
    <xf numFmtId="182" fontId="58" fillId="0" borderId="41" xfId="13019" applyNumberFormat="1" applyFont="1" applyFill="1" applyBorder="1" applyAlignment="1">
      <alignment horizontal="center"/>
    </xf>
    <xf numFmtId="182" fontId="58" fillId="0" borderId="51" xfId="13019" applyNumberFormat="1" applyFont="1" applyFill="1" applyBorder="1" applyAlignment="1">
      <alignment horizontal="center" vertical="center"/>
    </xf>
    <xf numFmtId="0" fontId="65" fillId="0" borderId="0" xfId="13019" applyFont="1" applyFill="1" applyBorder="1" applyAlignment="1">
      <alignment horizontal="left" vertical="center" shrinkToFit="1"/>
    </xf>
    <xf numFmtId="182" fontId="58" fillId="0" borderId="51" xfId="13019" applyNumberFormat="1" applyFont="1" applyBorder="1" applyAlignment="1">
      <alignment horizontal="center" vertical="center"/>
    </xf>
    <xf numFmtId="0" fontId="58" fillId="34" borderId="48" xfId="13019" applyFont="1" applyFill="1" applyBorder="1" applyAlignment="1">
      <alignment horizontal="center" vertical="center"/>
    </xf>
    <xf numFmtId="0" fontId="58" fillId="34" borderId="42" xfId="13019" applyFont="1" applyFill="1" applyBorder="1" applyAlignment="1">
      <alignment horizontal="center" vertical="center"/>
    </xf>
    <xf numFmtId="182" fontId="58" fillId="34" borderId="41" xfId="13019" applyNumberFormat="1" applyFont="1" applyFill="1" applyBorder="1" applyAlignment="1">
      <alignment horizontal="center" vertical="center"/>
    </xf>
    <xf numFmtId="0" fontId="58" fillId="34" borderId="52" xfId="13019" applyFont="1" applyFill="1" applyBorder="1" applyAlignment="1">
      <alignment horizontal="center" vertical="center"/>
    </xf>
    <xf numFmtId="0" fontId="58" fillId="16" borderId="42" xfId="13019" applyFont="1" applyFill="1" applyBorder="1" applyAlignment="1">
      <alignment horizontal="center" vertical="center"/>
    </xf>
    <xf numFmtId="0" fontId="107" fillId="0" borderId="41" xfId="13019" applyFont="1" applyBorder="1" applyAlignment="1">
      <alignment horizontal="center" wrapText="1"/>
    </xf>
    <xf numFmtId="0" fontId="58" fillId="0" borderId="0" xfId="13019" applyFont="1" applyFill="1" applyBorder="1" applyAlignment="1"/>
    <xf numFmtId="182" fontId="58" fillId="16" borderId="41" xfId="13019" applyNumberFormat="1" applyFont="1" applyFill="1" applyBorder="1" applyAlignment="1">
      <alignment horizontal="center"/>
    </xf>
    <xf numFmtId="0" fontId="65" fillId="34" borderId="0" xfId="13019" applyFont="1" applyFill="1" applyBorder="1" applyAlignment="1">
      <alignment horizontal="center" vertical="center" shrinkToFit="1"/>
    </xf>
    <xf numFmtId="0" fontId="104" fillId="0" borderId="0" xfId="13019" applyFont="1" applyBorder="1" applyAlignment="1"/>
    <xf numFmtId="0" fontId="58" fillId="0" borderId="41" xfId="13209" applyFont="1" applyFill="1" applyBorder="1" applyAlignment="1">
      <alignment horizontal="center" wrapText="1"/>
    </xf>
    <xf numFmtId="0" fontId="104" fillId="0" borderId="0" xfId="13019" applyFont="1" applyFill="1" applyBorder="1" applyAlignment="1"/>
    <xf numFmtId="182" fontId="58" fillId="0" borderId="0" xfId="13019" applyNumberFormat="1" applyFont="1" applyFill="1" applyBorder="1" applyAlignment="1">
      <alignment horizontal="center" wrapText="1"/>
    </xf>
    <xf numFmtId="0" fontId="58" fillId="0" borderId="0" xfId="13019" applyFont="1" applyFill="1" applyBorder="1" applyAlignment="1">
      <alignment horizontal="center" vertical="center" wrapText="1"/>
    </xf>
    <xf numFmtId="205" fontId="58" fillId="0" borderId="0" xfId="13019" applyNumberFormat="1" applyFont="1" applyFill="1" applyBorder="1" applyAlignment="1" applyProtection="1">
      <alignment horizontal="center" wrapText="1"/>
      <protection locked="0"/>
    </xf>
    <xf numFmtId="182" fontId="111" fillId="0" borderId="41" xfId="13019" applyNumberFormat="1" applyFont="1" applyFill="1" applyBorder="1" applyAlignment="1">
      <alignment horizontal="center" wrapText="1"/>
    </xf>
    <xf numFmtId="0" fontId="104" fillId="0" borderId="0" xfId="13019" applyFont="1" applyBorder="1"/>
    <xf numFmtId="182" fontId="111" fillId="0" borderId="0" xfId="13019" applyNumberFormat="1" applyFont="1" applyFill="1" applyBorder="1" applyAlignment="1">
      <alignment horizontal="center" wrapText="1"/>
    </xf>
    <xf numFmtId="0" fontId="58" fillId="0" borderId="0" xfId="13019" applyFont="1" applyBorder="1" applyAlignment="1">
      <alignment horizontal="center" vertical="center" wrapText="1"/>
    </xf>
    <xf numFmtId="0" fontId="104" fillId="0" borderId="0" xfId="13019" applyFont="1" applyFill="1" applyBorder="1"/>
    <xf numFmtId="182" fontId="111" fillId="0" borderId="41" xfId="13019" applyNumberFormat="1" applyFont="1" applyFill="1" applyBorder="1" applyAlignment="1">
      <alignment horizontal="center" vertical="center" wrapText="1"/>
    </xf>
    <xf numFmtId="0" fontId="113" fillId="0" borderId="0" xfId="13019" applyFont="1" applyBorder="1"/>
    <xf numFmtId="0" fontId="111" fillId="0" borderId="0" xfId="13019" applyFont="1" applyBorder="1" applyAlignment="1"/>
    <xf numFmtId="0" fontId="58" fillId="0" borderId="0" xfId="13019" applyFont="1" applyBorder="1" applyAlignment="1"/>
    <xf numFmtId="0" fontId="58" fillId="0" borderId="62" xfId="13019" applyFont="1" applyBorder="1" applyAlignment="1">
      <alignment horizontal="center" vertical="center"/>
    </xf>
    <xf numFmtId="0" fontId="113" fillId="0" borderId="0" xfId="13019" applyFont="1" applyFill="1" applyBorder="1"/>
    <xf numFmtId="0" fontId="113" fillId="0" borderId="0" xfId="13019" applyFont="1" applyFill="1" applyBorder="1" applyAlignment="1"/>
    <xf numFmtId="182" fontId="58" fillId="0" borderId="8" xfId="13019" applyNumberFormat="1" applyFont="1" applyFill="1" applyBorder="1" applyAlignment="1">
      <alignment horizontal="center" wrapText="1"/>
    </xf>
    <xf numFmtId="0" fontId="111" fillId="0" borderId="0" xfId="13019" applyFont="1" applyAlignment="1">
      <alignment horizontal="center" wrapText="1"/>
    </xf>
    <xf numFmtId="0" fontId="111" fillId="0" borderId="0" xfId="13019" applyFont="1" applyFill="1" applyAlignment="1">
      <alignment horizontal="center" wrapText="1"/>
    </xf>
    <xf numFmtId="0" fontId="58" fillId="0" borderId="0" xfId="13211" applyFont="1" applyFill="1" applyBorder="1" applyAlignment="1">
      <alignment horizontal="center" vertical="center" wrapText="1"/>
    </xf>
    <xf numFmtId="0" fontId="58" fillId="0" borderId="0" xfId="13209" applyFont="1" applyFill="1" applyBorder="1" applyAlignment="1">
      <alignment horizontal="center"/>
    </xf>
    <xf numFmtId="0" fontId="58" fillId="0" borderId="0" xfId="13019" applyFont="1" applyBorder="1" applyAlignment="1">
      <alignment horizontal="left" vertical="center" shrinkToFit="1"/>
    </xf>
    <xf numFmtId="182" fontId="58" fillId="0" borderId="41" xfId="13019" applyNumberFormat="1" applyFont="1" applyFill="1" applyBorder="1" applyAlignment="1">
      <alignment horizontal="center" wrapText="1"/>
    </xf>
    <xf numFmtId="182" fontId="58" fillId="0" borderId="51" xfId="13019" applyNumberFormat="1" applyFont="1" applyFill="1" applyBorder="1" applyAlignment="1">
      <alignment horizontal="center" vertical="center" wrapText="1"/>
    </xf>
    <xf numFmtId="0" fontId="58" fillId="0" borderId="0" xfId="13019" applyFont="1" applyFill="1" applyBorder="1" applyAlignment="1">
      <alignment horizontal="left" vertical="center" shrinkToFit="1"/>
    </xf>
    <xf numFmtId="0" fontId="58" fillId="0" borderId="41" xfId="13211" applyFont="1" applyFill="1" applyBorder="1" applyAlignment="1">
      <alignment horizontal="center" vertical="center" wrapText="1"/>
    </xf>
    <xf numFmtId="0" fontId="114" fillId="0" borderId="0" xfId="13019" applyFont="1" applyFill="1" applyBorder="1"/>
    <xf numFmtId="0" fontId="113" fillId="0" borderId="0" xfId="13019" applyFont="1" applyFill="1" applyBorder="1" applyAlignment="1">
      <alignment horizontal="center"/>
    </xf>
    <xf numFmtId="0" fontId="104" fillId="0" borderId="0" xfId="13019" applyFont="1" applyBorder="1" applyAlignment="1">
      <alignment horizontal="center"/>
    </xf>
    <xf numFmtId="0" fontId="104" fillId="0" borderId="0" xfId="13019" applyFont="1" applyFill="1" applyBorder="1" applyAlignment="1">
      <alignment horizontal="center"/>
    </xf>
    <xf numFmtId="182" fontId="58" fillId="0" borderId="11" xfId="13019" applyNumberFormat="1" applyFont="1" applyFill="1" applyBorder="1" applyAlignment="1">
      <alignment horizontal="center" vertical="center" wrapText="1"/>
    </xf>
    <xf numFmtId="0" fontId="58" fillId="0" borderId="11" xfId="13209" applyFont="1" applyFill="1" applyBorder="1" applyAlignment="1">
      <alignment horizontal="center"/>
    </xf>
    <xf numFmtId="182" fontId="58" fillId="0" borderId="41" xfId="13019" applyNumberFormat="1" applyFont="1" applyFill="1" applyBorder="1" applyAlignment="1">
      <alignment horizontal="center" vertical="center" wrapText="1"/>
    </xf>
    <xf numFmtId="0" fontId="13" fillId="0" borderId="0" xfId="13019" applyFont="1" applyBorder="1" applyAlignment="1">
      <alignment horizontal="center" vertical="center"/>
    </xf>
    <xf numFmtId="0" fontId="58" fillId="34" borderId="0" xfId="13019" applyFont="1" applyFill="1" applyBorder="1" applyAlignment="1">
      <alignment horizontal="center" vertical="center"/>
    </xf>
    <xf numFmtId="0" fontId="113" fillId="0" borderId="0" xfId="13019" applyFont="1" applyBorder="1" applyAlignment="1">
      <alignment horizontal="center"/>
    </xf>
    <xf numFmtId="0" fontId="65" fillId="0" borderId="0" xfId="13210" applyFont="1" applyFill="1" applyBorder="1" applyAlignment="1">
      <alignment horizontal="left" vertical="center" shrinkToFit="1"/>
    </xf>
    <xf numFmtId="182" fontId="58" fillId="0" borderId="41" xfId="13209" applyNumberFormat="1" applyFont="1" applyFill="1" applyBorder="1" applyAlignment="1">
      <alignment horizontal="center" wrapText="1"/>
    </xf>
    <xf numFmtId="0" fontId="58" fillId="0" borderId="41" xfId="13019" applyFont="1" applyFill="1" applyBorder="1" applyAlignment="1">
      <alignment horizontal="center" wrapText="1"/>
    </xf>
    <xf numFmtId="0" fontId="58" fillId="0" borderId="0" xfId="12933" applyFont="1" applyBorder="1" applyAlignment="1">
      <alignment horizontal="center" vertical="center"/>
    </xf>
    <xf numFmtId="0" fontId="58" fillId="0" borderId="41" xfId="12933" applyFont="1" applyBorder="1" applyAlignment="1">
      <alignment horizontal="center" vertical="center"/>
    </xf>
    <xf numFmtId="0" fontId="58" fillId="0" borderId="41" xfId="12933" applyFont="1" applyFill="1" applyBorder="1" applyAlignment="1">
      <alignment horizontal="center" vertical="center"/>
    </xf>
    <xf numFmtId="0" fontId="58" fillId="0" borderId="0" xfId="13210" applyFont="1" applyFill="1" applyBorder="1" applyAlignment="1">
      <alignment horizontal="center" vertical="center" shrinkToFit="1"/>
    </xf>
    <xf numFmtId="49" fontId="58" fillId="0" borderId="0" xfId="13210" applyNumberFormat="1" applyFont="1" applyFill="1" applyBorder="1" applyAlignment="1">
      <alignment horizontal="center" vertical="center" shrinkToFit="1"/>
    </xf>
    <xf numFmtId="0" fontId="58" fillId="0" borderId="0" xfId="13210" applyNumberFormat="1" applyFont="1" applyFill="1" applyBorder="1" applyAlignment="1">
      <alignment horizontal="center" vertical="center" shrinkToFit="1"/>
    </xf>
    <xf numFmtId="182" fontId="58" fillId="0" borderId="41" xfId="12933" applyNumberFormat="1" applyFont="1" applyBorder="1" applyAlignment="1">
      <alignment horizontal="center"/>
    </xf>
    <xf numFmtId="182" fontId="58" fillId="0" borderId="41" xfId="12933" applyNumberFormat="1" applyFont="1" applyFill="1" applyBorder="1" applyAlignment="1">
      <alignment horizontal="center" vertical="center" wrapText="1"/>
    </xf>
    <xf numFmtId="182" fontId="58" fillId="0" borderId="41" xfId="13211" applyNumberFormat="1" applyFont="1" applyFill="1" applyBorder="1" applyAlignment="1">
      <alignment horizontal="center"/>
    </xf>
    <xf numFmtId="0" fontId="58" fillId="0" borderId="62" xfId="12933" applyFont="1" applyFill="1" applyBorder="1" applyAlignment="1">
      <alignment horizontal="center" vertical="center"/>
    </xf>
    <xf numFmtId="0" fontId="58" fillId="0" borderId="49" xfId="12933" applyFont="1" applyBorder="1" applyAlignment="1">
      <alignment horizontal="center" vertical="center"/>
    </xf>
    <xf numFmtId="184" fontId="58" fillId="0" borderId="0" xfId="13210" applyNumberFormat="1" applyFont="1" applyFill="1" applyBorder="1" applyAlignment="1">
      <alignment horizontal="center" vertical="center" shrinkToFit="1"/>
    </xf>
    <xf numFmtId="0" fontId="58" fillId="0" borderId="8" xfId="12933" applyFont="1" applyBorder="1" applyAlignment="1">
      <alignment horizontal="center" vertical="center"/>
    </xf>
    <xf numFmtId="182" fontId="58" fillId="0" borderId="0" xfId="12933" applyNumberFormat="1" applyFont="1" applyFill="1" applyBorder="1" applyAlignment="1">
      <alignment horizontal="center"/>
    </xf>
    <xf numFmtId="182" fontId="58" fillId="0" borderId="41" xfId="13019" applyNumberFormat="1" applyFont="1" applyBorder="1" applyAlignment="1">
      <alignment horizontal="center" vertical="center"/>
    </xf>
    <xf numFmtId="0" fontId="58" fillId="0" borderId="49" xfId="12933" applyFont="1" applyFill="1" applyBorder="1" applyAlignment="1">
      <alignment horizontal="center" vertical="center"/>
    </xf>
    <xf numFmtId="0" fontId="107" fillId="0" borderId="0" xfId="13019" applyFont="1" applyAlignment="1">
      <alignment horizontal="center" wrapText="1"/>
    </xf>
    <xf numFmtId="182" fontId="58" fillId="0" borderId="9" xfId="12933" applyNumberFormat="1" applyFont="1" applyFill="1" applyBorder="1" applyAlignment="1">
      <alignment horizontal="center"/>
    </xf>
    <xf numFmtId="0" fontId="65" fillId="0" borderId="0" xfId="13019" applyFont="1" applyBorder="1" applyAlignment="1">
      <alignment vertical="center"/>
    </xf>
    <xf numFmtId="0" fontId="116" fillId="0" borderId="0" xfId="13019" applyFont="1" applyFill="1"/>
    <xf numFmtId="182" fontId="116" fillId="0" borderId="9" xfId="12933" applyNumberFormat="1" applyFont="1" applyFill="1" applyBorder="1" applyAlignment="1">
      <alignment horizontal="center"/>
    </xf>
    <xf numFmtId="182" fontId="116" fillId="0" borderId="0" xfId="12933" applyNumberFormat="1" applyFont="1" applyFill="1" applyBorder="1" applyAlignment="1">
      <alignment horizontal="center"/>
    </xf>
    <xf numFmtId="182" fontId="116" fillId="0" borderId="0" xfId="12933" applyNumberFormat="1" applyFont="1" applyFill="1" applyBorder="1" applyAlignment="1">
      <alignment horizontal="center" vertical="center" wrapText="1"/>
    </xf>
    <xf numFmtId="0" fontId="116" fillId="0" borderId="0" xfId="13211" applyFont="1" applyFill="1" applyBorder="1" applyAlignment="1">
      <alignment horizontal="center" vertical="center" wrapText="1"/>
    </xf>
    <xf numFmtId="0" fontId="116" fillId="0" borderId="0" xfId="13019" applyFont="1" applyFill="1" applyBorder="1" applyAlignment="1">
      <alignment horizontal="center"/>
    </xf>
    <xf numFmtId="0" fontId="117" fillId="0" borderId="0" xfId="13210" applyFont="1" applyFill="1" applyBorder="1" applyAlignment="1">
      <alignment horizontal="left" vertical="center" shrinkToFit="1"/>
    </xf>
    <xf numFmtId="0" fontId="58" fillId="0" borderId="0" xfId="13019" applyFont="1" applyFill="1" applyBorder="1" applyAlignment="1">
      <alignment vertical="center"/>
    </xf>
    <xf numFmtId="182" fontId="58" fillId="0" borderId="41" xfId="13211" applyNumberFormat="1" applyFont="1" applyFill="1" applyBorder="1" applyAlignment="1">
      <alignment horizontal="center" vertical="center" wrapText="1"/>
    </xf>
    <xf numFmtId="0" fontId="107" fillId="0" borderId="0" xfId="13210" applyFont="1" applyFill="1" applyBorder="1" applyAlignment="1">
      <alignment horizontal="center" vertical="center" shrinkToFit="1"/>
    </xf>
    <xf numFmtId="49" fontId="107" fillId="0" borderId="0" xfId="13210" applyNumberFormat="1" applyFont="1" applyFill="1" applyBorder="1" applyAlignment="1">
      <alignment horizontal="center" vertical="center" shrinkToFit="1"/>
    </xf>
    <xf numFmtId="184" fontId="107" fillId="0" borderId="0" xfId="13210" applyNumberFormat="1" applyFont="1" applyFill="1" applyBorder="1" applyAlignment="1">
      <alignment horizontal="center" vertical="center" shrinkToFit="1"/>
    </xf>
    <xf numFmtId="0" fontId="65" fillId="15" borderId="0" xfId="13210" applyFont="1" applyFill="1" applyBorder="1" applyAlignment="1">
      <alignment horizontal="left" vertical="center"/>
    </xf>
    <xf numFmtId="0" fontId="65" fillId="0" borderId="0" xfId="13019" applyFont="1" applyAlignment="1">
      <alignment vertical="center"/>
    </xf>
    <xf numFmtId="207" fontId="118" fillId="0" borderId="0" xfId="13019" applyNumberFormat="1" applyFont="1" applyFill="1" applyAlignment="1">
      <alignment horizontal="center" vertical="center"/>
    </xf>
    <xf numFmtId="0" fontId="54" fillId="0" borderId="0" xfId="13209" applyFont="1" applyBorder="1" applyAlignment="1">
      <alignment horizontal="center" vertical="center"/>
    </xf>
    <xf numFmtId="0" fontId="65" fillId="0" borderId="0" xfId="13209" applyFont="1" applyBorder="1" applyAlignment="1">
      <alignment horizontal="center" vertical="center"/>
    </xf>
    <xf numFmtId="0" fontId="4" fillId="0" borderId="0" xfId="13210" applyFont="1"/>
    <xf numFmtId="0" fontId="4" fillId="0" borderId="0" xfId="13210" applyFont="1" applyAlignment="1">
      <alignment horizontal="center"/>
    </xf>
    <xf numFmtId="0" fontId="41" fillId="0" borderId="0" xfId="13210" applyFont="1"/>
    <xf numFmtId="0" fontId="13" fillId="0" borderId="0" xfId="13210" applyFont="1"/>
    <xf numFmtId="182" fontId="166" fillId="16" borderId="41" xfId="13210" applyNumberFormat="1" applyFont="1" applyFill="1" applyBorder="1" applyAlignment="1">
      <alignment horizontal="center"/>
    </xf>
    <xf numFmtId="49" fontId="4" fillId="0" borderId="41" xfId="13210" applyNumberFormat="1" applyFont="1" applyFill="1" applyBorder="1" applyAlignment="1">
      <alignment horizontal="center"/>
    </xf>
    <xf numFmtId="0" fontId="4" fillId="0" borderId="41" xfId="13210" applyFont="1" applyFill="1" applyBorder="1" applyAlignment="1">
      <alignment horizontal="center"/>
    </xf>
    <xf numFmtId="49" fontId="4" fillId="0" borderId="41" xfId="12933" applyNumberFormat="1" applyFont="1" applyFill="1" applyBorder="1" applyAlignment="1">
      <alignment horizontal="center" vertical="center" wrapText="1"/>
    </xf>
    <xf numFmtId="0" fontId="4" fillId="0" borderId="41" xfId="12933" applyFont="1" applyFill="1" applyBorder="1" applyAlignment="1">
      <alignment horizontal="center" vertical="center" wrapText="1"/>
    </xf>
    <xf numFmtId="182" fontId="166" fillId="16" borderId="8" xfId="13210" applyNumberFormat="1" applyFont="1" applyFill="1" applyBorder="1" applyAlignment="1">
      <alignment horizontal="center"/>
    </xf>
    <xf numFmtId="49" fontId="4" fillId="0" borderId="8" xfId="12933" applyNumberFormat="1" applyFont="1" applyFill="1" applyBorder="1" applyAlignment="1">
      <alignment horizontal="center" vertical="center" wrapText="1"/>
    </xf>
    <xf numFmtId="0" fontId="4" fillId="0" borderId="8" xfId="13210" applyFont="1" applyFill="1" applyBorder="1" applyAlignment="1">
      <alignment horizontal="center"/>
    </xf>
    <xf numFmtId="0" fontId="4" fillId="0" borderId="41" xfId="12933" applyNumberFormat="1" applyFont="1" applyFill="1" applyBorder="1" applyAlignment="1">
      <alignment horizontal="center" vertical="center"/>
    </xf>
    <xf numFmtId="0" fontId="4" fillId="0" borderId="62" xfId="12933" applyFont="1" applyFill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/>
    </xf>
    <xf numFmtId="0" fontId="4" fillId="0" borderId="41" xfId="12933" applyFont="1" applyFill="1" applyBorder="1" applyAlignment="1">
      <alignment horizontal="center" vertical="center"/>
    </xf>
    <xf numFmtId="0" fontId="13" fillId="0" borderId="0" xfId="13210" applyFont="1" applyFill="1" applyBorder="1" applyAlignment="1">
      <alignment vertical="center"/>
    </xf>
    <xf numFmtId="182" fontId="166" fillId="16" borderId="0" xfId="13210" applyNumberFormat="1" applyFont="1" applyFill="1" applyBorder="1" applyAlignment="1">
      <alignment horizontal="center"/>
    </xf>
    <xf numFmtId="0" fontId="4" fillId="0" borderId="0" xfId="13210" applyFont="1" applyBorder="1" applyAlignment="1">
      <alignment horizontal="center"/>
    </xf>
    <xf numFmtId="0" fontId="4" fillId="0" borderId="0" xfId="12933" applyFont="1" applyFill="1" applyBorder="1" applyAlignment="1">
      <alignment horizontal="center" vertical="center" wrapText="1"/>
    </xf>
    <xf numFmtId="0" fontId="6" fillId="0" borderId="0" xfId="13210" applyFont="1"/>
    <xf numFmtId="0" fontId="4" fillId="0" borderId="41" xfId="13210" applyFont="1" applyBorder="1" applyAlignment="1">
      <alignment horizontal="center"/>
    </xf>
    <xf numFmtId="0" fontId="41" fillId="0" borderId="0" xfId="13210" applyFont="1" applyFill="1"/>
    <xf numFmtId="0" fontId="41" fillId="0" borderId="0" xfId="13210" applyFont="1" applyFill="1" applyBorder="1" applyAlignment="1">
      <alignment horizontal="left" vertical="center" shrinkToFit="1"/>
    </xf>
    <xf numFmtId="0" fontId="166" fillId="16" borderId="0" xfId="13210" applyFont="1" applyFill="1" applyBorder="1" applyAlignment="1">
      <alignment horizontal="center" vertical="center" wrapText="1"/>
    </xf>
    <xf numFmtId="0" fontId="166" fillId="16" borderId="41" xfId="13210" applyFont="1" applyFill="1" applyBorder="1" applyAlignment="1">
      <alignment horizontal="center" vertical="center" wrapText="1"/>
    </xf>
    <xf numFmtId="0" fontId="167" fillId="0" borderId="41" xfId="13210" applyFont="1" applyBorder="1" applyAlignment="1">
      <alignment horizontal="center"/>
    </xf>
    <xf numFmtId="0" fontId="167" fillId="16" borderId="41" xfId="13210" applyFont="1" applyFill="1" applyBorder="1" applyAlignment="1">
      <alignment horizontal="center" vertical="center" wrapText="1"/>
    </xf>
    <xf numFmtId="0" fontId="166" fillId="16" borderId="41" xfId="13210" applyFont="1" applyFill="1" applyBorder="1" applyAlignment="1">
      <alignment horizontal="center"/>
    </xf>
    <xf numFmtId="0" fontId="4" fillId="0" borderId="8" xfId="12933" applyFont="1" applyBorder="1" applyAlignment="1">
      <alignment vertical="center" wrapText="1"/>
    </xf>
    <xf numFmtId="182" fontId="167" fillId="0" borderId="41" xfId="12933" applyNumberFormat="1" applyFont="1" applyFill="1" applyBorder="1" applyAlignment="1">
      <alignment horizontal="center" vertical="center"/>
    </xf>
    <xf numFmtId="0" fontId="167" fillId="0" borderId="41" xfId="12933" applyFont="1" applyFill="1" applyBorder="1" applyAlignment="1">
      <alignment horizontal="center" vertical="center" wrapText="1"/>
    </xf>
    <xf numFmtId="0" fontId="167" fillId="16" borderId="41" xfId="13210" applyFont="1" applyFill="1" applyBorder="1" applyAlignment="1">
      <alignment horizontal="center"/>
    </xf>
    <xf numFmtId="0" fontId="166" fillId="0" borderId="41" xfId="13210" applyFont="1" applyBorder="1" applyAlignment="1">
      <alignment horizontal="center"/>
    </xf>
    <xf numFmtId="49" fontId="8" fillId="0" borderId="0" xfId="13933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182" fontId="4" fillId="0" borderId="41" xfId="12933" applyNumberFormat="1" applyFont="1" applyFill="1" applyBorder="1" applyAlignment="1">
      <alignment horizontal="center" vertical="center"/>
    </xf>
    <xf numFmtId="0" fontId="4" fillId="0" borderId="41" xfId="12933" applyFont="1" applyBorder="1" applyAlignment="1">
      <alignment horizontal="center" vertical="center"/>
    </xf>
    <xf numFmtId="0" fontId="4" fillId="0" borderId="51" xfId="12933" applyFont="1" applyFill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58" fontId="41" fillId="0" borderId="0" xfId="13210" applyNumberFormat="1" applyFont="1" applyFill="1" applyBorder="1" applyAlignment="1">
      <alignment horizontal="left" vertical="center" shrinkToFit="1"/>
    </xf>
    <xf numFmtId="0" fontId="4" fillId="0" borderId="41" xfId="12933" applyFont="1" applyFill="1" applyBorder="1" applyAlignment="1">
      <alignment horizontal="center" vertical="center" shrinkToFit="1"/>
    </xf>
    <xf numFmtId="0" fontId="4" fillId="0" borderId="49" xfId="12933" applyFont="1" applyFill="1" applyBorder="1" applyAlignment="1">
      <alignment horizontal="center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62" xfId="12933" applyFont="1" applyFill="1" applyBorder="1" applyAlignment="1">
      <alignment horizontal="center" vertical="center" shrinkToFit="1"/>
    </xf>
    <xf numFmtId="0" fontId="4" fillId="0" borderId="0" xfId="13210" applyFont="1" applyFill="1" applyAlignment="1">
      <alignment horizontal="center"/>
    </xf>
    <xf numFmtId="0" fontId="41" fillId="0" borderId="0" xfId="13210" applyFont="1" applyBorder="1" applyAlignment="1">
      <alignment vertical="center"/>
    </xf>
    <xf numFmtId="0" fontId="4" fillId="0" borderId="0" xfId="13210" applyFont="1" applyFill="1"/>
    <xf numFmtId="0" fontId="4" fillId="0" borderId="8" xfId="12933" applyFont="1" applyFill="1" applyBorder="1" applyAlignment="1">
      <alignment vertical="center" wrapText="1"/>
    </xf>
    <xf numFmtId="0" fontId="4" fillId="0" borderId="0" xfId="13210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168" fillId="0" borderId="0" xfId="13210" applyFont="1" applyFill="1" applyBorder="1" applyAlignment="1">
      <alignment horizontal="center"/>
    </xf>
    <xf numFmtId="0" fontId="4" fillId="0" borderId="49" xfId="12933" applyFont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 wrapText="1"/>
    </xf>
    <xf numFmtId="0" fontId="4" fillId="0" borderId="0" xfId="13210" applyFont="1" applyFill="1" applyBorder="1" applyAlignment="1">
      <alignment horizontal="center" vertical="center" shrinkToFit="1"/>
    </xf>
    <xf numFmtId="0" fontId="0" fillId="0" borderId="0" xfId="13754" applyFont="1" applyBorder="1" applyAlignment="1" applyProtection="1">
      <alignment horizontal="center"/>
    </xf>
    <xf numFmtId="0" fontId="166" fillId="0" borderId="0" xfId="12933" applyFont="1" applyFill="1" applyBorder="1" applyAlignment="1">
      <alignment horizontal="center" vertical="center"/>
    </xf>
    <xf numFmtId="49" fontId="4" fillId="0" borderId="51" xfId="13210" applyNumberFormat="1" applyFont="1" applyFill="1" applyBorder="1" applyAlignment="1">
      <alignment horizontal="center"/>
    </xf>
    <xf numFmtId="0" fontId="0" fillId="0" borderId="0" xfId="12933" applyFont="1" applyFill="1" applyBorder="1" applyAlignment="1">
      <alignment horizontal="left" vertical="center"/>
    </xf>
    <xf numFmtId="0" fontId="4" fillId="0" borderId="41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51" xfId="13210" applyFont="1" applyBorder="1" applyAlignment="1">
      <alignment horizontal="center"/>
    </xf>
    <xf numFmtId="0" fontId="4" fillId="16" borderId="41" xfId="12933" applyFont="1" applyFill="1" applyBorder="1" applyAlignment="1">
      <alignment horizontal="center" vertical="center" wrapText="1"/>
    </xf>
    <xf numFmtId="0" fontId="4" fillId="16" borderId="0" xfId="13210" applyFont="1" applyFill="1"/>
    <xf numFmtId="0" fontId="6" fillId="16" borderId="0" xfId="13210" applyFont="1" applyFill="1" applyBorder="1" applyAlignment="1">
      <alignment vertical="center"/>
    </xf>
    <xf numFmtId="0" fontId="4" fillId="0" borderId="8" xfId="12933" applyFont="1" applyFill="1" applyBorder="1" applyAlignment="1">
      <alignment vertical="center"/>
    </xf>
    <xf numFmtId="0" fontId="4" fillId="0" borderId="77" xfId="12933" applyFont="1" applyFill="1" applyBorder="1" applyAlignment="1">
      <alignment horizontal="center" vertical="center"/>
    </xf>
    <xf numFmtId="0" fontId="6" fillId="0" borderId="0" xfId="13209" applyFont="1" applyBorder="1" applyAlignment="1">
      <alignment horizontal="center" vertical="center" wrapText="1"/>
    </xf>
    <xf numFmtId="0" fontId="41" fillId="0" borderId="0" xfId="13210" applyFont="1" applyAlignment="1">
      <alignment vertical="center"/>
    </xf>
    <xf numFmtId="217" fontId="6" fillId="0" borderId="0" xfId="13210" applyNumberFormat="1" applyFont="1" applyFill="1" applyBorder="1" applyAlignment="1">
      <alignment horizontal="center"/>
    </xf>
    <xf numFmtId="0" fontId="41" fillId="0" borderId="0" xfId="13209" applyFont="1" applyBorder="1" applyAlignment="1">
      <alignment horizontal="center" vertical="center"/>
    </xf>
    <xf numFmtId="183" fontId="50" fillId="0" borderId="0" xfId="13934" applyNumberFormat="1" applyFont="1">
      <alignment vertical="center"/>
    </xf>
    <xf numFmtId="49" fontId="50" fillId="0" borderId="0" xfId="13934" applyNumberFormat="1" applyFont="1">
      <alignment vertical="center"/>
    </xf>
    <xf numFmtId="183" fontId="50" fillId="0" borderId="0" xfId="13934" applyNumberFormat="1" applyFont="1" applyFill="1">
      <alignment vertical="center"/>
    </xf>
    <xf numFmtId="182" fontId="172" fillId="0" borderId="41" xfId="13935" applyNumberFormat="1" applyFont="1" applyFill="1" applyBorder="1" applyAlignment="1">
      <alignment horizontal="left"/>
    </xf>
    <xf numFmtId="182" fontId="50" fillId="0" borderId="41" xfId="13935" applyNumberFormat="1" applyFont="1" applyFill="1" applyBorder="1" applyAlignment="1">
      <alignment horizontal="left"/>
    </xf>
    <xf numFmtId="218" fontId="50" fillId="0" borderId="41" xfId="13936" applyNumberFormat="1" applyFont="1" applyFill="1" applyBorder="1" applyAlignment="1">
      <alignment horizontal="left"/>
    </xf>
    <xf numFmtId="0" fontId="50" fillId="0" borderId="41" xfId="13936" applyNumberFormat="1" applyFont="1" applyFill="1" applyBorder="1" applyAlignment="1">
      <alignment horizontal="left"/>
    </xf>
    <xf numFmtId="0" fontId="50" fillId="17" borderId="41" xfId="13936" applyNumberFormat="1" applyFont="1" applyFill="1" applyBorder="1" applyAlignment="1">
      <alignment horizontal="left"/>
    </xf>
    <xf numFmtId="183" fontId="50" fillId="0" borderId="41" xfId="13935" applyNumberFormat="1" applyFont="1" applyFill="1" applyBorder="1" applyAlignment="1">
      <alignment horizontal="left" vertical="center"/>
    </xf>
    <xf numFmtId="49" fontId="50" fillId="0" borderId="0" xfId="13934" applyNumberFormat="1" applyFont="1" applyFill="1">
      <alignment vertical="center"/>
    </xf>
    <xf numFmtId="183" fontId="5" fillId="0" borderId="0" xfId="13938" applyNumberFormat="1" applyFont="1" applyFill="1" applyBorder="1" applyAlignment="1">
      <alignment horizontal="left" vertical="center" shrinkToFit="1"/>
    </xf>
    <xf numFmtId="183" fontId="50" fillId="0" borderId="0" xfId="13934" applyNumberFormat="1" applyFont="1" applyFill="1" applyBorder="1">
      <alignment vertical="center"/>
    </xf>
    <xf numFmtId="183" fontId="50" fillId="0" borderId="0" xfId="13934" applyNumberFormat="1" applyFont="1" applyFill="1" applyBorder="1" applyAlignment="1">
      <alignment horizontal="center" vertical="center"/>
    </xf>
    <xf numFmtId="49" fontId="50" fillId="0" borderId="0" xfId="13934" applyNumberFormat="1" applyFont="1" applyFill="1" applyBorder="1">
      <alignment vertical="center"/>
    </xf>
    <xf numFmtId="183" fontId="50" fillId="0" borderId="0" xfId="13934" applyNumberFormat="1" applyFont="1" applyFill="1" applyBorder="1" applyAlignment="1">
      <alignment horizontal="left" vertical="top" wrapText="1"/>
    </xf>
    <xf numFmtId="176" fontId="50" fillId="0" borderId="41" xfId="13936" applyNumberFormat="1" applyFont="1" applyFill="1" applyBorder="1" applyAlignment="1">
      <alignment horizontal="left"/>
    </xf>
    <xf numFmtId="176" fontId="50" fillId="0" borderId="41" xfId="13936" quotePrefix="1" applyNumberFormat="1" applyFont="1" applyFill="1" applyBorder="1" applyAlignment="1">
      <alignment horizontal="left"/>
    </xf>
    <xf numFmtId="183" fontId="50" fillId="0" borderId="0" xfId="13934" applyNumberFormat="1" applyFont="1" applyFill="1" applyBorder="1" applyAlignment="1">
      <alignment horizontal="left" vertical="center"/>
    </xf>
    <xf numFmtId="49" fontId="5" fillId="0" borderId="0" xfId="13938" applyNumberFormat="1" applyFont="1" applyFill="1" applyBorder="1" applyAlignment="1">
      <alignment horizontal="left" vertical="center" shrinkToFit="1"/>
    </xf>
    <xf numFmtId="184" fontId="5" fillId="0" borderId="0" xfId="13938" applyNumberFormat="1" applyFont="1" applyFill="1" applyBorder="1" applyAlignment="1">
      <alignment horizontal="left" vertical="center" shrinkToFit="1"/>
    </xf>
    <xf numFmtId="183" fontId="50" fillId="0" borderId="0" xfId="13934" applyNumberFormat="1" applyFont="1" applyFill="1" applyBorder="1" applyAlignment="1">
      <alignment horizontal="left"/>
    </xf>
    <xf numFmtId="183" fontId="50" fillId="0" borderId="0" xfId="13934" applyNumberFormat="1" applyFont="1" applyFill="1" applyAlignment="1"/>
    <xf numFmtId="49" fontId="50" fillId="0" borderId="41" xfId="13936" applyNumberFormat="1" applyFont="1" applyFill="1" applyBorder="1" applyAlignment="1">
      <alignment horizontal="left"/>
    </xf>
    <xf numFmtId="0" fontId="50" fillId="0" borderId="41" xfId="13936" quotePrefix="1" applyNumberFormat="1" applyFont="1" applyFill="1" applyBorder="1" applyAlignment="1">
      <alignment horizontal="left"/>
    </xf>
    <xf numFmtId="182" fontId="50" fillId="0" borderId="0" xfId="13935" applyNumberFormat="1" applyFont="1" applyFill="1" applyBorder="1" applyAlignment="1">
      <alignment horizontal="left"/>
    </xf>
    <xf numFmtId="183" fontId="50" fillId="0" borderId="0" xfId="13935" applyNumberFormat="1" applyFont="1" applyFill="1" applyBorder="1" applyAlignment="1">
      <alignment horizontal="center" wrapText="1"/>
    </xf>
    <xf numFmtId="49" fontId="50" fillId="0" borderId="0" xfId="13935" applyNumberFormat="1" applyFont="1" applyFill="1" applyBorder="1" applyAlignment="1">
      <alignment horizontal="left"/>
    </xf>
    <xf numFmtId="183" fontId="50" fillId="0" borderId="0" xfId="13939" applyNumberFormat="1" applyFont="1" applyFill="1" applyBorder="1" applyAlignment="1">
      <alignment horizontal="left" vertical="center"/>
    </xf>
    <xf numFmtId="183" fontId="50" fillId="0" borderId="0" xfId="13934" applyNumberFormat="1" applyFont="1" applyAlignment="1"/>
    <xf numFmtId="183" fontId="50" fillId="15" borderId="0" xfId="13934" applyNumberFormat="1" applyFont="1" applyFill="1" applyBorder="1" applyAlignment="1">
      <alignment horizontal="left" vertical="center"/>
    </xf>
    <xf numFmtId="183" fontId="50" fillId="0" borderId="0" xfId="13935" applyNumberFormat="1" applyFont="1" applyFill="1" applyBorder="1" applyAlignment="1">
      <alignment horizontal="left" wrapText="1"/>
    </xf>
    <xf numFmtId="49" fontId="50" fillId="0" borderId="0" xfId="13940" applyNumberFormat="1" applyFont="1" applyFill="1" applyBorder="1" applyAlignment="1">
      <alignment horizontal="left"/>
    </xf>
    <xf numFmtId="16" fontId="50" fillId="0" borderId="0" xfId="13940" applyNumberFormat="1" applyFont="1" applyFill="1" applyBorder="1" applyAlignment="1">
      <alignment horizontal="left"/>
    </xf>
    <xf numFmtId="183" fontId="5" fillId="17" borderId="0" xfId="13938" applyNumberFormat="1" applyFont="1" applyFill="1" applyBorder="1" applyAlignment="1">
      <alignment horizontal="left" vertical="center" shrinkToFit="1"/>
    </xf>
    <xf numFmtId="183" fontId="50" fillId="0" borderId="0" xfId="13934" applyNumberFormat="1" applyFont="1" applyBorder="1">
      <alignment vertical="center"/>
    </xf>
    <xf numFmtId="49" fontId="50" fillId="0" borderId="0" xfId="13934" applyNumberFormat="1" applyFont="1" applyBorder="1">
      <alignment vertical="center"/>
    </xf>
    <xf numFmtId="16" fontId="50" fillId="0" borderId="41" xfId="13740" applyNumberFormat="1" applyFont="1" applyFill="1" applyBorder="1" applyAlignment="1" applyProtection="1">
      <alignment horizontal="left"/>
    </xf>
    <xf numFmtId="0" fontId="50" fillId="0" borderId="41" xfId="13740" applyNumberFormat="1" applyFont="1" applyFill="1" applyBorder="1" applyAlignment="1" applyProtection="1">
      <alignment horizontal="left"/>
    </xf>
    <xf numFmtId="183" fontId="5" fillId="15" borderId="0" xfId="13938" applyNumberFormat="1" applyFont="1" applyFill="1" applyBorder="1" applyAlignment="1">
      <alignment horizontal="left" vertical="center"/>
    </xf>
    <xf numFmtId="49" fontId="5" fillId="15" borderId="0" xfId="13938" applyNumberFormat="1" applyFont="1" applyFill="1" applyBorder="1" applyAlignment="1">
      <alignment horizontal="left" vertical="center"/>
    </xf>
    <xf numFmtId="0" fontId="50" fillId="0" borderId="0" xfId="13934" applyNumberFormat="1" applyFont="1" applyAlignment="1"/>
    <xf numFmtId="16" fontId="50" fillId="16" borderId="0" xfId="13934" applyNumberFormat="1" applyFont="1" applyFill="1" applyBorder="1" applyAlignment="1">
      <alignment horizontal="center"/>
    </xf>
    <xf numFmtId="49" fontId="50" fillId="0" borderId="41" xfId="13740" applyNumberFormat="1" applyFont="1" applyFill="1" applyBorder="1" applyAlignment="1" applyProtection="1">
      <alignment horizontal="left"/>
    </xf>
    <xf numFmtId="183" fontId="50" fillId="0" borderId="0" xfId="13934" applyNumberFormat="1" applyFont="1" applyBorder="1" applyAlignment="1">
      <alignment horizontal="center" vertical="center"/>
    </xf>
    <xf numFmtId="183" fontId="5" fillId="0" borderId="0" xfId="13938" applyNumberFormat="1" applyFont="1" applyFill="1" applyBorder="1" applyAlignment="1">
      <alignment vertical="center" shrinkToFit="1"/>
    </xf>
    <xf numFmtId="183" fontId="5" fillId="0" borderId="0" xfId="13937" applyNumberFormat="1" applyFont="1" applyBorder="1" applyAlignment="1">
      <alignment horizontal="center" vertical="center"/>
    </xf>
    <xf numFmtId="183" fontId="5" fillId="0" borderId="0" xfId="13934" applyNumberFormat="1" applyFont="1" applyAlignment="1">
      <alignment vertical="center"/>
    </xf>
    <xf numFmtId="183" fontId="50" fillId="0" borderId="0" xfId="13934" applyNumberFormat="1" applyFont="1" applyBorder="1" applyAlignment="1">
      <alignment horizontal="left" vertical="center"/>
    </xf>
    <xf numFmtId="17" fontId="51" fillId="0" borderId="0" xfId="13934" applyNumberFormat="1" applyFont="1" applyAlignment="1">
      <alignment horizontal="center" vertical="center"/>
    </xf>
    <xf numFmtId="183" fontId="49" fillId="0" borderId="0" xfId="13937" applyNumberFormat="1" applyFont="1" applyBorder="1" applyAlignment="1">
      <alignment horizontal="center" vertical="center"/>
    </xf>
    <xf numFmtId="49" fontId="49" fillId="0" borderId="0" xfId="13937" applyNumberFormat="1" applyFont="1" applyBorder="1" applyAlignment="1">
      <alignment horizontal="center" vertical="center"/>
    </xf>
    <xf numFmtId="180" fontId="4" fillId="0" borderId="0" xfId="13942" applyNumberFormat="1" applyFont="1"/>
    <xf numFmtId="180" fontId="4" fillId="0" borderId="0" xfId="13942" applyNumberFormat="1" applyFont="1" applyAlignment="1">
      <alignment horizontal="center"/>
    </xf>
    <xf numFmtId="180" fontId="41" fillId="0" borderId="0" xfId="13942" applyNumberFormat="1" applyFont="1"/>
    <xf numFmtId="219" fontId="173" fillId="0" borderId="0" xfId="13943" applyNumberFormat="1" applyFont="1" applyFill="1" applyBorder="1" applyAlignment="1">
      <alignment horizontal="center" vertical="center" wrapText="1"/>
    </xf>
    <xf numFmtId="180" fontId="173" fillId="0" borderId="0" xfId="13943" applyNumberFormat="1" applyFont="1" applyBorder="1" applyAlignment="1">
      <alignment horizontal="center" vertical="center" wrapText="1"/>
    </xf>
    <xf numFmtId="180" fontId="173" fillId="0" borderId="0" xfId="13943" applyNumberFormat="1" applyFont="1" applyBorder="1" applyAlignment="1">
      <alignment horizontal="center" vertical="center"/>
    </xf>
    <xf numFmtId="180" fontId="174" fillId="0" borderId="0" xfId="13942" applyNumberFormat="1" applyFont="1"/>
    <xf numFmtId="219" fontId="175" fillId="0" borderId="51" xfId="13943" applyNumberFormat="1" applyFont="1" applyFill="1" applyBorder="1" applyAlignment="1">
      <alignment horizontal="center" vertical="center" wrapText="1"/>
    </xf>
    <xf numFmtId="219" fontId="173" fillId="0" borderId="41" xfId="13943" applyNumberFormat="1" applyFont="1" applyFill="1" applyBorder="1" applyAlignment="1">
      <alignment horizontal="center" vertical="center"/>
    </xf>
    <xf numFmtId="183" fontId="176" fillId="0" borderId="78" xfId="13944" applyNumberFormat="1" applyFont="1" applyBorder="1" applyAlignment="1">
      <alignment horizontal="center" vertical="center" wrapText="1"/>
    </xf>
    <xf numFmtId="180" fontId="174" fillId="0" borderId="0" xfId="13945" applyNumberFormat="1" applyFont="1" applyFill="1" applyBorder="1" applyAlignment="1">
      <alignment horizontal="left" vertical="center" shrinkToFit="1"/>
    </xf>
    <xf numFmtId="180" fontId="4" fillId="17" borderId="0" xfId="13942" applyNumberFormat="1" applyFont="1" applyFill="1"/>
    <xf numFmtId="180" fontId="173" fillId="0" borderId="41" xfId="13943" applyNumberFormat="1" applyFont="1" applyFill="1" applyBorder="1" applyAlignment="1">
      <alignment horizontal="center" vertical="center"/>
    </xf>
    <xf numFmtId="180" fontId="4" fillId="0" borderId="41" xfId="13942" applyNumberFormat="1" applyFont="1" applyBorder="1"/>
    <xf numFmtId="180" fontId="173" fillId="0" borderId="77" xfId="13943" applyNumberFormat="1" applyFont="1" applyFill="1" applyBorder="1" applyAlignment="1">
      <alignment horizontal="center" vertical="center"/>
    </xf>
    <xf numFmtId="180" fontId="4" fillId="85" borderId="0" xfId="13942" applyNumberFormat="1" applyFont="1" applyFill="1"/>
    <xf numFmtId="220" fontId="179" fillId="0" borderId="41" xfId="13944" applyNumberFormat="1" applyFont="1" applyFill="1" applyBorder="1" applyAlignment="1">
      <alignment horizontal="center"/>
    </xf>
    <xf numFmtId="180" fontId="180" fillId="0" borderId="41" xfId="13943" applyNumberFormat="1" applyFont="1" applyFill="1" applyBorder="1" applyAlignment="1">
      <alignment horizontal="center" vertical="center" wrapText="1"/>
    </xf>
    <xf numFmtId="49" fontId="173" fillId="0" borderId="41" xfId="13942" applyNumberFormat="1" applyFont="1" applyFill="1" applyBorder="1" applyAlignment="1">
      <alignment horizontal="center" vertical="center"/>
    </xf>
    <xf numFmtId="180" fontId="173" fillId="0" borderId="41" xfId="13944" applyNumberFormat="1" applyFont="1" applyBorder="1" applyAlignment="1">
      <alignment horizontal="center"/>
    </xf>
    <xf numFmtId="180" fontId="13" fillId="0" borderId="0" xfId="13942" applyNumberFormat="1" applyFont="1"/>
    <xf numFmtId="220" fontId="179" fillId="85" borderId="41" xfId="13944" applyNumberFormat="1" applyFont="1" applyFill="1" applyBorder="1" applyAlignment="1">
      <alignment horizontal="center"/>
    </xf>
    <xf numFmtId="180" fontId="178" fillId="85" borderId="0" xfId="13947" applyNumberFormat="1" applyFont="1" applyFill="1" applyBorder="1" applyAlignment="1">
      <alignment horizontal="left" vertical="center"/>
    </xf>
    <xf numFmtId="219" fontId="173" fillId="0" borderId="41" xfId="13943" applyNumberFormat="1" applyFont="1" applyFill="1" applyBorder="1" applyAlignment="1">
      <alignment horizontal="center" vertical="center" wrapText="1"/>
    </xf>
    <xf numFmtId="180" fontId="173" fillId="0" borderId="41" xfId="13943" applyNumberFormat="1" applyFont="1" applyBorder="1" applyAlignment="1">
      <alignment horizontal="center" vertical="center"/>
    </xf>
    <xf numFmtId="180" fontId="181" fillId="17" borderId="0" xfId="13948" applyNumberFormat="1" applyFont="1" applyFill="1" applyAlignment="1"/>
    <xf numFmtId="180" fontId="181" fillId="17" borderId="0" xfId="13948" applyNumberFormat="1" applyFont="1" applyFill="1" applyBorder="1" applyAlignment="1">
      <alignment horizontal="left" vertical="center"/>
    </xf>
    <xf numFmtId="219" fontId="173" fillId="85" borderId="0" xfId="13943" applyNumberFormat="1" applyFont="1" applyFill="1" applyBorder="1" applyAlignment="1">
      <alignment horizontal="center" vertical="center" wrapText="1"/>
    </xf>
    <xf numFmtId="180" fontId="181" fillId="0" borderId="0" xfId="13948" applyNumberFormat="1" applyFont="1" applyAlignment="1"/>
    <xf numFmtId="183" fontId="182" fillId="0" borderId="78" xfId="13944" applyNumberFormat="1" applyFont="1" applyBorder="1" applyAlignment="1">
      <alignment horizontal="center" vertical="center" wrapText="1"/>
    </xf>
    <xf numFmtId="219" fontId="173" fillId="0" borderId="62" xfId="13943" applyNumberFormat="1" applyFont="1" applyFill="1" applyBorder="1" applyAlignment="1">
      <alignment horizontal="center" vertical="center"/>
    </xf>
    <xf numFmtId="219" fontId="173" fillId="0" borderId="49" xfId="13943" applyNumberFormat="1" applyFont="1" applyBorder="1" applyAlignment="1">
      <alignment horizontal="center" vertical="center"/>
    </xf>
    <xf numFmtId="219" fontId="173" fillId="0" borderId="77" xfId="13943" applyNumberFormat="1" applyFont="1" applyFill="1" applyBorder="1" applyAlignment="1">
      <alignment horizontal="center" vertical="center"/>
    </xf>
    <xf numFmtId="180" fontId="13" fillId="17" borderId="0" xfId="13942" applyNumberFormat="1" applyFont="1" applyFill="1"/>
    <xf numFmtId="219" fontId="173" fillId="85" borderId="0" xfId="13942" applyNumberFormat="1" applyFont="1" applyFill="1" applyAlignment="1">
      <alignment horizontal="center"/>
    </xf>
    <xf numFmtId="180" fontId="173" fillId="85" borderId="0" xfId="13942" applyNumberFormat="1" applyFont="1" applyFill="1"/>
    <xf numFmtId="180" fontId="173" fillId="85" borderId="0" xfId="13942" applyNumberFormat="1" applyFont="1" applyFill="1" applyAlignment="1">
      <alignment horizontal="center"/>
    </xf>
    <xf numFmtId="0" fontId="37" fillId="85" borderId="0" xfId="13944" applyNumberFormat="1" applyFill="1">
      <alignment vertical="center"/>
    </xf>
    <xf numFmtId="180" fontId="174" fillId="85" borderId="0" xfId="13942" applyNumberFormat="1" applyFont="1" applyFill="1"/>
    <xf numFmtId="0" fontId="37" fillId="0" borderId="0" xfId="13944" applyNumberFormat="1">
      <alignment vertical="center"/>
    </xf>
    <xf numFmtId="180" fontId="173" fillId="0" borderId="49" xfId="13943" applyNumberFormat="1" applyFont="1" applyBorder="1" applyAlignment="1">
      <alignment horizontal="center" vertical="center"/>
    </xf>
    <xf numFmtId="180" fontId="173" fillId="85" borderId="0" xfId="13945" applyNumberFormat="1" applyFont="1" applyFill="1" applyBorder="1" applyAlignment="1">
      <alignment horizontal="center" vertical="center"/>
    </xf>
    <xf numFmtId="49" fontId="173" fillId="85" borderId="0" xfId="13945" applyNumberFormat="1" applyFont="1" applyFill="1" applyBorder="1" applyAlignment="1">
      <alignment horizontal="center" vertical="center" shrinkToFit="1"/>
    </xf>
    <xf numFmtId="180" fontId="173" fillId="85" borderId="0" xfId="13949" applyNumberFormat="1" applyFont="1" applyFill="1" applyBorder="1" applyAlignment="1">
      <alignment horizontal="center" vertical="center" wrapText="1"/>
    </xf>
    <xf numFmtId="180" fontId="181" fillId="0" borderId="0" xfId="13948" applyNumberFormat="1" applyFont="1" applyFill="1" applyAlignment="1"/>
    <xf numFmtId="180" fontId="178" fillId="17" borderId="0" xfId="13947" applyNumberFormat="1" applyFont="1" applyFill="1" applyBorder="1" applyAlignment="1">
      <alignment horizontal="left" vertical="center"/>
    </xf>
    <xf numFmtId="49" fontId="178" fillId="85" borderId="0" xfId="13947" applyNumberFormat="1" applyFont="1" applyFill="1" applyBorder="1" applyAlignment="1">
      <alignment horizontal="left" vertical="center"/>
    </xf>
    <xf numFmtId="180" fontId="173" fillId="0" borderId="62" xfId="13943" applyNumberFormat="1" applyFont="1" applyFill="1" applyBorder="1" applyAlignment="1">
      <alignment horizontal="center" vertical="center"/>
    </xf>
    <xf numFmtId="180" fontId="173" fillId="85" borderId="0" xfId="13945" applyNumberFormat="1" applyFont="1" applyFill="1" applyBorder="1" applyAlignment="1">
      <alignment horizontal="center" vertical="center" shrinkToFit="1"/>
    </xf>
    <xf numFmtId="184" fontId="173" fillId="85" borderId="0" xfId="13945" applyNumberFormat="1" applyFont="1" applyFill="1" applyBorder="1" applyAlignment="1">
      <alignment horizontal="center" vertical="center" shrinkToFit="1"/>
    </xf>
    <xf numFmtId="180" fontId="174" fillId="17" borderId="0" xfId="13945" applyNumberFormat="1" applyFont="1" applyFill="1" applyBorder="1" applyAlignment="1">
      <alignment horizontal="left" vertical="center" shrinkToFit="1"/>
    </xf>
    <xf numFmtId="1" fontId="179" fillId="0" borderId="41" xfId="13944" applyNumberFormat="1" applyFont="1" applyFill="1" applyBorder="1" applyAlignment="1">
      <alignment horizontal="center" vertical="center"/>
    </xf>
    <xf numFmtId="183" fontId="176" fillId="17" borderId="78" xfId="13944" applyNumberFormat="1" applyFont="1" applyFill="1" applyBorder="1" applyAlignment="1">
      <alignment horizontal="center" vertical="center"/>
    </xf>
    <xf numFmtId="219" fontId="175" fillId="85" borderId="51" xfId="13943" applyNumberFormat="1" applyFont="1" applyFill="1" applyBorder="1" applyAlignment="1">
      <alignment horizontal="center" vertical="center" wrapText="1"/>
    </xf>
    <xf numFmtId="0" fontId="185" fillId="17" borderId="0" xfId="13944" applyNumberFormat="1" applyFont="1" applyFill="1" applyBorder="1" applyAlignment="1"/>
    <xf numFmtId="16" fontId="38" fillId="17" borderId="0" xfId="13950" applyNumberFormat="1" applyFont="1" applyFill="1" applyBorder="1" applyAlignment="1">
      <alignment horizontal="center"/>
    </xf>
    <xf numFmtId="0" fontId="186" fillId="17" borderId="0" xfId="13950" applyFont="1" applyFill="1"/>
    <xf numFmtId="0" fontId="38" fillId="17" borderId="0" xfId="13950" applyFont="1" applyFill="1"/>
    <xf numFmtId="0" fontId="187" fillId="17" borderId="0" xfId="13944" applyNumberFormat="1" applyFont="1" applyFill="1" applyBorder="1" applyAlignment="1"/>
    <xf numFmtId="0" fontId="38" fillId="0" borderId="0" xfId="13950" applyFont="1" applyBorder="1" applyAlignment="1">
      <alignment horizontal="center"/>
    </xf>
    <xf numFmtId="49" fontId="186" fillId="17" borderId="0" xfId="13951" applyNumberFormat="1" applyFont="1" applyFill="1" applyBorder="1" applyAlignment="1"/>
    <xf numFmtId="0" fontId="186" fillId="17" borderId="0" xfId="13944" applyNumberFormat="1" applyFont="1" applyFill="1" applyBorder="1" applyAlignment="1"/>
    <xf numFmtId="0" fontId="38" fillId="0" borderId="0" xfId="13950" applyFont="1" applyBorder="1"/>
    <xf numFmtId="0" fontId="188" fillId="0" borderId="0" xfId="13950" applyFont="1" applyBorder="1"/>
    <xf numFmtId="16" fontId="186" fillId="17" borderId="0" xfId="13944" applyNumberFormat="1" applyFont="1" applyFill="1" applyBorder="1" applyAlignment="1">
      <alignment horizontal="center"/>
    </xf>
    <xf numFmtId="16" fontId="183" fillId="17" borderId="0" xfId="13944" applyNumberFormat="1" applyFont="1" applyFill="1" applyBorder="1" applyAlignment="1">
      <alignment horizontal="center"/>
    </xf>
    <xf numFmtId="16" fontId="183" fillId="17" borderId="0" xfId="13944" applyNumberFormat="1" applyFont="1" applyFill="1" applyBorder="1" applyAlignment="1">
      <alignment horizontal="center" vertical="center"/>
    </xf>
    <xf numFmtId="49" fontId="38" fillId="17" borderId="0" xfId="13944" applyNumberFormat="1" applyFont="1" applyFill="1" applyBorder="1" applyAlignment="1">
      <alignment horizontal="center" vertical="center"/>
    </xf>
    <xf numFmtId="0" fontId="38" fillId="17" borderId="0" xfId="13944" applyNumberFormat="1" applyFont="1" applyFill="1" applyBorder="1" applyAlignment="1">
      <alignment vertical="center"/>
    </xf>
    <xf numFmtId="16" fontId="189" fillId="17" borderId="0" xfId="13944" applyNumberFormat="1" applyFont="1" applyFill="1" applyBorder="1" applyAlignment="1">
      <alignment horizontal="center"/>
    </xf>
    <xf numFmtId="49" fontId="183" fillId="17" borderId="0" xfId="13944" applyNumberFormat="1" applyFont="1" applyFill="1" applyBorder="1" applyAlignment="1">
      <alignment horizontal="center" vertical="center"/>
    </xf>
    <xf numFmtId="0" fontId="183" fillId="17" borderId="0" xfId="13944" applyNumberFormat="1" applyFont="1" applyFill="1" applyBorder="1" applyAlignment="1">
      <alignment vertical="center"/>
    </xf>
    <xf numFmtId="0" fontId="183" fillId="17" borderId="0" xfId="13944" applyNumberFormat="1" applyFont="1" applyFill="1" applyBorder="1" applyAlignment="1">
      <alignment vertical="center" wrapText="1"/>
    </xf>
    <xf numFmtId="0" fontId="190" fillId="17" borderId="0" xfId="13952" applyFont="1" applyFill="1" applyBorder="1" applyAlignment="1">
      <alignment horizontal="left" vertical="center" wrapText="1"/>
    </xf>
    <xf numFmtId="16" fontId="190" fillId="17" borderId="0" xfId="13952" applyNumberFormat="1" applyFont="1" applyFill="1" applyBorder="1" applyAlignment="1">
      <alignment horizontal="left" vertical="center" wrapText="1"/>
    </xf>
    <xf numFmtId="0" fontId="190" fillId="17" borderId="0" xfId="13953" applyFont="1" applyFill="1" applyBorder="1" applyAlignment="1" applyProtection="1">
      <alignment horizontal="left" vertical="center" wrapText="1"/>
    </xf>
    <xf numFmtId="0" fontId="190" fillId="17" borderId="0" xfId="13953" applyFont="1" applyFill="1" applyBorder="1" applyAlignment="1" applyProtection="1">
      <alignment horizontal="left" vertical="center"/>
    </xf>
    <xf numFmtId="0" fontId="37" fillId="0" borderId="0" xfId="13944" applyNumberFormat="1" applyFont="1">
      <alignment vertical="center"/>
    </xf>
    <xf numFmtId="180" fontId="173" fillId="0" borderId="41" xfId="13943" applyNumberFormat="1" applyFont="1" applyFill="1" applyBorder="1" applyAlignment="1">
      <alignment horizontal="center" vertical="center" wrapText="1"/>
    </xf>
    <xf numFmtId="180" fontId="4" fillId="0" borderId="0" xfId="13942" applyNumberFormat="1" applyFont="1" applyBorder="1"/>
    <xf numFmtId="180" fontId="181" fillId="0" borderId="0" xfId="13948" applyNumberFormat="1" applyFont="1">
      <alignment vertical="center"/>
    </xf>
    <xf numFmtId="180" fontId="4" fillId="16" borderId="0" xfId="13942" applyNumberFormat="1" applyFont="1" applyFill="1"/>
    <xf numFmtId="180" fontId="174" fillId="16" borderId="0" xfId="13945" applyNumberFormat="1" applyFont="1" applyFill="1" applyBorder="1" applyAlignment="1">
      <alignment vertical="center"/>
    </xf>
    <xf numFmtId="180" fontId="13" fillId="16" borderId="0" xfId="13942" applyNumberFormat="1" applyFont="1" applyFill="1"/>
    <xf numFmtId="219" fontId="175" fillId="85" borderId="12" xfId="13943" applyNumberFormat="1" applyFont="1" applyFill="1" applyBorder="1" applyAlignment="1">
      <alignment horizontal="center" vertical="center" wrapText="1"/>
    </xf>
    <xf numFmtId="180" fontId="174" fillId="85" borderId="0" xfId="13945" applyNumberFormat="1" applyFont="1" applyFill="1" applyBorder="1" applyAlignment="1">
      <alignment vertical="center"/>
    </xf>
    <xf numFmtId="180" fontId="174" fillId="85" borderId="0" xfId="13945" applyNumberFormat="1" applyFont="1" applyFill="1" applyBorder="1" applyAlignment="1">
      <alignment horizontal="center" vertical="center"/>
    </xf>
    <xf numFmtId="219" fontId="175" fillId="85" borderId="0" xfId="13943" applyNumberFormat="1" applyFont="1" applyFill="1" applyBorder="1" applyAlignment="1">
      <alignment horizontal="center" vertical="center" wrapText="1"/>
    </xf>
    <xf numFmtId="180" fontId="173" fillId="0" borderId="0" xfId="13943" applyNumberFormat="1" applyFont="1" applyFill="1" applyBorder="1" applyAlignment="1">
      <alignment horizontal="center" vertical="center"/>
    </xf>
    <xf numFmtId="180" fontId="173" fillId="0" borderId="0" xfId="13943" applyNumberFormat="1" applyFont="1" applyFill="1" applyBorder="1" applyAlignment="1">
      <alignment horizontal="center" vertical="center" wrapText="1"/>
    </xf>
    <xf numFmtId="183" fontId="192" fillId="0" borderId="78" xfId="13955" applyNumberFormat="1" applyFont="1" applyFill="1" applyBorder="1" applyAlignment="1">
      <alignment horizontal="center" vertical="center" wrapText="1"/>
    </xf>
    <xf numFmtId="221" fontId="192" fillId="0" borderId="78" xfId="13955" applyNumberFormat="1" applyFont="1" applyFill="1" applyBorder="1" applyAlignment="1">
      <alignment horizontal="center" vertical="center" wrapText="1"/>
    </xf>
    <xf numFmtId="180" fontId="174" fillId="0" borderId="0" xfId="13942" applyNumberFormat="1" applyFont="1" applyBorder="1" applyAlignment="1">
      <alignment vertical="center"/>
    </xf>
    <xf numFmtId="180" fontId="173" fillId="85" borderId="0" xfId="13942" applyNumberFormat="1" applyFont="1" applyFill="1" applyBorder="1" applyAlignment="1">
      <alignment horizontal="center" vertical="center"/>
    </xf>
    <xf numFmtId="180" fontId="173" fillId="15" borderId="0" xfId="13945" applyNumberFormat="1" applyFont="1" applyFill="1" applyBorder="1" applyAlignment="1">
      <alignment horizontal="center" vertical="center"/>
    </xf>
    <xf numFmtId="49" fontId="173" fillId="15" borderId="0" xfId="13945" applyNumberFormat="1" applyFont="1" applyFill="1" applyBorder="1" applyAlignment="1">
      <alignment horizontal="center" vertical="center" shrinkToFit="1"/>
    </xf>
    <xf numFmtId="180" fontId="173" fillId="15" borderId="0" xfId="13949" applyNumberFormat="1" applyFont="1" applyFill="1" applyBorder="1" applyAlignment="1">
      <alignment horizontal="center" vertical="center" wrapText="1"/>
    </xf>
    <xf numFmtId="180" fontId="41" fillId="0" borderId="0" xfId="13942" applyNumberFormat="1" applyFont="1" applyAlignment="1">
      <alignment vertical="center"/>
    </xf>
    <xf numFmtId="217" fontId="6" fillId="0" borderId="0" xfId="13942" applyNumberFormat="1" applyFont="1" applyFill="1" applyBorder="1" applyAlignment="1">
      <alignment horizontal="center"/>
    </xf>
    <xf numFmtId="0" fontId="4" fillId="17" borderId="6" xfId="12933" applyFont="1" applyFill="1" applyBorder="1" applyAlignment="1">
      <alignment horizontal="center" vertical="center"/>
    </xf>
    <xf numFmtId="0" fontId="4" fillId="17" borderId="9" xfId="12933" applyFont="1" applyFill="1" applyBorder="1" applyAlignment="1">
      <alignment horizontal="center" vertical="center"/>
    </xf>
    <xf numFmtId="0" fontId="4" fillId="17" borderId="8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0" borderId="6" xfId="12933" applyFont="1" applyFill="1" applyBorder="1" applyAlignment="1">
      <alignment horizontal="center" vertical="center" wrapText="1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" fillId="16" borderId="6" xfId="12933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 wrapText="1"/>
    </xf>
    <xf numFmtId="0" fontId="4" fillId="0" borderId="7" xfId="12933" applyFont="1" applyFill="1" applyBorder="1" applyAlignment="1">
      <alignment horizontal="center" vertical="center"/>
    </xf>
    <xf numFmtId="0" fontId="4" fillId="16" borderId="19" xfId="12933" applyFont="1" applyFill="1" applyBorder="1" applyAlignment="1">
      <alignment horizontal="center" wrapText="1"/>
    </xf>
    <xf numFmtId="0" fontId="4" fillId="16" borderId="9" xfId="12933" applyFont="1" applyFill="1" applyBorder="1" applyAlignment="1">
      <alignment horizontal="center" wrapText="1"/>
    </xf>
    <xf numFmtId="0" fontId="4" fillId="16" borderId="8" xfId="12933" applyFont="1" applyFill="1" applyBorder="1" applyAlignment="1">
      <alignment horizontal="center" wrapText="1"/>
    </xf>
    <xf numFmtId="0" fontId="4" fillId="16" borderId="9" xfId="12933" applyFont="1" applyFill="1" applyBorder="1" applyAlignment="1">
      <alignment horizontal="center" vertical="center"/>
    </xf>
    <xf numFmtId="0" fontId="41" fillId="16" borderId="0" xfId="6447" applyFont="1" applyFill="1" applyBorder="1" applyAlignment="1">
      <alignment vertical="center" shrinkToFit="1"/>
    </xf>
    <xf numFmtId="0" fontId="4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4" fillId="0" borderId="19" xfId="12933" applyFont="1" applyFill="1" applyBorder="1" applyAlignment="1">
      <alignment horizontal="center" vertical="center" wrapText="1"/>
    </xf>
    <xf numFmtId="0" fontId="13" fillId="0" borderId="0" xfId="0" applyFont="1" applyAlignment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8" xfId="0" applyFont="1" applyBorder="1" applyAlignment="1"/>
    <xf numFmtId="0" fontId="13" fillId="0" borderId="9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17" borderId="6" xfId="12933" applyFont="1" applyFill="1" applyBorder="1" applyAlignment="1">
      <alignment horizontal="center" vertical="center" wrapText="1"/>
    </xf>
    <xf numFmtId="0" fontId="4" fillId="17" borderId="9" xfId="12933" applyFont="1" applyFill="1" applyBorder="1" applyAlignment="1">
      <alignment horizontal="center" vertical="center" wrapText="1"/>
    </xf>
    <xf numFmtId="0" fontId="4" fillId="17" borderId="8" xfId="12933" applyFont="1" applyFill="1" applyBorder="1" applyAlignment="1">
      <alignment horizontal="center" vertical="center" wrapText="1"/>
    </xf>
    <xf numFmtId="0" fontId="4" fillId="16" borderId="19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wrapText="1"/>
    </xf>
    <xf numFmtId="0" fontId="4" fillId="16" borderId="7" xfId="12933" applyFont="1" applyFill="1" applyBorder="1" applyAlignment="1">
      <alignment horizontal="center" wrapText="1"/>
    </xf>
    <xf numFmtId="0" fontId="4" fillId="16" borderId="22" xfId="12933" applyFont="1" applyFill="1" applyBorder="1" applyAlignment="1">
      <alignment horizontal="center" vertical="center"/>
    </xf>
    <xf numFmtId="0" fontId="4" fillId="16" borderId="0" xfId="6447" applyFont="1" applyFill="1" applyBorder="1" applyAlignment="1">
      <alignment vertical="center" shrinkToFit="1"/>
    </xf>
    <xf numFmtId="0" fontId="4" fillId="16" borderId="22" xfId="12933" applyFont="1" applyFill="1" applyBorder="1" applyAlignment="1">
      <alignment horizont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4" fillId="16" borderId="8" xfId="12933" applyFont="1" applyFill="1" applyBorder="1" applyAlignment="1">
      <alignment horizontal="center" vertical="center" wrapText="1"/>
    </xf>
    <xf numFmtId="0" fontId="4" fillId="17" borderId="7" xfId="12933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6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6" xfId="12933" applyFont="1" applyFill="1" applyBorder="1" applyAlignment="1">
      <alignment horizontal="center" wrapText="1"/>
    </xf>
    <xf numFmtId="0" fontId="4" fillId="0" borderId="9" xfId="12933" applyFont="1" applyFill="1" applyBorder="1" applyAlignment="1">
      <alignment horizontal="center" wrapText="1"/>
    </xf>
    <xf numFmtId="0" fontId="4" fillId="0" borderId="8" xfId="12933" applyFont="1" applyFill="1" applyBorder="1" applyAlignment="1">
      <alignment horizontal="center" wrapText="1"/>
    </xf>
    <xf numFmtId="0" fontId="4" fillId="16" borderId="0" xfId="6447" applyFont="1" applyFill="1" applyBorder="1" applyAlignment="1">
      <alignment horizontal="center" vertical="center" shrinkToFit="1"/>
    </xf>
    <xf numFmtId="0" fontId="4" fillId="0" borderId="0" xfId="6447" applyFont="1" applyFill="1" applyBorder="1" applyAlignment="1">
      <alignment horizontal="center" vertical="center" shrinkToFit="1"/>
    </xf>
    <xf numFmtId="0" fontId="41" fillId="15" borderId="0" xfId="6447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15" borderId="0" xfId="6447" applyFont="1" applyFill="1" applyBorder="1" applyAlignment="1">
      <alignment horizontal="left" vertical="center"/>
    </xf>
    <xf numFmtId="0" fontId="4" fillId="0" borderId="0" xfId="6447" applyFont="1" applyFill="1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16" borderId="15" xfId="6447" applyFont="1" applyFill="1" applyBorder="1" applyAlignment="1">
      <alignment horizontal="center" vertical="center" shrinkToFit="1"/>
    </xf>
    <xf numFmtId="0" fontId="41" fillId="15" borderId="0" xfId="6447" applyFont="1" applyFill="1" applyBorder="1" applyAlignment="1">
      <alignment vertical="center"/>
    </xf>
    <xf numFmtId="182" fontId="4" fillId="16" borderId="6" xfId="12933" applyNumberFormat="1" applyFont="1" applyFill="1" applyBorder="1" applyAlignment="1">
      <alignment horizontal="center" wrapText="1"/>
    </xf>
    <xf numFmtId="182" fontId="4" fillId="16" borderId="9" xfId="12933" applyNumberFormat="1" applyFont="1" applyFill="1" applyBorder="1" applyAlignment="1">
      <alignment horizontal="center" wrapText="1"/>
    </xf>
    <xf numFmtId="182" fontId="4" fillId="16" borderId="8" xfId="12933" applyNumberFormat="1" applyFont="1" applyFill="1" applyBorder="1" applyAlignment="1">
      <alignment horizontal="center" wrapText="1"/>
    </xf>
    <xf numFmtId="182" fontId="4" fillId="16" borderId="6" xfId="12933" applyNumberFormat="1" applyFont="1" applyFill="1" applyBorder="1" applyAlignment="1">
      <alignment horizontal="center" vertical="center" wrapText="1"/>
    </xf>
    <xf numFmtId="182" fontId="4" fillId="16" borderId="9" xfId="12933" applyNumberFormat="1" applyFont="1" applyFill="1" applyBorder="1" applyAlignment="1">
      <alignment horizontal="center" vertical="center" wrapText="1"/>
    </xf>
    <xf numFmtId="182" fontId="4" fillId="16" borderId="8" xfId="12933" applyNumberFormat="1" applyFont="1" applyFill="1" applyBorder="1" applyAlignment="1">
      <alignment horizontal="center" vertical="center" wrapText="1"/>
    </xf>
    <xf numFmtId="182" fontId="4" fillId="0" borderId="6" xfId="12933" applyNumberFormat="1" applyFont="1" applyFill="1" applyBorder="1" applyAlignment="1">
      <alignment horizontal="center" wrapText="1"/>
    </xf>
    <xf numFmtId="182" fontId="4" fillId="0" borderId="9" xfId="12933" applyNumberFormat="1" applyFont="1" applyFill="1" applyBorder="1" applyAlignment="1">
      <alignment horizontal="center" wrapText="1"/>
    </xf>
    <xf numFmtId="182" fontId="4" fillId="0" borderId="8" xfId="12933" applyNumberFormat="1" applyFont="1" applyFill="1" applyBorder="1" applyAlignment="1">
      <alignment horizontal="center" wrapText="1"/>
    </xf>
    <xf numFmtId="49" fontId="4" fillId="0" borderId="6" xfId="12933" applyNumberFormat="1" applyFont="1" applyFill="1" applyBorder="1" applyAlignment="1">
      <alignment horizontal="center" wrapText="1"/>
    </xf>
    <xf numFmtId="49" fontId="4" fillId="0" borderId="9" xfId="12933" applyNumberFormat="1" applyFont="1" applyFill="1" applyBorder="1" applyAlignment="1">
      <alignment horizontal="center" wrapText="1"/>
    </xf>
    <xf numFmtId="49" fontId="4" fillId="0" borderId="8" xfId="12933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1" fillId="0" borderId="0" xfId="6447" applyFont="1" applyFill="1" applyBorder="1" applyAlignment="1">
      <alignment vertical="center" shrinkToFit="1"/>
    </xf>
    <xf numFmtId="0" fontId="4" fillId="17" borderId="19" xfId="12933" applyFont="1" applyFill="1" applyBorder="1" applyAlignment="1">
      <alignment horizontal="center" vertical="center"/>
    </xf>
    <xf numFmtId="183" fontId="50" fillId="0" borderId="9" xfId="13031" applyNumberFormat="1" applyFont="1" applyFill="1" applyBorder="1" applyAlignment="1">
      <alignment horizontal="left" wrapText="1"/>
    </xf>
    <xf numFmtId="183" fontId="50" fillId="0" borderId="8" xfId="13031" applyNumberFormat="1" applyFont="1" applyFill="1" applyBorder="1" applyAlignment="1">
      <alignment horizontal="left" wrapText="1"/>
    </xf>
    <xf numFmtId="49" fontId="50" fillId="0" borderId="24" xfId="13028" applyNumberFormat="1" applyFont="1" applyFill="1" applyBorder="1" applyAlignment="1">
      <alignment horizontal="left" vertical="center"/>
    </xf>
    <xf numFmtId="49" fontId="50" fillId="0" borderId="8" xfId="13028" applyNumberFormat="1" applyFont="1" applyFill="1" applyBorder="1" applyAlignment="1">
      <alignment horizontal="left" vertical="center"/>
    </xf>
    <xf numFmtId="183" fontId="50" fillId="0" borderId="24" xfId="13028" applyNumberFormat="1" applyFont="1" applyFill="1" applyBorder="1" applyAlignment="1">
      <alignment horizontal="left" vertical="center"/>
    </xf>
    <xf numFmtId="183" fontId="50" fillId="0" borderId="8" xfId="13028" applyNumberFormat="1" applyFont="1" applyFill="1" applyBorder="1" applyAlignment="1">
      <alignment horizontal="left" vertical="center"/>
    </xf>
    <xf numFmtId="183" fontId="50" fillId="0" borderId="24" xfId="13031" applyNumberFormat="1" applyFont="1" applyFill="1" applyBorder="1" applyAlignment="1">
      <alignment horizontal="left" wrapText="1"/>
    </xf>
    <xf numFmtId="183" fontId="50" fillId="0" borderId="0" xfId="13029" applyNumberFormat="1" applyFont="1" applyFill="1">
      <alignment vertical="center"/>
    </xf>
    <xf numFmtId="183" fontId="50" fillId="0" borderId="15" xfId="13029" applyNumberFormat="1" applyFont="1" applyFill="1" applyBorder="1">
      <alignment vertical="center"/>
    </xf>
    <xf numFmtId="183" fontId="5" fillId="0" borderId="0" xfId="13030" applyNumberFormat="1" applyFont="1" applyFill="1" applyBorder="1" applyAlignment="1">
      <alignment horizontal="left" vertical="center" shrinkToFit="1"/>
    </xf>
    <xf numFmtId="183" fontId="5" fillId="15" borderId="0" xfId="13030" applyNumberFormat="1" applyFont="1" applyFill="1" applyBorder="1" applyAlignment="1">
      <alignment horizontal="left" vertical="center"/>
    </xf>
    <xf numFmtId="49" fontId="50" fillId="0" borderId="24" xfId="13028" applyNumberFormat="1" applyFont="1" applyBorder="1" applyAlignment="1">
      <alignment horizontal="left" vertical="center"/>
    </xf>
    <xf numFmtId="49" fontId="50" fillId="0" borderId="8" xfId="13028" applyNumberFormat="1" applyFont="1" applyBorder="1" applyAlignment="1">
      <alignment horizontal="left" vertical="center"/>
    </xf>
    <xf numFmtId="183" fontId="50" fillId="0" borderId="24" xfId="13028" applyNumberFormat="1" applyFont="1" applyBorder="1" applyAlignment="1">
      <alignment horizontal="left" vertical="center"/>
    </xf>
    <xf numFmtId="183" fontId="50" fillId="0" borderId="8" xfId="13028" applyNumberFormat="1" applyFont="1" applyBorder="1" applyAlignment="1">
      <alignment horizontal="left" vertical="center"/>
    </xf>
    <xf numFmtId="183" fontId="50" fillId="0" borderId="25" xfId="13031" applyNumberFormat="1" applyFont="1" applyFill="1" applyBorder="1" applyAlignment="1">
      <alignment horizontal="left" wrapText="1"/>
    </xf>
    <xf numFmtId="49" fontId="50" fillId="0" borderId="25" xfId="13028" applyNumberFormat="1" applyFont="1" applyBorder="1" applyAlignment="1">
      <alignment horizontal="left" vertical="center"/>
    </xf>
    <xf numFmtId="183" fontId="50" fillId="0" borderId="25" xfId="13028" applyNumberFormat="1" applyFont="1" applyBorder="1" applyAlignment="1">
      <alignment horizontal="left" vertical="center"/>
    </xf>
    <xf numFmtId="183" fontId="49" fillId="0" borderId="0" xfId="13028" applyNumberFormat="1" applyFont="1" applyBorder="1" applyAlignment="1">
      <alignment horizontal="center" vertical="center"/>
    </xf>
    <xf numFmtId="183" fontId="49" fillId="0" borderId="0" xfId="13028" applyNumberFormat="1" applyFont="1" applyFill="1" applyBorder="1" applyAlignment="1">
      <alignment horizontal="center" vertical="center"/>
    </xf>
    <xf numFmtId="183" fontId="5" fillId="0" borderId="0" xfId="13028" applyNumberFormat="1" applyFont="1" applyBorder="1" applyAlignment="1">
      <alignment horizontal="center" vertical="center"/>
    </xf>
    <xf numFmtId="183" fontId="49" fillId="0" borderId="0" xfId="13029" applyNumberFormat="1" applyFont="1" applyAlignment="1">
      <alignment horizontal="left" vertical="center"/>
    </xf>
    <xf numFmtId="202" fontId="8" fillId="0" borderId="24" xfId="13045" applyNumberFormat="1" applyFont="1" applyFill="1" applyBorder="1" applyAlignment="1">
      <alignment horizontal="center" vertical="center"/>
    </xf>
    <xf numFmtId="202" fontId="8" fillId="0" borderId="9" xfId="13045" applyNumberFormat="1" applyFont="1" applyFill="1" applyBorder="1" applyAlignment="1">
      <alignment horizontal="center" vertical="center"/>
    </xf>
    <xf numFmtId="202" fontId="8" fillId="0" borderId="8" xfId="13045" applyNumberFormat="1" applyFont="1" applyFill="1" applyBorder="1" applyAlignment="1">
      <alignment horizontal="center" vertical="center"/>
    </xf>
    <xf numFmtId="202" fontId="75" fillId="0" borderId="24" xfId="13045" applyNumberFormat="1" applyFont="1" applyFill="1" applyBorder="1" applyAlignment="1">
      <alignment horizontal="center" vertical="center" wrapText="1"/>
    </xf>
    <xf numFmtId="202" fontId="75" fillId="0" borderId="9" xfId="13045" applyNumberFormat="1" applyFont="1" applyFill="1" applyBorder="1" applyAlignment="1">
      <alignment horizontal="center" vertical="center" wrapText="1"/>
    </xf>
    <xf numFmtId="202" fontId="75" fillId="0" borderId="8" xfId="13045" applyNumberFormat="1" applyFont="1" applyFill="1" applyBorder="1" applyAlignment="1">
      <alignment horizontal="center" vertical="center" wrapText="1"/>
    </xf>
    <xf numFmtId="202" fontId="8" fillId="0" borderId="24" xfId="13044" applyNumberFormat="1" applyFont="1" applyFill="1" applyBorder="1" applyAlignment="1">
      <alignment horizontal="center" vertical="center"/>
    </xf>
    <xf numFmtId="202" fontId="8" fillId="0" borderId="9" xfId="13044" applyNumberFormat="1" applyFont="1" applyFill="1" applyBorder="1" applyAlignment="1">
      <alignment horizontal="center" vertical="center"/>
    </xf>
    <xf numFmtId="202" fontId="8" fillId="0" borderId="8" xfId="13044" applyNumberFormat="1" applyFont="1" applyFill="1" applyBorder="1" applyAlignment="1">
      <alignment horizontal="center" vertical="center"/>
    </xf>
    <xf numFmtId="202" fontId="8" fillId="0" borderId="24" xfId="13045" applyNumberFormat="1" applyFont="1" applyFill="1" applyBorder="1" applyAlignment="1">
      <alignment horizontal="center" vertical="center" wrapText="1"/>
    </xf>
    <xf numFmtId="202" fontId="8" fillId="0" borderId="9" xfId="13045" applyNumberFormat="1" applyFont="1" applyFill="1" applyBorder="1" applyAlignment="1">
      <alignment horizontal="center" vertical="center" wrapText="1"/>
    </xf>
    <xf numFmtId="202" fontId="8" fillId="0" borderId="8" xfId="13045" applyNumberFormat="1" applyFont="1" applyFill="1" applyBorder="1" applyAlignment="1">
      <alignment horizontal="center" vertical="center" wrapText="1"/>
    </xf>
    <xf numFmtId="202" fontId="72" fillId="0" borderId="24" xfId="13044" applyNumberFormat="1" applyFont="1" applyFill="1" applyBorder="1" applyAlignment="1">
      <alignment horizontal="center" vertical="center" wrapText="1"/>
    </xf>
    <xf numFmtId="202" fontId="72" fillId="0" borderId="8" xfId="13044" applyNumberFormat="1" applyFont="1" applyFill="1" applyBorder="1" applyAlignment="1">
      <alignment horizontal="center" vertical="center" wrapText="1"/>
    </xf>
    <xf numFmtId="202" fontId="75" fillId="0" borderId="24" xfId="13044" applyNumberFormat="1" applyFont="1" applyFill="1" applyBorder="1" applyAlignment="1">
      <alignment horizontal="center" vertical="center" wrapText="1"/>
    </xf>
    <xf numFmtId="202" fontId="75" fillId="0" borderId="8" xfId="13044" applyNumberFormat="1" applyFont="1" applyFill="1" applyBorder="1" applyAlignment="1">
      <alignment horizontal="center" vertical="center" wrapText="1"/>
    </xf>
    <xf numFmtId="202" fontId="72" fillId="0" borderId="25" xfId="13044" applyNumberFormat="1" applyFont="1" applyFill="1" applyBorder="1" applyAlignment="1">
      <alignment horizontal="center" vertical="center" wrapText="1"/>
    </xf>
    <xf numFmtId="203" fontId="8" fillId="0" borderId="24" xfId="13045" applyNumberFormat="1" applyFont="1" applyFill="1" applyBorder="1" applyAlignment="1">
      <alignment horizontal="center" vertical="center"/>
    </xf>
    <xf numFmtId="203" fontId="8" fillId="0" borderId="8" xfId="13045" applyNumberFormat="1" applyFont="1" applyFill="1" applyBorder="1" applyAlignment="1">
      <alignment horizontal="center" vertical="center"/>
    </xf>
    <xf numFmtId="202" fontId="8" fillId="0" borderId="24" xfId="13044" applyNumberFormat="1" applyFont="1" applyFill="1" applyBorder="1" applyAlignment="1">
      <alignment horizontal="center" vertical="center" wrapText="1"/>
    </xf>
    <xf numFmtId="202" fontId="8" fillId="0" borderId="9" xfId="13044" applyNumberFormat="1" applyFont="1" applyFill="1" applyBorder="1" applyAlignment="1">
      <alignment horizontal="center" vertical="center" wrapText="1"/>
    </xf>
    <xf numFmtId="202" fontId="8" fillId="0" borderId="8" xfId="13044" applyNumberFormat="1" applyFont="1" applyFill="1" applyBorder="1" applyAlignment="1">
      <alignment horizontal="center" vertical="center" wrapText="1"/>
    </xf>
    <xf numFmtId="203" fontId="8" fillId="0" borderId="24" xfId="13045" applyNumberFormat="1" applyFont="1" applyFill="1" applyBorder="1" applyAlignment="1">
      <alignment horizontal="center" vertical="center" wrapText="1"/>
    </xf>
    <xf numFmtId="203" fontId="8" fillId="0" borderId="9" xfId="13045" applyNumberFormat="1" applyFont="1" applyFill="1" applyBorder="1" applyAlignment="1">
      <alignment horizontal="center" vertical="center" wrapText="1"/>
    </xf>
    <xf numFmtId="203" fontId="8" fillId="0" borderId="8" xfId="13045" applyNumberFormat="1" applyFont="1" applyFill="1" applyBorder="1" applyAlignment="1">
      <alignment horizontal="center" vertical="center" wrapText="1"/>
    </xf>
    <xf numFmtId="202" fontId="72" fillId="0" borderId="9" xfId="13044" applyNumberFormat="1" applyFont="1" applyFill="1" applyBorder="1" applyAlignment="1">
      <alignment horizontal="center" vertical="center" wrapText="1"/>
    </xf>
    <xf numFmtId="202" fontId="34" fillId="0" borderId="0" xfId="13056" applyNumberFormat="1" applyFont="1" applyBorder="1" applyAlignment="1">
      <alignment horizontal="center" vertical="center"/>
    </xf>
    <xf numFmtId="202" fontId="41" fillId="15" borderId="0" xfId="13049" applyNumberFormat="1" applyFont="1" applyFill="1" applyBorder="1" applyAlignment="1">
      <alignment horizontal="left" vertical="center"/>
    </xf>
    <xf numFmtId="203" fontId="8" fillId="0" borderId="24" xfId="13044" applyNumberFormat="1" applyFont="1" applyFill="1" applyBorder="1" applyAlignment="1">
      <alignment horizontal="center" vertical="center"/>
    </xf>
    <xf numFmtId="203" fontId="8" fillId="0" borderId="9" xfId="13044" applyNumberFormat="1" applyFont="1" applyFill="1" applyBorder="1" applyAlignment="1">
      <alignment horizontal="center" vertical="center"/>
    </xf>
    <xf numFmtId="203" fontId="8" fillId="0" borderId="8" xfId="13044" applyNumberFormat="1" applyFont="1" applyFill="1" applyBorder="1" applyAlignment="1">
      <alignment horizontal="center" vertical="center"/>
    </xf>
    <xf numFmtId="0" fontId="65" fillId="0" borderId="0" xfId="13210" applyFont="1" applyFill="1" applyBorder="1" applyAlignment="1">
      <alignment horizontal="left" vertical="center" shrinkToFit="1"/>
    </xf>
    <xf numFmtId="0" fontId="58" fillId="33" borderId="41" xfId="12933" applyFont="1" applyFill="1" applyBorder="1" applyAlignment="1">
      <alignment horizontal="center" vertical="center"/>
    </xf>
    <xf numFmtId="0" fontId="58" fillId="0" borderId="41" xfId="12933" applyFont="1" applyBorder="1" applyAlignment="1">
      <alignment horizontal="center" vertical="center"/>
    </xf>
    <xf numFmtId="0" fontId="58" fillId="0" borderId="49" xfId="13211" applyFont="1" applyFill="1" applyBorder="1" applyAlignment="1">
      <alignment horizontal="center" vertical="center" wrapText="1"/>
    </xf>
    <xf numFmtId="0" fontId="58" fillId="0" borderId="9" xfId="13211" applyFont="1" applyFill="1" applyBorder="1" applyAlignment="1">
      <alignment horizontal="center" vertical="center" wrapText="1"/>
    </xf>
    <xf numFmtId="0" fontId="58" fillId="0" borderId="8" xfId="13211" applyFont="1" applyFill="1" applyBorder="1" applyAlignment="1">
      <alignment horizontal="center" vertical="center" wrapText="1"/>
    </xf>
    <xf numFmtId="0" fontId="58" fillId="0" borderId="41" xfId="13019" applyFont="1" applyBorder="1" applyAlignment="1">
      <alignment horizontal="center" vertical="center"/>
    </xf>
    <xf numFmtId="0" fontId="58" fillId="0" borderId="49" xfId="13019" applyFont="1" applyBorder="1" applyAlignment="1">
      <alignment horizontal="center"/>
    </xf>
    <xf numFmtId="0" fontId="58" fillId="0" borderId="49" xfId="13019" applyFont="1" applyBorder="1" applyAlignment="1">
      <alignment horizontal="center" vertical="center" wrapText="1"/>
    </xf>
    <xf numFmtId="0" fontId="58" fillId="0" borderId="9" xfId="13019" applyFont="1" applyBorder="1" applyAlignment="1">
      <alignment horizontal="center" vertical="center" wrapText="1"/>
    </xf>
    <xf numFmtId="0" fontId="58" fillId="0" borderId="8" xfId="13019" applyFont="1" applyBorder="1" applyAlignment="1">
      <alignment horizontal="center" vertical="center" wrapText="1"/>
    </xf>
    <xf numFmtId="0" fontId="58" fillId="33" borderId="49" xfId="12933" applyFont="1" applyFill="1" applyBorder="1" applyAlignment="1">
      <alignment horizontal="center" vertical="center"/>
    </xf>
    <xf numFmtId="0" fontId="58" fillId="33" borderId="8" xfId="12933" applyFont="1" applyFill="1" applyBorder="1" applyAlignment="1">
      <alignment horizontal="center" vertical="center"/>
    </xf>
    <xf numFmtId="0" fontId="119" fillId="0" borderId="0" xfId="13209" applyFont="1" applyBorder="1" applyAlignment="1">
      <alignment horizontal="center" vertical="center"/>
    </xf>
    <xf numFmtId="0" fontId="119" fillId="0" borderId="0" xfId="13209" applyFont="1" applyFill="1" applyBorder="1" applyAlignment="1">
      <alignment horizontal="center" vertical="center"/>
    </xf>
    <xf numFmtId="0" fontId="54" fillId="0" borderId="0" xfId="13019" applyFont="1" applyAlignment="1">
      <alignment horizontal="center" vertical="center"/>
    </xf>
    <xf numFmtId="0" fontId="54" fillId="0" borderId="0" xfId="13019" applyFont="1" applyFill="1" applyAlignment="1">
      <alignment horizontal="center" vertical="center"/>
    </xf>
    <xf numFmtId="0" fontId="65" fillId="0" borderId="0" xfId="13209" applyFont="1" applyFill="1" applyBorder="1" applyAlignment="1">
      <alignment horizontal="center" vertical="center"/>
    </xf>
    <xf numFmtId="0" fontId="65" fillId="0" borderId="0" xfId="13209" applyFont="1" applyBorder="1" applyAlignment="1">
      <alignment horizontal="center" vertical="center"/>
    </xf>
    <xf numFmtId="0" fontId="110" fillId="0" borderId="0" xfId="13210" applyFont="1" applyFill="1" applyBorder="1" applyAlignment="1">
      <alignment horizontal="left" vertical="center" shrinkToFit="1"/>
    </xf>
    <xf numFmtId="0" fontId="58" fillId="0" borderId="49" xfId="12933" applyFont="1" applyBorder="1" applyAlignment="1">
      <alignment horizontal="center" vertical="center"/>
    </xf>
    <xf numFmtId="0" fontId="58" fillId="0" borderId="8" xfId="12933" applyFont="1" applyBorder="1" applyAlignment="1">
      <alignment horizontal="center" vertical="center"/>
    </xf>
    <xf numFmtId="0" fontId="58" fillId="0" borderId="41" xfId="13211" applyFont="1" applyFill="1" applyBorder="1" applyAlignment="1">
      <alignment horizontal="center" vertical="center" wrapText="1"/>
    </xf>
    <xf numFmtId="0" fontId="58" fillId="33" borderId="41" xfId="13019" applyFont="1" applyFill="1" applyBorder="1" applyAlignment="1">
      <alignment horizontal="center" vertical="center"/>
    </xf>
    <xf numFmtId="0" fontId="58" fillId="33" borderId="41" xfId="13019" applyFont="1" applyFill="1" applyBorder="1" applyAlignment="1">
      <alignment horizontal="center"/>
    </xf>
    <xf numFmtId="0" fontId="65" fillId="0" borderId="0" xfId="13019" applyFont="1" applyFill="1" applyBorder="1" applyAlignment="1">
      <alignment horizontal="left" vertical="center" shrinkToFit="1"/>
    </xf>
    <xf numFmtId="0" fontId="58" fillId="0" borderId="0" xfId="13019" applyFont="1" applyFill="1" applyBorder="1" applyAlignment="1"/>
    <xf numFmtId="0" fontId="58" fillId="0" borderId="41" xfId="13019" applyFont="1" applyBorder="1" applyAlignment="1">
      <alignment horizontal="center"/>
    </xf>
    <xf numFmtId="0" fontId="58" fillId="34" borderId="40" xfId="13019" applyFont="1" applyFill="1" applyBorder="1" applyAlignment="1">
      <alignment horizontal="center" vertical="center"/>
    </xf>
    <xf numFmtId="0" fontId="58" fillId="0" borderId="52" xfId="13019" applyFont="1" applyBorder="1" applyAlignment="1"/>
    <xf numFmtId="0" fontId="58" fillId="0" borderId="41" xfId="13019" applyFont="1" applyFill="1" applyBorder="1" applyAlignment="1">
      <alignment horizontal="center" vertical="center"/>
    </xf>
    <xf numFmtId="0" fontId="58" fillId="0" borderId="41" xfId="13019" applyFont="1" applyFill="1" applyBorder="1" applyAlignment="1">
      <alignment horizontal="center"/>
    </xf>
    <xf numFmtId="0" fontId="58" fillId="33" borderId="41" xfId="13019" applyFont="1" applyFill="1" applyBorder="1" applyAlignment="1"/>
    <xf numFmtId="0" fontId="58" fillId="33" borderId="49" xfId="13019" applyFont="1" applyFill="1" applyBorder="1" applyAlignment="1">
      <alignment horizontal="center"/>
    </xf>
    <xf numFmtId="0" fontId="58" fillId="33" borderId="49" xfId="13019" applyFont="1" applyFill="1" applyBorder="1"/>
    <xf numFmtId="0" fontId="58" fillId="34" borderId="41" xfId="13019" applyFont="1" applyFill="1" applyBorder="1" applyAlignment="1">
      <alignment horizontal="center" vertical="center"/>
    </xf>
    <xf numFmtId="0" fontId="58" fillId="0" borderId="41" xfId="13019" applyFont="1" applyBorder="1" applyAlignment="1"/>
    <xf numFmtId="0" fontId="58" fillId="0" borderId="49" xfId="13019" applyFont="1" applyFill="1" applyBorder="1" applyAlignment="1">
      <alignment horizontal="center" vertical="center"/>
    </xf>
    <xf numFmtId="0" fontId="58" fillId="0" borderId="9" xfId="13019" applyFont="1" applyFill="1" applyBorder="1" applyAlignment="1">
      <alignment horizontal="center" vertical="center"/>
    </xf>
    <xf numFmtId="0" fontId="58" fillId="0" borderId="8" xfId="13019" applyFont="1" applyFill="1" applyBorder="1" applyAlignment="1">
      <alignment horizontal="center" vertical="center"/>
    </xf>
    <xf numFmtId="0" fontId="58" fillId="33" borderId="40" xfId="13019" applyFont="1" applyFill="1" applyBorder="1" applyAlignment="1">
      <alignment horizontal="center" vertical="center"/>
    </xf>
    <xf numFmtId="0" fontId="58" fillId="33" borderId="52" xfId="13019" applyFont="1" applyFill="1" applyBorder="1" applyAlignment="1"/>
    <xf numFmtId="0" fontId="58" fillId="34" borderId="61" xfId="13019" applyFont="1" applyFill="1" applyBorder="1" applyAlignment="1">
      <alignment horizontal="center" vertical="center"/>
    </xf>
    <xf numFmtId="0" fontId="58" fillId="0" borderId="0" xfId="13019" applyFont="1" applyBorder="1" applyAlignment="1"/>
    <xf numFmtId="0" fontId="111" fillId="0" borderId="49" xfId="13019" applyFont="1" applyFill="1" applyBorder="1" applyAlignment="1">
      <alignment horizontal="center" vertical="center"/>
    </xf>
    <xf numFmtId="0" fontId="111" fillId="0" borderId="9" xfId="13019" applyFont="1" applyFill="1" applyBorder="1" applyAlignment="1">
      <alignment horizontal="center" vertical="center"/>
    </xf>
    <xf numFmtId="0" fontId="111" fillId="0" borderId="8" xfId="13019" applyFont="1" applyFill="1" applyBorder="1" applyAlignment="1">
      <alignment horizontal="center" vertical="center"/>
    </xf>
    <xf numFmtId="0" fontId="58" fillId="34" borderId="39" xfId="13019" applyFont="1" applyFill="1" applyBorder="1" applyAlignment="1">
      <alignment horizontal="center" vertical="center"/>
    </xf>
    <xf numFmtId="0" fontId="107" fillId="0" borderId="49" xfId="13019" applyFont="1" applyFill="1" applyBorder="1" applyAlignment="1">
      <alignment horizontal="center" vertical="center"/>
    </xf>
    <xf numFmtId="0" fontId="107" fillId="0" borderId="9" xfId="13019" applyFont="1" applyFill="1" applyBorder="1" applyAlignment="1">
      <alignment horizontal="center" vertical="center"/>
    </xf>
    <xf numFmtId="0" fontId="107" fillId="0" borderId="8" xfId="13019" applyFont="1" applyFill="1" applyBorder="1" applyAlignment="1">
      <alignment horizontal="center" vertical="center"/>
    </xf>
    <xf numFmtId="0" fontId="65" fillId="0" borderId="0" xfId="13019" applyFont="1" applyFill="1" applyAlignment="1">
      <alignment horizontal="left"/>
    </xf>
    <xf numFmtId="0" fontId="58" fillId="33" borderId="45" xfId="13019" applyFont="1" applyFill="1" applyBorder="1" applyAlignment="1">
      <alignment horizontal="center" vertical="center"/>
    </xf>
    <xf numFmtId="0" fontId="58" fillId="33" borderId="50" xfId="13019" applyFont="1" applyFill="1" applyBorder="1" applyAlignment="1">
      <alignment horizontal="center" vertical="center"/>
    </xf>
    <xf numFmtId="0" fontId="58" fillId="33" borderId="46" xfId="13019" applyFont="1" applyFill="1" applyBorder="1" applyAlignment="1">
      <alignment horizontal="center" vertical="center"/>
    </xf>
    <xf numFmtId="0" fontId="58" fillId="33" borderId="52" xfId="13019" applyFont="1" applyFill="1" applyBorder="1" applyAlignment="1">
      <alignment horizontal="center" vertical="center"/>
    </xf>
    <xf numFmtId="0" fontId="58" fillId="33" borderId="46" xfId="13019" applyFont="1" applyFill="1" applyBorder="1" applyAlignment="1">
      <alignment horizontal="center" vertical="center" wrapText="1"/>
    </xf>
    <xf numFmtId="0" fontId="58" fillId="33" borderId="52" xfId="13019" applyFont="1" applyFill="1" applyBorder="1" applyAlignment="1">
      <alignment horizontal="center" vertical="center" wrapText="1"/>
    </xf>
    <xf numFmtId="0" fontId="65" fillId="15" borderId="0" xfId="13019" applyFont="1" applyFill="1" applyAlignment="1">
      <alignment horizontal="left" vertical="center" wrapText="1"/>
    </xf>
    <xf numFmtId="0" fontId="65" fillId="0" borderId="0" xfId="13019" applyFont="1" applyFill="1" applyAlignment="1">
      <alignment horizontal="left" vertical="center" wrapText="1"/>
    </xf>
    <xf numFmtId="0" fontId="65" fillId="0" borderId="0" xfId="13019" applyFont="1" applyFill="1" applyAlignment="1">
      <alignment horizontal="left" vertical="center" wrapText="1" shrinkToFit="1"/>
    </xf>
    <xf numFmtId="0" fontId="65" fillId="16" borderId="0" xfId="13019" applyFont="1" applyFill="1" applyBorder="1" applyAlignment="1">
      <alignment horizontal="left" vertical="center" wrapText="1" shrinkToFit="1"/>
    </xf>
    <xf numFmtId="0" fontId="58" fillId="33" borderId="41" xfId="13019" applyFont="1" applyFill="1" applyBorder="1" applyAlignment="1">
      <alignment horizontal="center" vertical="center" wrapText="1"/>
    </xf>
    <xf numFmtId="0" fontId="58" fillId="33" borderId="41" xfId="13019" applyFont="1" applyFill="1" applyBorder="1"/>
    <xf numFmtId="0" fontId="58" fillId="0" borderId="49" xfId="13019" applyFont="1" applyBorder="1"/>
    <xf numFmtId="0" fontId="58" fillId="0" borderId="41" xfId="13019" applyFont="1" applyFill="1" applyBorder="1"/>
    <xf numFmtId="0" fontId="58" fillId="0" borderId="41" xfId="13019" applyFont="1" applyFill="1" applyBorder="1" applyAlignment="1"/>
    <xf numFmtId="0" fontId="58" fillId="0" borderId="40" xfId="13019" applyFont="1" applyBorder="1" applyAlignment="1">
      <alignment horizontal="center" vertical="center"/>
    </xf>
    <xf numFmtId="0" fontId="58" fillId="16" borderId="41" xfId="13019" applyFont="1" applyFill="1" applyBorder="1" applyAlignment="1">
      <alignment horizontal="center" vertical="center" wrapText="1"/>
    </xf>
    <xf numFmtId="0" fontId="107" fillId="0" borderId="41" xfId="13019" applyFont="1" applyFill="1" applyBorder="1" applyAlignment="1">
      <alignment horizontal="center" vertical="center"/>
    </xf>
    <xf numFmtId="0" fontId="58" fillId="0" borderId="50" xfId="13019" applyFont="1" applyBorder="1" applyAlignment="1"/>
    <xf numFmtId="0" fontId="58" fillId="34" borderId="49" xfId="13019" applyFont="1" applyFill="1" applyBorder="1" applyAlignment="1">
      <alignment horizontal="center" vertical="center"/>
    </xf>
    <xf numFmtId="0" fontId="58" fillId="34" borderId="9" xfId="13019" applyFont="1" applyFill="1" applyBorder="1" applyAlignment="1">
      <alignment horizontal="center" vertical="center"/>
    </xf>
    <xf numFmtId="0" fontId="65" fillId="0" borderId="60" xfId="13019" applyFont="1" applyFill="1" applyBorder="1" applyAlignment="1">
      <alignment horizontal="left" vertical="center" shrinkToFit="1"/>
    </xf>
    <xf numFmtId="0" fontId="65" fillId="0" borderId="15" xfId="13019" applyFont="1" applyFill="1" applyBorder="1" applyAlignment="1">
      <alignment horizontal="left" vertical="center" shrinkToFit="1"/>
    </xf>
    <xf numFmtId="184" fontId="65" fillId="0" borderId="8" xfId="13019" applyNumberFormat="1" applyFont="1" applyFill="1" applyBorder="1" applyAlignment="1">
      <alignment horizontal="left" vertical="center" shrinkToFit="1"/>
    </xf>
    <xf numFmtId="49" fontId="65" fillId="0" borderId="8" xfId="13019" applyNumberFormat="1" applyFont="1" applyFill="1" applyBorder="1" applyAlignment="1">
      <alignment horizontal="left" vertical="center" shrinkToFit="1"/>
    </xf>
    <xf numFmtId="0" fontId="65" fillId="0" borderId="8" xfId="13019" applyFont="1" applyFill="1" applyBorder="1" applyAlignment="1">
      <alignment horizontal="left" vertical="center" shrinkToFit="1"/>
    </xf>
    <xf numFmtId="0" fontId="110" fillId="0" borderId="0" xfId="13019" applyFont="1" applyFill="1" applyBorder="1" applyAlignment="1">
      <alignment horizontal="left" vertical="center" shrinkToFit="1"/>
    </xf>
    <xf numFmtId="0" fontId="58" fillId="33" borderId="46" xfId="13207" applyFont="1" applyFill="1" applyBorder="1" applyAlignment="1">
      <alignment horizontal="center" vertical="center" wrapText="1"/>
    </xf>
    <xf numFmtId="0" fontId="58" fillId="33" borderId="44" xfId="13207" applyFont="1" applyFill="1" applyBorder="1" applyAlignment="1">
      <alignment horizontal="center" vertical="center" wrapText="1"/>
    </xf>
    <xf numFmtId="0" fontId="65" fillId="0" borderId="0" xfId="13019" applyFont="1" applyFill="1" applyBorder="1" applyAlignment="1">
      <alignment horizontal="left"/>
    </xf>
    <xf numFmtId="0" fontId="58" fillId="33" borderId="56" xfId="13019" applyFont="1" applyFill="1" applyBorder="1" applyAlignment="1">
      <alignment horizontal="center" vertical="center" wrapText="1"/>
    </xf>
    <xf numFmtId="0" fontId="58" fillId="33" borderId="53" xfId="13019" applyFont="1" applyFill="1" applyBorder="1" applyAlignment="1">
      <alignment horizontal="center" vertical="center" wrapText="1"/>
    </xf>
    <xf numFmtId="0" fontId="58" fillId="33" borderId="44" xfId="13019" applyFont="1" applyFill="1" applyBorder="1" applyAlignment="1">
      <alignment horizontal="center" vertical="center" wrapText="1"/>
    </xf>
    <xf numFmtId="0" fontId="110" fillId="0" borderId="0" xfId="13019" applyFont="1" applyFill="1" applyAlignment="1">
      <alignment horizontal="left"/>
    </xf>
    <xf numFmtId="0" fontId="110" fillId="0" borderId="15" xfId="13019" applyFont="1" applyFill="1" applyBorder="1" applyAlignment="1">
      <alignment horizontal="left"/>
    </xf>
    <xf numFmtId="0" fontId="58" fillId="0" borderId="49" xfId="13209" applyFont="1" applyFill="1" applyBorder="1" applyAlignment="1">
      <alignment horizontal="center" vertical="center" wrapText="1"/>
    </xf>
    <xf numFmtId="0" fontId="58" fillId="0" borderId="9" xfId="13209" applyFont="1" applyFill="1" applyBorder="1" applyAlignment="1">
      <alignment horizontal="center" vertical="center" wrapText="1"/>
    </xf>
    <xf numFmtId="0" fontId="58" fillId="0" borderId="8" xfId="13209" applyFont="1" applyFill="1" applyBorder="1" applyAlignment="1">
      <alignment horizontal="center" vertical="center" wrapText="1"/>
    </xf>
    <xf numFmtId="0" fontId="58" fillId="0" borderId="49" xfId="13019" applyFont="1" applyBorder="1" applyAlignment="1">
      <alignment horizontal="center" vertical="center"/>
    </xf>
    <xf numFmtId="0" fontId="58" fillId="0" borderId="8" xfId="13019" applyFont="1" applyBorder="1" applyAlignment="1">
      <alignment horizontal="center" vertical="center"/>
    </xf>
    <xf numFmtId="0" fontId="58" fillId="0" borderId="9" xfId="12933" applyFont="1" applyBorder="1" applyAlignment="1">
      <alignment horizontal="center" vertical="center"/>
    </xf>
    <xf numFmtId="0" fontId="65" fillId="0" borderId="63" xfId="13019" applyFont="1" applyFill="1" applyBorder="1" applyAlignment="1">
      <alignment horizontal="left" vertical="center" shrinkToFit="1"/>
    </xf>
    <xf numFmtId="0" fontId="58" fillId="0" borderId="9" xfId="13019" applyFont="1" applyBorder="1" applyAlignment="1">
      <alignment horizontal="center" vertical="center"/>
    </xf>
    <xf numFmtId="0" fontId="111" fillId="0" borderId="41" xfId="13019" applyFont="1" applyFill="1" applyBorder="1" applyAlignment="1">
      <alignment horizontal="center" vertical="center"/>
    </xf>
    <xf numFmtId="0" fontId="58" fillId="0" borderId="46" xfId="13019" applyFont="1" applyBorder="1" applyAlignment="1">
      <alignment horizontal="center" vertical="center"/>
    </xf>
    <xf numFmtId="0" fontId="58" fillId="0" borderId="52" xfId="13019" applyFont="1" applyBorder="1" applyAlignment="1">
      <alignment horizontal="center" vertical="center"/>
    </xf>
    <xf numFmtId="0" fontId="58" fillId="34" borderId="42" xfId="13019" applyFont="1" applyFill="1" applyBorder="1" applyAlignment="1">
      <alignment horizontal="center" vertical="center"/>
    </xf>
    <xf numFmtId="0" fontId="58" fillId="0" borderId="48" xfId="13019" applyFont="1" applyBorder="1" applyAlignment="1"/>
    <xf numFmtId="0" fontId="58" fillId="0" borderId="46" xfId="13207" applyFont="1" applyBorder="1" applyAlignment="1">
      <alignment horizontal="center" vertical="center" wrapText="1"/>
    </xf>
    <xf numFmtId="0" fontId="58" fillId="0" borderId="44" xfId="13207" applyFont="1" applyBorder="1" applyAlignment="1">
      <alignment horizontal="center" vertical="center" wrapText="1"/>
    </xf>
    <xf numFmtId="0" fontId="58" fillId="0" borderId="46" xfId="13019" applyFont="1" applyBorder="1" applyAlignment="1">
      <alignment horizontal="center" vertical="center" wrapText="1"/>
    </xf>
    <xf numFmtId="0" fontId="58" fillId="0" borderId="44" xfId="13019" applyFont="1" applyBorder="1" applyAlignment="1">
      <alignment horizontal="center" vertical="center" wrapText="1"/>
    </xf>
    <xf numFmtId="0" fontId="58" fillId="0" borderId="45" xfId="13207" applyFont="1" applyBorder="1" applyAlignment="1">
      <alignment horizontal="center" vertical="center" wrapText="1"/>
    </xf>
    <xf numFmtId="0" fontId="58" fillId="0" borderId="43" xfId="13207" applyFont="1" applyBorder="1" applyAlignment="1">
      <alignment horizontal="center" vertical="center" wrapText="1"/>
    </xf>
    <xf numFmtId="0" fontId="58" fillId="0" borderId="52" xfId="13019" applyFont="1" applyBorder="1" applyAlignment="1">
      <alignment horizontal="center" vertical="center" wrapText="1"/>
    </xf>
    <xf numFmtId="0" fontId="58" fillId="0" borderId="41" xfId="13019" applyFont="1" applyBorder="1" applyAlignment="1">
      <alignment horizontal="center" vertical="center" wrapText="1"/>
    </xf>
    <xf numFmtId="0" fontId="58" fillId="0" borderId="56" xfId="13019" applyFont="1" applyBorder="1" applyAlignment="1">
      <alignment horizontal="center" vertical="center" wrapText="1"/>
    </xf>
    <xf numFmtId="0" fontId="58" fillId="0" borderId="53" xfId="13019" applyFont="1" applyBorder="1" applyAlignment="1">
      <alignment horizontal="center" vertical="center" wrapText="1"/>
    </xf>
    <xf numFmtId="0" fontId="58" fillId="0" borderId="41" xfId="13211" applyFont="1" applyFill="1" applyBorder="1" applyAlignment="1">
      <alignment horizontal="center" vertical="center"/>
    </xf>
    <xf numFmtId="0" fontId="58" fillId="0" borderId="41" xfId="13209" applyFont="1" applyFill="1" applyBorder="1" applyAlignment="1">
      <alignment horizontal="center" vertical="center" wrapText="1"/>
    </xf>
    <xf numFmtId="0" fontId="65" fillId="15" borderId="0" xfId="13210" applyFont="1" applyFill="1" applyBorder="1" applyAlignment="1">
      <alignment horizontal="left" vertical="center"/>
    </xf>
    <xf numFmtId="0" fontId="107" fillId="0" borderId="0" xfId="13019" applyFont="1" applyFill="1" applyBorder="1"/>
    <xf numFmtId="0" fontId="111" fillId="0" borderId="49" xfId="13019" applyFont="1" applyFill="1" applyBorder="1" applyAlignment="1">
      <alignment horizontal="center" vertical="center" wrapText="1"/>
    </xf>
    <xf numFmtId="0" fontId="111" fillId="0" borderId="9" xfId="13019" applyFont="1" applyFill="1" applyBorder="1" applyAlignment="1">
      <alignment horizontal="center" vertical="center" wrapText="1"/>
    </xf>
    <xf numFmtId="0" fontId="111" fillId="0" borderId="8" xfId="13019" applyFont="1" applyFill="1" applyBorder="1" applyAlignment="1">
      <alignment horizontal="center" vertical="center" wrapText="1"/>
    </xf>
    <xf numFmtId="0" fontId="58" fillId="0" borderId="42" xfId="13019" applyFont="1" applyBorder="1" applyAlignment="1">
      <alignment horizontal="center" vertical="center"/>
    </xf>
    <xf numFmtId="0" fontId="58" fillId="0" borderId="59" xfId="13019" applyFont="1" applyBorder="1" applyAlignment="1">
      <alignment horizontal="center" vertical="center"/>
    </xf>
    <xf numFmtId="0" fontId="58" fillId="0" borderId="0" xfId="13019" applyFont="1" applyBorder="1" applyAlignment="1">
      <alignment horizontal="center" vertical="center"/>
    </xf>
    <xf numFmtId="0" fontId="58" fillId="0" borderId="45" xfId="13019" applyFont="1" applyBorder="1" applyAlignment="1">
      <alignment horizontal="center" vertical="center"/>
    </xf>
    <xf numFmtId="0" fontId="58" fillId="0" borderId="58" xfId="13019" applyFont="1" applyBorder="1" applyAlignment="1">
      <alignment horizontal="center" vertical="center" wrapText="1"/>
    </xf>
    <xf numFmtId="0" fontId="58" fillId="0" borderId="48" xfId="13019" applyFont="1" applyBorder="1" applyAlignment="1">
      <alignment horizontal="center" vertical="center" wrapText="1"/>
    </xf>
    <xf numFmtId="0" fontId="111" fillId="0" borderId="57" xfId="13019" applyFont="1" applyFill="1" applyBorder="1" applyAlignment="1">
      <alignment horizontal="center" vertical="center"/>
    </xf>
    <xf numFmtId="0" fontId="111" fillId="0" borderId="15" xfId="13019" applyFont="1" applyFill="1" applyBorder="1" applyAlignment="1">
      <alignment horizontal="center" vertical="center"/>
    </xf>
    <xf numFmtId="0" fontId="58" fillId="34" borderId="8" xfId="13019" applyFont="1" applyFill="1" applyBorder="1" applyAlignment="1">
      <alignment horizontal="center" vertical="center"/>
    </xf>
    <xf numFmtId="0" fontId="58" fillId="0" borderId="47" xfId="13206" applyFont="1" applyFill="1" applyBorder="1" applyAlignment="1">
      <alignment horizontal="center" vertical="center" wrapText="1"/>
    </xf>
    <xf numFmtId="0" fontId="58" fillId="0" borderId="9" xfId="13206" applyFont="1" applyFill="1" applyBorder="1" applyAlignment="1">
      <alignment horizontal="center" vertical="center" wrapText="1"/>
    </xf>
    <xf numFmtId="0" fontId="13" fillId="0" borderId="8" xfId="13019" applyFont="1" applyFill="1" applyBorder="1" applyAlignment="1">
      <alignment horizontal="center" vertical="center" wrapText="1"/>
    </xf>
    <xf numFmtId="0" fontId="58" fillId="0" borderId="41" xfId="13207" applyFont="1" applyBorder="1" applyAlignment="1">
      <alignment horizontal="center" vertical="center" wrapText="1"/>
    </xf>
    <xf numFmtId="0" fontId="58" fillId="0" borderId="41" xfId="13206" applyFont="1" applyFill="1" applyBorder="1" applyAlignment="1">
      <alignment horizontal="center" vertical="center" wrapText="1"/>
    </xf>
    <xf numFmtId="0" fontId="58" fillId="0" borderId="21" xfId="13206" applyFont="1" applyFill="1" applyBorder="1" applyAlignment="1">
      <alignment horizontal="center" vertical="center" wrapText="1"/>
    </xf>
    <xf numFmtId="0" fontId="58" fillId="0" borderId="50" xfId="13207" applyFont="1" applyBorder="1" applyAlignment="1">
      <alignment horizontal="center" vertical="center" wrapText="1"/>
    </xf>
    <xf numFmtId="0" fontId="58" fillId="0" borderId="49" xfId="13206" applyFont="1" applyFill="1" applyBorder="1" applyAlignment="1">
      <alignment horizontal="center" vertical="center" wrapText="1"/>
    </xf>
    <xf numFmtId="0" fontId="6" fillId="84" borderId="0" xfId="13210" applyFont="1" applyFill="1" applyBorder="1" applyAlignment="1">
      <alignment horizontal="left" vertical="center"/>
    </xf>
    <xf numFmtId="0" fontId="4" fillId="0" borderId="49" xfId="12933" applyFont="1" applyFill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 wrapText="1"/>
    </xf>
    <xf numFmtId="0" fontId="13" fillId="0" borderId="8" xfId="13210" applyFont="1" applyBorder="1" applyAlignment="1">
      <alignment horizontal="center"/>
    </xf>
    <xf numFmtId="0" fontId="41" fillId="84" borderId="0" xfId="13210" applyFont="1" applyFill="1" applyBorder="1" applyAlignment="1">
      <alignment horizontal="left" vertical="center" shrinkToFit="1"/>
    </xf>
    <xf numFmtId="0" fontId="6" fillId="0" borderId="0" xfId="13210" applyFont="1" applyAlignment="1">
      <alignment horizontal="left"/>
    </xf>
    <xf numFmtId="0" fontId="41" fillId="0" borderId="0" xfId="13210" applyFont="1" applyAlignment="1">
      <alignment horizontal="left"/>
    </xf>
    <xf numFmtId="0" fontId="4" fillId="0" borderId="54" xfId="12933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0" fontId="4" fillId="0" borderId="11" xfId="12933" applyFont="1" applyFill="1" applyBorder="1" applyAlignment="1">
      <alignment horizontal="center" vertical="center" wrapText="1"/>
    </xf>
    <xf numFmtId="0" fontId="4" fillId="0" borderId="49" xfId="12933" applyFont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0" fontId="4" fillId="0" borderId="41" xfId="12933" applyFont="1" applyFill="1" applyBorder="1" applyAlignment="1">
      <alignment horizontal="center" vertical="center"/>
    </xf>
    <xf numFmtId="0" fontId="171" fillId="0" borderId="0" xfId="13209" applyFont="1" applyBorder="1" applyAlignment="1">
      <alignment horizontal="center" vertical="center"/>
    </xf>
    <xf numFmtId="0" fontId="170" fillId="0" borderId="0" xfId="13209" applyFont="1" applyBorder="1" applyAlignment="1">
      <alignment horizontal="center" vertical="center"/>
    </xf>
    <xf numFmtId="0" fontId="6" fillId="0" borderId="0" xfId="13209" applyFont="1" applyBorder="1" applyAlignment="1">
      <alignment horizontal="center" vertical="center" wrapText="1"/>
    </xf>
    <xf numFmtId="0" fontId="6" fillId="0" borderId="0" xfId="13209" applyFont="1" applyBorder="1" applyAlignment="1">
      <alignment horizontal="left" vertical="center" wrapText="1"/>
    </xf>
    <xf numFmtId="0" fontId="4" fillId="0" borderId="77" xfId="12933" applyFont="1" applyFill="1" applyBorder="1" applyAlignment="1">
      <alignment horizontal="center" vertical="center"/>
    </xf>
    <xf numFmtId="0" fontId="4" fillId="0" borderId="60" xfId="12933" applyFont="1" applyFill="1" applyBorder="1" applyAlignment="1">
      <alignment horizontal="center" vertical="center"/>
    </xf>
    <xf numFmtId="49" fontId="8" fillId="0" borderId="49" xfId="13933" applyNumberFormat="1" applyFont="1" applyBorder="1" applyAlignment="1">
      <alignment horizontal="center" vertical="center"/>
    </xf>
    <xf numFmtId="49" fontId="8" fillId="0" borderId="8" xfId="13933" applyNumberFormat="1" applyFont="1" applyBorder="1" applyAlignment="1">
      <alignment horizontal="center" vertical="center"/>
    </xf>
    <xf numFmtId="0" fontId="4" fillId="0" borderId="41" xfId="12933" applyFont="1" applyFill="1" applyBorder="1" applyAlignment="1">
      <alignment horizontal="center" vertical="center" wrapText="1"/>
    </xf>
    <xf numFmtId="0" fontId="4" fillId="0" borderId="49" xfId="12933" applyFont="1" applyBorder="1" applyAlignment="1">
      <alignment horizontal="center" vertical="center" wrapText="1"/>
    </xf>
    <xf numFmtId="0" fontId="4" fillId="0" borderId="9" xfId="12933" applyFont="1" applyBorder="1" applyAlignment="1">
      <alignment horizontal="center" vertical="center" wrapText="1"/>
    </xf>
    <xf numFmtId="0" fontId="4" fillId="0" borderId="8" xfId="12933" applyFont="1" applyBorder="1" applyAlignment="1">
      <alignment horizontal="center" vertical="center" wrapText="1"/>
    </xf>
    <xf numFmtId="0" fontId="4" fillId="0" borderId="41" xfId="12933" applyFont="1" applyBorder="1" applyAlignment="1">
      <alignment horizontal="center" vertical="center" wrapText="1"/>
    </xf>
    <xf numFmtId="0" fontId="4" fillId="0" borderId="54" xfId="12933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11" xfId="12933" applyFont="1" applyFill="1" applyBorder="1" applyAlignment="1">
      <alignment horizontal="center" vertical="center"/>
    </xf>
    <xf numFmtId="0" fontId="49" fillId="0" borderId="0" xfId="13210" applyFont="1" applyFill="1" applyBorder="1" applyAlignment="1">
      <alignment horizontal="left" vertical="center" shrinkToFit="1"/>
    </xf>
    <xf numFmtId="0" fontId="166" fillId="0" borderId="49" xfId="13210" applyFont="1" applyBorder="1" applyAlignment="1">
      <alignment horizontal="center"/>
    </xf>
    <xf numFmtId="0" fontId="166" fillId="0" borderId="8" xfId="13210" applyFont="1" applyBorder="1" applyAlignment="1">
      <alignment horizontal="center"/>
    </xf>
    <xf numFmtId="0" fontId="4" fillId="0" borderId="49" xfId="12933" applyNumberFormat="1" applyFont="1" applyFill="1" applyBorder="1" applyAlignment="1">
      <alignment horizontal="center" vertical="center" wrapText="1"/>
    </xf>
    <xf numFmtId="0" fontId="4" fillId="0" borderId="8" xfId="12933" applyNumberFormat="1" applyFont="1" applyFill="1" applyBorder="1" applyAlignment="1">
      <alignment horizontal="center" vertical="center" wrapText="1"/>
    </xf>
    <xf numFmtId="0" fontId="4" fillId="0" borderId="9" xfId="12933" applyNumberFormat="1" applyFont="1" applyFill="1" applyBorder="1" applyAlignment="1">
      <alignment horizontal="center" vertical="center" wrapText="1"/>
    </xf>
    <xf numFmtId="49" fontId="8" fillId="0" borderId="41" xfId="13933" applyNumberFormat="1" applyFont="1" applyFill="1" applyBorder="1" applyAlignment="1">
      <alignment horizontal="center" vertical="center"/>
    </xf>
    <xf numFmtId="0" fontId="167" fillId="0" borderId="49" xfId="13210" applyNumberFormat="1" applyFont="1" applyBorder="1" applyAlignment="1">
      <alignment horizontal="center" vertical="center"/>
    </xf>
    <xf numFmtId="0" fontId="167" fillId="0" borderId="9" xfId="13210" applyNumberFormat="1" applyFont="1" applyBorder="1" applyAlignment="1">
      <alignment horizontal="center" vertical="center"/>
    </xf>
    <xf numFmtId="0" fontId="167" fillId="0" borderId="8" xfId="13210" applyNumberFormat="1" applyFont="1" applyBorder="1" applyAlignment="1">
      <alignment horizontal="center" vertical="center"/>
    </xf>
    <xf numFmtId="0" fontId="4" fillId="0" borderId="49" xfId="13210" applyFont="1" applyBorder="1" applyAlignment="1">
      <alignment horizontal="center" vertical="center"/>
    </xf>
    <xf numFmtId="0" fontId="4" fillId="0" borderId="9" xfId="13210" applyFont="1" applyBorder="1" applyAlignment="1">
      <alignment horizontal="center" vertical="center"/>
    </xf>
    <xf numFmtId="0" fontId="4" fillId="0" borderId="8" xfId="13210" applyFont="1" applyBorder="1" applyAlignment="1">
      <alignment horizontal="center" vertical="center"/>
    </xf>
    <xf numFmtId="0" fontId="41" fillId="84" borderId="60" xfId="13210" applyFont="1" applyFill="1" applyBorder="1" applyAlignment="1">
      <alignment horizontal="left" vertical="center" shrinkToFit="1"/>
    </xf>
    <xf numFmtId="0" fontId="6" fillId="0" borderId="0" xfId="13210" applyFont="1" applyFill="1" applyBorder="1" applyAlignment="1">
      <alignment horizontal="left" vertical="center" shrinkToFit="1"/>
    </xf>
    <xf numFmtId="49" fontId="4" fillId="0" borderId="49" xfId="12933" applyNumberFormat="1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4" fillId="16" borderId="49" xfId="12933" applyFont="1" applyFill="1" applyBorder="1" applyAlignment="1">
      <alignment horizontal="center" vertical="center" wrapText="1"/>
    </xf>
    <xf numFmtId="0" fontId="4" fillId="0" borderId="9" xfId="12933" applyFont="1" applyFill="1" applyBorder="1" applyAlignment="1">
      <alignment horizontal="center" vertical="center"/>
    </xf>
    <xf numFmtId="0" fontId="4" fillId="0" borderId="57" xfId="12933" applyFont="1" applyFill="1" applyBorder="1" applyAlignment="1">
      <alignment horizontal="center" vertical="center"/>
    </xf>
    <xf numFmtId="0" fontId="4" fillId="0" borderId="15" xfId="12933" applyFont="1" applyFill="1" applyBorder="1" applyAlignment="1">
      <alignment horizontal="center" vertical="center"/>
    </xf>
    <xf numFmtId="0" fontId="4" fillId="0" borderId="12" xfId="12933" applyFont="1" applyFill="1" applyBorder="1" applyAlignment="1">
      <alignment horizontal="center" vertical="center"/>
    </xf>
    <xf numFmtId="0" fontId="4" fillId="16" borderId="41" xfId="12933" applyFont="1" applyFill="1" applyBorder="1" applyAlignment="1">
      <alignment horizontal="center" vertical="center" wrapText="1"/>
    </xf>
    <xf numFmtId="49" fontId="50" fillId="0" borderId="49" xfId="13937" applyNumberFormat="1" applyFont="1" applyBorder="1" applyAlignment="1">
      <alignment horizontal="left" vertical="center"/>
    </xf>
    <xf numFmtId="49" fontId="50" fillId="0" borderId="8" xfId="13937" applyNumberFormat="1" applyFont="1" applyBorder="1" applyAlignment="1">
      <alignment horizontal="left" vertical="center"/>
    </xf>
    <xf numFmtId="183" fontId="50" fillId="0" borderId="49" xfId="13937" applyNumberFormat="1" applyFont="1" applyBorder="1" applyAlignment="1">
      <alignment horizontal="left" vertical="center"/>
    </xf>
    <xf numFmtId="183" fontId="50" fillId="0" borderId="8" xfId="13937" applyNumberFormat="1" applyFont="1" applyBorder="1" applyAlignment="1">
      <alignment horizontal="left" vertical="center"/>
    </xf>
    <xf numFmtId="183" fontId="50" fillId="0" borderId="49" xfId="13935" applyNumberFormat="1" applyFont="1" applyFill="1" applyBorder="1" applyAlignment="1">
      <alignment horizontal="left" wrapText="1"/>
    </xf>
    <xf numFmtId="183" fontId="50" fillId="0" borderId="9" xfId="13935" applyNumberFormat="1" applyFont="1" applyFill="1" applyBorder="1" applyAlignment="1">
      <alignment horizontal="left" wrapText="1"/>
    </xf>
    <xf numFmtId="183" fontId="50" fillId="0" borderId="8" xfId="13935" applyNumberFormat="1" applyFont="1" applyFill="1" applyBorder="1" applyAlignment="1">
      <alignment horizontal="left" wrapText="1"/>
    </xf>
    <xf numFmtId="183" fontId="172" fillId="0" borderId="49" xfId="13935" applyNumberFormat="1" applyFont="1" applyFill="1" applyBorder="1" applyAlignment="1">
      <alignment horizontal="left" wrapText="1"/>
    </xf>
    <xf numFmtId="183" fontId="172" fillId="0" borderId="9" xfId="13935" applyNumberFormat="1" applyFont="1" applyFill="1" applyBorder="1" applyAlignment="1">
      <alignment horizontal="left" wrapText="1"/>
    </xf>
    <xf numFmtId="183" fontId="172" fillId="0" borderId="8" xfId="13935" applyNumberFormat="1" applyFont="1" applyFill="1" applyBorder="1" applyAlignment="1">
      <alignment horizontal="left" wrapText="1"/>
    </xf>
    <xf numFmtId="183" fontId="5" fillId="0" borderId="0" xfId="13937" applyNumberFormat="1" applyFont="1" applyBorder="1" applyAlignment="1">
      <alignment horizontal="center" vertical="center"/>
    </xf>
    <xf numFmtId="183" fontId="49" fillId="0" borderId="0" xfId="13937" applyNumberFormat="1" applyFont="1" applyBorder="1" applyAlignment="1">
      <alignment horizontal="center" vertical="center"/>
    </xf>
    <xf numFmtId="183" fontId="49" fillId="0" borderId="0" xfId="13937" applyNumberFormat="1" applyFont="1" applyFill="1" applyBorder="1" applyAlignment="1">
      <alignment horizontal="center" vertical="center"/>
    </xf>
    <xf numFmtId="183" fontId="49" fillId="0" borderId="0" xfId="13934" applyNumberFormat="1" applyFont="1" applyAlignment="1">
      <alignment horizontal="left" vertical="center"/>
    </xf>
    <xf numFmtId="49" fontId="50" fillId="0" borderId="49" xfId="13937" applyNumberFormat="1" applyFont="1" applyFill="1" applyBorder="1" applyAlignment="1">
      <alignment horizontal="left" vertical="center"/>
    </xf>
    <xf numFmtId="49" fontId="50" fillId="0" borderId="8" xfId="13937" applyNumberFormat="1" applyFont="1" applyFill="1" applyBorder="1" applyAlignment="1">
      <alignment horizontal="left" vertical="center"/>
    </xf>
    <xf numFmtId="183" fontId="50" fillId="0" borderId="49" xfId="13937" applyNumberFormat="1" applyFont="1" applyFill="1" applyBorder="1" applyAlignment="1">
      <alignment horizontal="left" vertical="center"/>
    </xf>
    <xf numFmtId="183" fontId="50" fillId="0" borderId="8" xfId="13937" applyNumberFormat="1" applyFont="1" applyFill="1" applyBorder="1" applyAlignment="1">
      <alignment horizontal="left" vertical="center"/>
    </xf>
    <xf numFmtId="183" fontId="5" fillId="15" borderId="0" xfId="13938" applyNumberFormat="1" applyFont="1" applyFill="1" applyBorder="1" applyAlignment="1">
      <alignment horizontal="left" vertical="center"/>
    </xf>
    <xf numFmtId="180" fontId="171" fillId="0" borderId="0" xfId="13949" applyNumberFormat="1" applyFont="1" applyBorder="1" applyAlignment="1">
      <alignment horizontal="center" vertical="center"/>
    </xf>
    <xf numFmtId="180" fontId="170" fillId="0" borderId="0" xfId="13949" applyNumberFormat="1" applyFont="1" applyBorder="1" applyAlignment="1">
      <alignment horizontal="left" vertical="center"/>
    </xf>
    <xf numFmtId="180" fontId="6" fillId="0" borderId="0" xfId="13949" applyNumberFormat="1" applyFont="1" applyBorder="1" applyAlignment="1">
      <alignment horizontal="left" vertical="center" wrapText="1"/>
    </xf>
    <xf numFmtId="180" fontId="6" fillId="0" borderId="0" xfId="13949" applyNumberFormat="1" applyFont="1" applyBorder="1" applyAlignment="1">
      <alignment horizontal="left" vertical="center"/>
    </xf>
    <xf numFmtId="180" fontId="174" fillId="15" borderId="0" xfId="13945" applyNumberFormat="1" applyFont="1" applyFill="1" applyBorder="1" applyAlignment="1">
      <alignment horizontal="left" vertical="center" shrinkToFit="1"/>
    </xf>
    <xf numFmtId="180" fontId="174" fillId="85" borderId="0" xfId="13945" applyNumberFormat="1" applyFont="1" applyFill="1" applyBorder="1" applyAlignment="1">
      <alignment horizontal="left" vertical="center" shrinkToFit="1"/>
    </xf>
    <xf numFmtId="180" fontId="173" fillId="0" borderId="41" xfId="13943" applyNumberFormat="1" applyFont="1" applyFill="1" applyBorder="1" applyAlignment="1">
      <alignment horizontal="center" vertical="center"/>
    </xf>
    <xf numFmtId="180" fontId="173" fillId="0" borderId="49" xfId="13943" applyNumberFormat="1" applyFont="1" applyBorder="1" applyAlignment="1">
      <alignment horizontal="center" vertical="center"/>
    </xf>
    <xf numFmtId="180" fontId="173" fillId="0" borderId="9" xfId="13943" applyNumberFormat="1" applyFont="1" applyBorder="1" applyAlignment="1">
      <alignment horizontal="center" vertical="center"/>
    </xf>
    <xf numFmtId="180" fontId="173" fillId="0" borderId="41" xfId="13943" applyNumberFormat="1" applyFont="1" applyBorder="1" applyAlignment="1">
      <alignment horizontal="center" vertical="center" wrapText="1"/>
    </xf>
    <xf numFmtId="180" fontId="173" fillId="0" borderId="77" xfId="13943" applyNumberFormat="1" applyFont="1" applyBorder="1" applyAlignment="1">
      <alignment horizontal="center" vertical="center"/>
    </xf>
    <xf numFmtId="180" fontId="173" fillId="0" borderId="60" xfId="13943" applyNumberFormat="1" applyFont="1" applyBorder="1" applyAlignment="1">
      <alignment horizontal="center" vertical="center"/>
    </xf>
    <xf numFmtId="180" fontId="173" fillId="0" borderId="41" xfId="13943" applyNumberFormat="1" applyFont="1" applyFill="1" applyBorder="1" applyAlignment="1">
      <alignment horizontal="center" vertical="center" wrapText="1"/>
    </xf>
    <xf numFmtId="0" fontId="37" fillId="0" borderId="0" xfId="13944" applyNumberFormat="1" applyFont="1" applyAlignment="1">
      <alignment vertical="center" wrapText="1"/>
    </xf>
    <xf numFmtId="0" fontId="37" fillId="0" borderId="0" xfId="13944" applyNumberFormat="1">
      <alignment vertical="center"/>
    </xf>
    <xf numFmtId="180" fontId="178" fillId="85" borderId="0" xfId="13947" applyNumberFormat="1" applyFont="1" applyFill="1" applyBorder="1" applyAlignment="1">
      <alignment horizontal="left" vertical="center"/>
    </xf>
    <xf numFmtId="180" fontId="173" fillId="0" borderId="49" xfId="13943" applyNumberFormat="1" applyFont="1" applyFill="1" applyBorder="1" applyAlignment="1">
      <alignment horizontal="center" vertical="center" wrapText="1"/>
    </xf>
    <xf numFmtId="180" fontId="173" fillId="0" borderId="8" xfId="13943" applyNumberFormat="1" applyFont="1" applyFill="1" applyBorder="1" applyAlignment="1">
      <alignment horizontal="center" vertical="center" wrapText="1"/>
    </xf>
    <xf numFmtId="180" fontId="173" fillId="0" borderId="9" xfId="13943" applyNumberFormat="1" applyFont="1" applyFill="1" applyBorder="1" applyAlignment="1">
      <alignment horizontal="center" vertical="center" wrapText="1"/>
    </xf>
    <xf numFmtId="180" fontId="174" fillId="85" borderId="0" xfId="13945" applyNumberFormat="1" applyFont="1" applyFill="1" applyBorder="1" applyAlignment="1">
      <alignment horizontal="left" vertical="center"/>
    </xf>
    <xf numFmtId="180" fontId="174" fillId="85" borderId="0" xfId="13945" applyNumberFormat="1" applyFont="1" applyFill="1" applyBorder="1" applyAlignment="1">
      <alignment horizontal="center" vertical="center"/>
    </xf>
    <xf numFmtId="180" fontId="173" fillId="0" borderId="41" xfId="13943" applyNumberFormat="1" applyFont="1" applyBorder="1" applyAlignment="1">
      <alignment horizontal="center" vertical="center"/>
    </xf>
    <xf numFmtId="180" fontId="173" fillId="0" borderId="49" xfId="13943" applyNumberFormat="1" applyFont="1" applyFill="1" applyBorder="1" applyAlignment="1">
      <alignment horizontal="center" vertical="center"/>
    </xf>
    <xf numFmtId="180" fontId="173" fillId="0" borderId="8" xfId="13943" applyNumberFormat="1" applyFont="1" applyFill="1" applyBorder="1" applyAlignment="1">
      <alignment horizontal="center" vertical="center"/>
    </xf>
    <xf numFmtId="49" fontId="177" fillId="0" borderId="41" xfId="13946" applyNumberFormat="1" applyFont="1" applyFill="1" applyBorder="1" applyAlignment="1">
      <alignment horizontal="center" vertical="center"/>
    </xf>
    <xf numFmtId="180" fontId="180" fillId="0" borderId="41" xfId="13943" applyNumberFormat="1" applyFont="1" applyFill="1" applyBorder="1" applyAlignment="1">
      <alignment horizontal="center" vertical="center" wrapText="1"/>
    </xf>
    <xf numFmtId="180" fontId="173" fillId="17" borderId="49" xfId="13943" applyNumberFormat="1" applyFont="1" applyFill="1" applyBorder="1" applyAlignment="1">
      <alignment horizontal="center" vertical="center" wrapText="1"/>
    </xf>
    <xf numFmtId="180" fontId="173" fillId="17" borderId="9" xfId="13943" applyNumberFormat="1" applyFont="1" applyFill="1" applyBorder="1" applyAlignment="1">
      <alignment horizontal="center" vertical="center" wrapText="1"/>
    </xf>
    <xf numFmtId="180" fontId="173" fillId="17" borderId="8" xfId="13943" applyNumberFormat="1" applyFont="1" applyFill="1" applyBorder="1" applyAlignment="1">
      <alignment horizontal="center" vertical="center" wrapText="1"/>
    </xf>
    <xf numFmtId="49" fontId="177" fillId="0" borderId="49" xfId="13946" applyNumberFormat="1" applyFont="1" applyFill="1" applyBorder="1" applyAlignment="1">
      <alignment horizontal="center" vertical="center"/>
    </xf>
    <xf numFmtId="49" fontId="177" fillId="0" borderId="8" xfId="13946" applyNumberFormat="1" applyFont="1" applyFill="1" applyBorder="1" applyAlignment="1">
      <alignment horizontal="center" vertical="center"/>
    </xf>
    <xf numFmtId="180" fontId="173" fillId="0" borderId="8" xfId="13943" applyNumberFormat="1" applyFont="1" applyBorder="1" applyAlignment="1">
      <alignment horizontal="center" vertical="center"/>
    </xf>
    <xf numFmtId="0" fontId="183" fillId="0" borderId="80" xfId="13944" applyNumberFormat="1" applyFont="1" applyBorder="1" applyAlignment="1">
      <alignment horizontal="center" vertical="center" wrapText="1"/>
    </xf>
    <xf numFmtId="0" fontId="183" fillId="0" borderId="79" xfId="13944" applyNumberFormat="1" applyFont="1" applyBorder="1" applyAlignment="1">
      <alignment horizontal="center" vertical="center" wrapText="1"/>
    </xf>
    <xf numFmtId="180" fontId="173" fillId="0" borderId="49" xfId="13943" applyNumberFormat="1" applyFont="1" applyBorder="1" applyAlignment="1">
      <alignment horizontal="center" vertical="center" wrapText="1"/>
    </xf>
    <xf numFmtId="180" fontId="173" fillId="0" borderId="9" xfId="13943" applyNumberFormat="1" applyFont="1" applyBorder="1" applyAlignment="1">
      <alignment horizontal="center" vertical="center" wrapText="1"/>
    </xf>
    <xf numFmtId="180" fontId="173" fillId="0" borderId="8" xfId="13943" applyNumberFormat="1" applyFont="1" applyBorder="1" applyAlignment="1">
      <alignment horizontal="center" vertical="center" wrapText="1"/>
    </xf>
    <xf numFmtId="0" fontId="190" fillId="17" borderId="0" xfId="13952" applyFont="1" applyFill="1" applyBorder="1" applyAlignment="1">
      <alignment horizontal="left" vertical="center" wrapText="1"/>
    </xf>
    <xf numFmtId="0" fontId="190" fillId="17" borderId="0" xfId="13953" applyFont="1" applyFill="1" applyBorder="1" applyAlignment="1" applyProtection="1">
      <alignment horizontal="left" vertical="center"/>
    </xf>
    <xf numFmtId="0" fontId="190" fillId="17" borderId="0" xfId="13953" applyFont="1" applyFill="1" applyBorder="1" applyAlignment="1" applyProtection="1">
      <alignment horizontal="left" vertical="center" wrapText="1"/>
    </xf>
    <xf numFmtId="0" fontId="8" fillId="17" borderId="0" xfId="13954" applyFill="1" applyBorder="1" applyAlignment="1">
      <alignment horizontal="left" vertical="center" wrapText="1"/>
    </xf>
    <xf numFmtId="180" fontId="173" fillId="0" borderId="9" xfId="13943" applyNumberFormat="1" applyFont="1" applyFill="1" applyBorder="1" applyAlignment="1">
      <alignment horizontal="center" vertical="center"/>
    </xf>
    <xf numFmtId="0" fontId="191" fillId="17" borderId="0" xfId="13944" applyNumberFormat="1" applyFont="1" applyFill="1" applyBorder="1" applyAlignment="1">
      <alignment horizontal="center"/>
    </xf>
    <xf numFmtId="0" fontId="187" fillId="17" borderId="0" xfId="13944" applyNumberFormat="1" applyFont="1" applyFill="1" applyBorder="1" applyAlignment="1">
      <alignment horizontal="center"/>
    </xf>
    <xf numFmtId="16" fontId="190" fillId="17" borderId="0" xfId="13952" applyNumberFormat="1" applyFont="1" applyFill="1" applyBorder="1" applyAlignment="1">
      <alignment horizontal="left" vertical="center" wrapText="1"/>
    </xf>
  </cellXfs>
  <cellStyles count="13956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7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2 2" xfId="13212"/>
    <cellStyle name="20% - Accent1 4 2 3" xfId="13213"/>
    <cellStyle name="20% - Accent1 4 3" xfId="2715"/>
    <cellStyle name="20% - Accent1 4 4" xfId="13214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2 2" xfId="13215"/>
    <cellStyle name="20% - Accent2 4 2 3" xfId="13216"/>
    <cellStyle name="20% - Accent2 4 3" xfId="2767"/>
    <cellStyle name="20% - Accent2 4 4" xfId="1321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2 2" xfId="13218"/>
    <cellStyle name="20% - Accent3 4 2 3" xfId="13219"/>
    <cellStyle name="20% - Accent3 4 3" xfId="2819"/>
    <cellStyle name="20% - Accent3 4 4" xfId="13220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2 2" xfId="13221"/>
    <cellStyle name="20% - Accent4 4 2 3" xfId="13222"/>
    <cellStyle name="20% - Accent4 4 3" xfId="2871"/>
    <cellStyle name="20% - Accent4 4 4" xfId="13223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2 2" xfId="13224"/>
    <cellStyle name="20% - Accent5 4 2 3" xfId="13225"/>
    <cellStyle name="20% - Accent5 4 3" xfId="2923"/>
    <cellStyle name="20% - Accent5 4 4" xfId="13226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2 2" xfId="13227"/>
    <cellStyle name="20% - Accent6 4 2 3" xfId="13228"/>
    <cellStyle name="20% - Accent6 4 3" xfId="2975"/>
    <cellStyle name="20% - Accent6 4 4" xfId="13229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8"/>
    <cellStyle name="20% - 强调文字颜色 1 4" xfId="13059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0"/>
    <cellStyle name="20% - 强调文字颜色 2 4" xfId="13061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2"/>
    <cellStyle name="20% - 强调文字颜色 3 4" xfId="13063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4"/>
    <cellStyle name="20% - 强调文字颜色 4 4" xfId="13065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6"/>
    <cellStyle name="20% - 强调文字颜色 5 4" xfId="13067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8"/>
    <cellStyle name="20% - 强调文字颜色 6 4" xfId="13069"/>
    <cellStyle name="20% - 着色 1 2" xfId="13230"/>
    <cellStyle name="20% - 着色 1 2 2" xfId="13231"/>
    <cellStyle name="20% - 着色 2 2" xfId="13232"/>
    <cellStyle name="20% - 着色 2 2 2" xfId="13233"/>
    <cellStyle name="20% - 着色 3 2" xfId="13234"/>
    <cellStyle name="20% - 着色 3 2 2" xfId="13235"/>
    <cellStyle name="20% - 着色 4 2" xfId="13236"/>
    <cellStyle name="20% - 着色 4 2 2" xfId="13237"/>
    <cellStyle name="20% - 着色 5 2" xfId="13238"/>
    <cellStyle name="20% - 着色 5 2 2" xfId="13239"/>
    <cellStyle name="20% - 着色 6 2" xfId="13240"/>
    <cellStyle name="20% - 着色 6 2 2" xfId="13241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2 2" xfId="13242"/>
    <cellStyle name="40% - Accent1 4 2 3" xfId="13243"/>
    <cellStyle name="40% - Accent1 4 3" xfId="3537"/>
    <cellStyle name="40% - Accent1 4 4" xfId="13244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2 2" xfId="13245"/>
    <cellStyle name="40% - Accent2 4 2 3" xfId="13246"/>
    <cellStyle name="40% - Accent2 4 3" xfId="3589"/>
    <cellStyle name="40% - Accent2 4 4" xfId="13247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2 2" xfId="13248"/>
    <cellStyle name="40% - Accent3 4 2 3" xfId="13249"/>
    <cellStyle name="40% - Accent3 4 3" xfId="3641"/>
    <cellStyle name="40% - Accent3 4 4" xfId="13250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2 2" xfId="13251"/>
    <cellStyle name="40% - Accent4 4 2 3" xfId="13252"/>
    <cellStyle name="40% - Accent4 4 3" xfId="3693"/>
    <cellStyle name="40% - Accent4 4 4" xfId="1325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2 2" xfId="13254"/>
    <cellStyle name="40% - Accent5 4 2 3" xfId="13255"/>
    <cellStyle name="40% - Accent5 4 3" xfId="3745"/>
    <cellStyle name="40% - Accent5 4 4" xfId="13256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2 2" xfId="13257"/>
    <cellStyle name="40% - Accent6 4 2 3" xfId="13258"/>
    <cellStyle name="40% - Accent6 4 3" xfId="3797"/>
    <cellStyle name="40% - Accent6 4 4" xfId="13259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0"/>
    <cellStyle name="40% - 强调文字颜色 1 4" xfId="13071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2"/>
    <cellStyle name="40% - 强调文字颜色 2 4" xfId="13073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4"/>
    <cellStyle name="40% - 强调文字颜色 3 4" xfId="13075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6"/>
    <cellStyle name="40% - 强调文字颜色 4 4" xfId="13077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8"/>
    <cellStyle name="40% - 强调文字颜色 5 4" xfId="13079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0"/>
    <cellStyle name="40% - 强调文字颜色 6 4" xfId="13081"/>
    <cellStyle name="40% - 着色 1 2" xfId="13260"/>
    <cellStyle name="40% - 着色 1 2 2" xfId="13261"/>
    <cellStyle name="40% - 着色 2 2" xfId="13262"/>
    <cellStyle name="40% - 着色 2 2 2" xfId="13263"/>
    <cellStyle name="40% - 着色 3 2" xfId="13264"/>
    <cellStyle name="40% - 着色 3 2 2" xfId="13265"/>
    <cellStyle name="40% - 着色 4 2" xfId="13266"/>
    <cellStyle name="40% - 着色 4 2 2" xfId="13267"/>
    <cellStyle name="40% - 着色 5 2" xfId="13268"/>
    <cellStyle name="40% - 着色 5 2 2" xfId="13269"/>
    <cellStyle name="40% - 着色 6 2" xfId="13270"/>
    <cellStyle name="40% - 着色 6 2 2" xfId="13271"/>
    <cellStyle name="60% - Accent1" xfId="4317"/>
    <cellStyle name="60% - Accent1 2" xfId="4318"/>
    <cellStyle name="60% - Accent1 2 2" xfId="4319"/>
    <cellStyle name="60% - Accent1 2 2 2" xfId="13272"/>
    <cellStyle name="60% - Accent1 2 2 2 2" xfId="13273"/>
    <cellStyle name="60% - Accent1 2 2 2 3" xfId="13274"/>
    <cellStyle name="60% - Accent1 2 2 3" xfId="13275"/>
    <cellStyle name="60% - Accent1 2 2 4" xfId="13276"/>
    <cellStyle name="60% - Accent1 2 3" xfId="4320"/>
    <cellStyle name="60% - Accent1 2 4" xfId="13277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2 2" xfId="13278"/>
    <cellStyle name="60% - Accent1 4 2 3" xfId="13279"/>
    <cellStyle name="60% - Accent1 4 3" xfId="4326"/>
    <cellStyle name="60% - Accent1 4 4" xfId="13280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281"/>
    <cellStyle name="60% - Accent2 2 2 2 2" xfId="13282"/>
    <cellStyle name="60% - Accent2 2 2 2 3" xfId="13283"/>
    <cellStyle name="60% - Accent2 2 2 3" xfId="13284"/>
    <cellStyle name="60% - Accent2 2 2 4" xfId="13285"/>
    <cellStyle name="60% - Accent2 2 3" xfId="4336"/>
    <cellStyle name="60% - Accent2 2 4" xfId="1328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2 2" xfId="13287"/>
    <cellStyle name="60% - Accent2 4 2 3" xfId="13288"/>
    <cellStyle name="60% - Accent2 4 3" xfId="4342"/>
    <cellStyle name="60% - Accent2 4 4" xfId="13289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290"/>
    <cellStyle name="60% - Accent3 2 2 2 2" xfId="13291"/>
    <cellStyle name="60% - Accent3 2 2 2 3" xfId="13292"/>
    <cellStyle name="60% - Accent3 2 2 3" xfId="13293"/>
    <cellStyle name="60% - Accent3 2 2 4" xfId="13294"/>
    <cellStyle name="60% - Accent3 2 3" xfId="4352"/>
    <cellStyle name="60% - Accent3 2 4" xfId="13295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2 2" xfId="13296"/>
    <cellStyle name="60% - Accent3 4 2 3" xfId="13297"/>
    <cellStyle name="60% - Accent3 4 3" xfId="4358"/>
    <cellStyle name="60% - Accent3 4 4" xfId="1329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299"/>
    <cellStyle name="60% - Accent4 2 2 2 2" xfId="13300"/>
    <cellStyle name="60% - Accent4 2 2 2 3" xfId="13301"/>
    <cellStyle name="60% - Accent4 2 2 3" xfId="13302"/>
    <cellStyle name="60% - Accent4 2 2 4" xfId="13303"/>
    <cellStyle name="60% - Accent4 2 3" xfId="4368"/>
    <cellStyle name="60% - Accent4 2 4" xfId="13304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2 2" xfId="13305"/>
    <cellStyle name="60% - Accent4 4 2 3" xfId="13306"/>
    <cellStyle name="60% - Accent4 4 3" xfId="4374"/>
    <cellStyle name="60% - Accent4 4 4" xfId="13307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308"/>
    <cellStyle name="60% - Accent5 2 2 2 2" xfId="13309"/>
    <cellStyle name="60% - Accent5 2 2 2 3" xfId="13310"/>
    <cellStyle name="60% - Accent5 2 2 3" xfId="13311"/>
    <cellStyle name="60% - Accent5 2 2 4" xfId="13312"/>
    <cellStyle name="60% - Accent5 2 3" xfId="4384"/>
    <cellStyle name="60% - Accent5 2 4" xfId="13313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2 2" xfId="13314"/>
    <cellStyle name="60% - Accent5 4 2 3" xfId="13315"/>
    <cellStyle name="60% - Accent5 4 3" xfId="4390"/>
    <cellStyle name="60% - Accent5 4 4" xfId="13316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317"/>
    <cellStyle name="60% - Accent6 2 2 2 2" xfId="13318"/>
    <cellStyle name="60% - Accent6 2 2 2 3" xfId="13319"/>
    <cellStyle name="60% - Accent6 2 2 3" xfId="13320"/>
    <cellStyle name="60% - Accent6 2 2 4" xfId="13321"/>
    <cellStyle name="60% - Accent6 2 3" xfId="4400"/>
    <cellStyle name="60% - Accent6 2 4" xfId="13322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2 2" xfId="13323"/>
    <cellStyle name="60% - Accent6 4 2 3" xfId="13324"/>
    <cellStyle name="60% - Accent6 4 3" xfId="4406"/>
    <cellStyle name="60% - Accent6 4 4" xfId="13325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2"/>
    <cellStyle name="60% - 强调文字颜色 1 4" xfId="13083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4"/>
    <cellStyle name="60% - 强调文字颜色 2 4" xfId="13085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6"/>
    <cellStyle name="60% - 强调文字颜色 3 4" xfId="13087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8"/>
    <cellStyle name="60% - 强调文字颜色 4 4" xfId="13089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0"/>
    <cellStyle name="60% - 强调文字颜色 5 4" xfId="13091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2"/>
    <cellStyle name="60% - 强调文字颜色 6 4" xfId="13093"/>
    <cellStyle name="60% - 着色 1 2" xfId="13326"/>
    <cellStyle name="60% - 着色 1 2 2" xfId="13327"/>
    <cellStyle name="60% - 着色 2 2" xfId="13328"/>
    <cellStyle name="60% - 着色 2 2 2" xfId="13329"/>
    <cellStyle name="60% - 着色 3 2" xfId="13330"/>
    <cellStyle name="60% - 着色 3 2 2" xfId="13331"/>
    <cellStyle name="60% - 着色 4 2" xfId="13332"/>
    <cellStyle name="60% - 着色 4 2 2" xfId="13333"/>
    <cellStyle name="60% - 着色 5 2" xfId="13334"/>
    <cellStyle name="60% - 着色 5 2 2" xfId="13335"/>
    <cellStyle name="60% - 着色 6 2" xfId="13336"/>
    <cellStyle name="60% - 着色 6 2 2" xfId="13337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338"/>
    <cellStyle name="Accent1 2 2 2 2" xfId="13339"/>
    <cellStyle name="Accent1 2 2 2 3" xfId="13340"/>
    <cellStyle name="Accent1 2 2 3" xfId="13341"/>
    <cellStyle name="Accent1 2 2 4" xfId="13342"/>
    <cellStyle name="Accent1 2 3" xfId="4822"/>
    <cellStyle name="Accent1 2 4" xfId="13343"/>
    <cellStyle name="Accent1 3" xfId="4823"/>
    <cellStyle name="Accent1 3 2" xfId="4824"/>
    <cellStyle name="Accent1 3 3" xfId="4825"/>
    <cellStyle name="Accent1 4" xfId="4826"/>
    <cellStyle name="Accent1 4 2" xfId="4827"/>
    <cellStyle name="Accent1 4 2 2" xfId="13344"/>
    <cellStyle name="Accent1 4 2 3" xfId="13345"/>
    <cellStyle name="Accent1 4 3" xfId="4828"/>
    <cellStyle name="Accent1 4 4" xfId="13346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347"/>
    <cellStyle name="Accent2 2 2 2 2" xfId="13348"/>
    <cellStyle name="Accent2 2 2 2 3" xfId="13349"/>
    <cellStyle name="Accent2 2 2 3" xfId="13350"/>
    <cellStyle name="Accent2 2 2 4" xfId="13351"/>
    <cellStyle name="Accent2 2 3" xfId="4838"/>
    <cellStyle name="Accent2 2 4" xfId="13352"/>
    <cellStyle name="Accent2 3" xfId="4839"/>
    <cellStyle name="Accent2 3 2" xfId="4840"/>
    <cellStyle name="Accent2 3 3" xfId="4841"/>
    <cellStyle name="Accent2 4" xfId="4842"/>
    <cellStyle name="Accent2 4 2" xfId="4843"/>
    <cellStyle name="Accent2 4 2 2" xfId="13353"/>
    <cellStyle name="Accent2 4 2 3" xfId="13354"/>
    <cellStyle name="Accent2 4 3" xfId="4844"/>
    <cellStyle name="Accent2 4 4" xfId="13355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356"/>
    <cellStyle name="Accent3 2 2 2 2" xfId="13357"/>
    <cellStyle name="Accent3 2 2 2 3" xfId="13358"/>
    <cellStyle name="Accent3 2 2 3" xfId="13359"/>
    <cellStyle name="Accent3 2 2 4" xfId="13360"/>
    <cellStyle name="Accent3 2 3" xfId="4854"/>
    <cellStyle name="Accent3 2 4" xfId="13361"/>
    <cellStyle name="Accent3 3" xfId="4855"/>
    <cellStyle name="Accent3 3 2" xfId="4856"/>
    <cellStyle name="Accent3 3 3" xfId="4857"/>
    <cellStyle name="Accent3 4" xfId="4858"/>
    <cellStyle name="Accent3 4 2" xfId="4859"/>
    <cellStyle name="Accent3 4 2 2" xfId="13362"/>
    <cellStyle name="Accent3 4 2 3" xfId="13363"/>
    <cellStyle name="Accent3 4 3" xfId="4860"/>
    <cellStyle name="Accent3 4 4" xfId="13364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365"/>
    <cellStyle name="Accent4 2 2 2 2" xfId="13366"/>
    <cellStyle name="Accent4 2 2 2 3" xfId="13367"/>
    <cellStyle name="Accent4 2 2 3" xfId="13368"/>
    <cellStyle name="Accent4 2 2 4" xfId="13369"/>
    <cellStyle name="Accent4 2 3" xfId="4870"/>
    <cellStyle name="Accent4 2 4" xfId="13370"/>
    <cellStyle name="Accent4 3" xfId="4871"/>
    <cellStyle name="Accent4 3 2" xfId="4872"/>
    <cellStyle name="Accent4 3 3" xfId="4873"/>
    <cellStyle name="Accent4 4" xfId="4874"/>
    <cellStyle name="Accent4 4 2" xfId="4875"/>
    <cellStyle name="Accent4 4 2 2" xfId="13371"/>
    <cellStyle name="Accent4 4 2 3" xfId="13372"/>
    <cellStyle name="Accent4 4 3" xfId="4876"/>
    <cellStyle name="Accent4 4 4" xfId="13373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374"/>
    <cellStyle name="Accent5 2 2 2 2" xfId="13375"/>
    <cellStyle name="Accent5 2 2 2 3" xfId="13376"/>
    <cellStyle name="Accent5 2 2 3" xfId="13377"/>
    <cellStyle name="Accent5 2 2 4" xfId="13378"/>
    <cellStyle name="Accent5 2 3" xfId="4886"/>
    <cellStyle name="Accent5 2 4" xfId="13379"/>
    <cellStyle name="Accent5 3" xfId="4887"/>
    <cellStyle name="Accent5 3 2" xfId="4888"/>
    <cellStyle name="Accent5 3 3" xfId="4889"/>
    <cellStyle name="Accent5 4" xfId="4890"/>
    <cellStyle name="Accent5 4 2" xfId="4891"/>
    <cellStyle name="Accent5 4 2 2" xfId="13380"/>
    <cellStyle name="Accent5 4 2 3" xfId="13381"/>
    <cellStyle name="Accent5 4 3" xfId="4892"/>
    <cellStyle name="Accent5 4 4" xfId="1338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383"/>
    <cellStyle name="Accent6 2 2 2 2" xfId="13384"/>
    <cellStyle name="Accent6 2 2 2 3" xfId="13385"/>
    <cellStyle name="Accent6 2 2 3" xfId="13386"/>
    <cellStyle name="Accent6 2 2 4" xfId="13387"/>
    <cellStyle name="Accent6 2 3" xfId="4902"/>
    <cellStyle name="Accent6 2 4" xfId="13388"/>
    <cellStyle name="Accent6 3" xfId="4903"/>
    <cellStyle name="Accent6 3 2" xfId="4904"/>
    <cellStyle name="Accent6 3 3" xfId="4905"/>
    <cellStyle name="Accent6 4" xfId="4906"/>
    <cellStyle name="Accent6 4 2" xfId="4907"/>
    <cellStyle name="Accent6 4 2 2" xfId="13389"/>
    <cellStyle name="Accent6 4 2 3" xfId="13390"/>
    <cellStyle name="Accent6 4 3" xfId="4908"/>
    <cellStyle name="Accent6 4 4" xfId="13391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392"/>
    <cellStyle name="Bad 2 2 2 2" xfId="13393"/>
    <cellStyle name="Bad 2 2 2 3" xfId="13394"/>
    <cellStyle name="Bad 2 2 3" xfId="13395"/>
    <cellStyle name="Bad 2 2 4" xfId="13396"/>
    <cellStyle name="Bad 2 3" xfId="4942"/>
    <cellStyle name="Bad 2 4" xfId="13397"/>
    <cellStyle name="Bad 3" xfId="4943"/>
    <cellStyle name="Bad 3 2" xfId="4944"/>
    <cellStyle name="Bad 3 3" xfId="4945"/>
    <cellStyle name="Bad 4" xfId="4946"/>
    <cellStyle name="Bad 4 2" xfId="4947"/>
    <cellStyle name="Bad 4 2 2" xfId="13398"/>
    <cellStyle name="Bad 4 2 3" xfId="13399"/>
    <cellStyle name="Bad 4 3" xfId="4948"/>
    <cellStyle name="Bad 4 4" xfId="13400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401"/>
    <cellStyle name="Calculation 2 2 2 2" xfId="13402"/>
    <cellStyle name="Calculation 2 2 2 3" xfId="13403"/>
    <cellStyle name="Calculation 2 2 3" xfId="13404"/>
    <cellStyle name="Calculation 2 2 4" xfId="13405"/>
    <cellStyle name="Calculation 2 3" xfId="4987"/>
    <cellStyle name="Calculation 2 4" xfId="13406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2 2" xfId="13407"/>
    <cellStyle name="Calculation 4 2 3" xfId="13408"/>
    <cellStyle name="Calculation 4 3" xfId="4993"/>
    <cellStyle name="Calculation 4 4" xfId="13409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410"/>
    <cellStyle name="Check Cell 2 2 2 2" xfId="13411"/>
    <cellStyle name="Check Cell 2 2 2 3" xfId="13412"/>
    <cellStyle name="Check Cell 2 2 3" xfId="13413"/>
    <cellStyle name="Check Cell 2 2 4" xfId="13414"/>
    <cellStyle name="Check Cell 2 3" xfId="5003"/>
    <cellStyle name="Check Cell 2 4" xfId="13415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2 2" xfId="13416"/>
    <cellStyle name="Check Cell 4 2 3" xfId="13417"/>
    <cellStyle name="Check Cell 4 3" xfId="5009"/>
    <cellStyle name="Check Cell 4 4" xfId="13418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419"/>
    <cellStyle name="Comma 2 3" xfId="13420"/>
    <cellStyle name="Comma 2 4" xfId="13421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422"/>
    <cellStyle name="Explanatory Text 2 2 2 2" xfId="13423"/>
    <cellStyle name="Explanatory Text 2 2 2 3" xfId="13424"/>
    <cellStyle name="Explanatory Text 2 2 3" xfId="13425"/>
    <cellStyle name="Explanatory Text 2 2 4" xfId="13426"/>
    <cellStyle name="Explanatory Text 2 3" xfId="5138"/>
    <cellStyle name="Explanatory Text 2 4" xfId="13427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2 2" xfId="13428"/>
    <cellStyle name="Explanatory Text 4 2 3" xfId="13429"/>
    <cellStyle name="Explanatory Text 4 3" xfId="5144"/>
    <cellStyle name="Explanatory Text 4 4" xfId="13430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2 2" xfId="13431"/>
    <cellStyle name="Good 2 2 2 2" xfId="13432"/>
    <cellStyle name="Good 2 2 2 3" xfId="13433"/>
    <cellStyle name="Good 2 2 3" xfId="13434"/>
    <cellStyle name="Good 2 2 4" xfId="13435"/>
    <cellStyle name="Good 2 3" xfId="5158"/>
    <cellStyle name="Good 2 4" xfId="13436"/>
    <cellStyle name="Good 3" xfId="5159"/>
    <cellStyle name="Good 3 2" xfId="5160"/>
    <cellStyle name="Good 3 3" xfId="5161"/>
    <cellStyle name="Good 4" xfId="5162"/>
    <cellStyle name="Good 4 2" xfId="5163"/>
    <cellStyle name="Good 4 2 2" xfId="13437"/>
    <cellStyle name="Good 4 2 3" xfId="13438"/>
    <cellStyle name="Good 4 3" xfId="5164"/>
    <cellStyle name="Good 4 4" xfId="13439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440"/>
    <cellStyle name="Heading 1 2 2 2 2" xfId="13441"/>
    <cellStyle name="Heading 1 2 2 2 3" xfId="13442"/>
    <cellStyle name="Heading 1 2 2 3" xfId="13443"/>
    <cellStyle name="Heading 1 2 2 4" xfId="13444"/>
    <cellStyle name="Heading 1 2 3" xfId="5207"/>
    <cellStyle name="Heading 1 2 4" xfId="13445"/>
    <cellStyle name="Heading 1 2 5" xfId="13446"/>
    <cellStyle name="Heading 1 3" xfId="5208"/>
    <cellStyle name="Heading 1 3 2" xfId="5209"/>
    <cellStyle name="Heading 1 3 2 2" xfId="13447"/>
    <cellStyle name="Heading 1 3 2 3" xfId="13448"/>
    <cellStyle name="Heading 1 3 3" xfId="5210"/>
    <cellStyle name="Heading 1 3 4" xfId="13449"/>
    <cellStyle name="Heading 1 4" xfId="5211"/>
    <cellStyle name="Heading 1 4 2" xfId="5212"/>
    <cellStyle name="Heading 1 4 2 2" xfId="13450"/>
    <cellStyle name="Heading 1 4 2 3" xfId="13451"/>
    <cellStyle name="Heading 1 4 3" xfId="5213"/>
    <cellStyle name="Heading 1 4 4" xfId="13452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3453"/>
    <cellStyle name="Heading 2 2 2 2 2" xfId="13454"/>
    <cellStyle name="Heading 2 2 2 2 3" xfId="13455"/>
    <cellStyle name="Heading 2 2 2 3" xfId="13456"/>
    <cellStyle name="Heading 2 2 2 4" xfId="13457"/>
    <cellStyle name="Heading 2 2 3" xfId="5221"/>
    <cellStyle name="Heading 2 2 4" xfId="13458"/>
    <cellStyle name="Heading 2 2 5" xfId="13459"/>
    <cellStyle name="Heading 2 3" xfId="5222"/>
    <cellStyle name="Heading 2 3 2" xfId="5223"/>
    <cellStyle name="Heading 2 3 2 2" xfId="13460"/>
    <cellStyle name="Heading 2 3 2 3" xfId="13461"/>
    <cellStyle name="Heading 2 3 3" xfId="5224"/>
    <cellStyle name="Heading 2 3 4" xfId="13462"/>
    <cellStyle name="Heading 2 4" xfId="5225"/>
    <cellStyle name="Heading 2 4 2" xfId="5226"/>
    <cellStyle name="Heading 2 4 2 2" xfId="13463"/>
    <cellStyle name="Heading 2 4 2 3" xfId="13464"/>
    <cellStyle name="Heading 2 4 3" xfId="5227"/>
    <cellStyle name="Heading 2 4 4" xfId="13465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3466"/>
    <cellStyle name="Heading 3 2 2 2 2" xfId="13467"/>
    <cellStyle name="Heading 3 2 2 2 3" xfId="13468"/>
    <cellStyle name="Heading 3 2 2 3" xfId="13469"/>
    <cellStyle name="Heading 3 2 2 4" xfId="13470"/>
    <cellStyle name="Heading 3 2 3" xfId="5233"/>
    <cellStyle name="Heading 3 2 4" xfId="13471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2 2" xfId="13472"/>
    <cellStyle name="Heading 3 4 2 3" xfId="13473"/>
    <cellStyle name="Heading 3 4 3" xfId="5239"/>
    <cellStyle name="Heading 3 4 4" xfId="13474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3475"/>
    <cellStyle name="Heading 4 2 2 2 2" xfId="13476"/>
    <cellStyle name="Heading 4 2 2 2 3" xfId="13477"/>
    <cellStyle name="Heading 4 2 2 3" xfId="13478"/>
    <cellStyle name="Heading 4 2 2 4" xfId="13479"/>
    <cellStyle name="Heading 4 2 3" xfId="5249"/>
    <cellStyle name="Heading 4 2 4" xfId="13480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2 2" xfId="13481"/>
    <cellStyle name="Heading 4 4 2 3" xfId="13482"/>
    <cellStyle name="Heading 4 4 3" xfId="5255"/>
    <cellStyle name="Heading 4 4 4" xfId="13483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3484"/>
    <cellStyle name="Heading1_(RVS)中東線運價獲利分析-2013預估" xfId="5282"/>
    <cellStyle name="Heading2" xfId="5283"/>
    <cellStyle name="Heading2 2" xfId="13485"/>
    <cellStyle name="Hyperlink 2" xfId="13486"/>
    <cellStyle name="Hyperlink 2 2" xfId="13487"/>
    <cellStyle name="Hyperlink 2 2 2" xfId="13488"/>
    <cellStyle name="Hyperlink 2 2 3" xfId="13489"/>
    <cellStyle name="Hyperlink 2 3" xfId="13490"/>
    <cellStyle name="Hyperlink 2 3 2" xfId="13491"/>
    <cellStyle name="Hyperlink 2 3 3" xfId="13492"/>
    <cellStyle name="Hyperlink 2 4" xfId="13493"/>
    <cellStyle name="Hyperlink 2 5" xfId="13494"/>
    <cellStyle name="Hyperlink 2 5 2" xfId="13495"/>
    <cellStyle name="Hyperlink 2 6" xfId="13496"/>
    <cellStyle name="Hyperlink 3" xfId="13497"/>
    <cellStyle name="Hyperlink 3 2" xfId="13498"/>
    <cellStyle name="Hyperlink 3 2 2" xfId="13499"/>
    <cellStyle name="Hyperlink 3 2 3" xfId="13500"/>
    <cellStyle name="Hyperlink 3 3" xfId="13501"/>
    <cellStyle name="Hyperlink 3 4" xfId="13502"/>
    <cellStyle name="Hyperlink 4" xfId="13503"/>
    <cellStyle name="Hyperlink 4 2" xfId="13504"/>
    <cellStyle name="Hyperlink 4 2 2" xfId="13505"/>
    <cellStyle name="Hyperlink 4 3" xfId="13506"/>
    <cellStyle name="Hyperlink 4 3 2" xfId="13507"/>
    <cellStyle name="Hyperlink 4 4" xfId="13508"/>
    <cellStyle name="Hyperlink 5" xfId="13509"/>
    <cellStyle name="Hyperlink 5 2" xfId="13510"/>
    <cellStyle name="Hyperlink 5 2 2" xfId="13511"/>
    <cellStyle name="Hyperlink 5 2 3" xfId="13512"/>
    <cellStyle name="Hyperlink 5 3" xfId="13513"/>
    <cellStyle name="Hyperlink 5 4" xfId="13514"/>
    <cellStyle name="Hyperlink 6" xfId="13515"/>
    <cellStyle name="Hyperlink 6 2" xfId="13516"/>
    <cellStyle name="Hyperlink 6 2 2" xfId="13517"/>
    <cellStyle name="Hyperlink 6 2 3" xfId="13518"/>
    <cellStyle name="Hyperlink 6 3" xfId="13519"/>
    <cellStyle name="Hyperlink 6 4" xfId="13520"/>
    <cellStyle name="Hyperlink 7" xfId="13521"/>
    <cellStyle name="Hyperlink 7 2" xfId="13522"/>
    <cellStyle name="Hyperlink 7 3" xfId="13523"/>
    <cellStyle name="Hyperlink 8" xfId="13524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8"/>
    <cellStyle name="Input 2" xfId="5295"/>
    <cellStyle name="Input 2 2" xfId="5296"/>
    <cellStyle name="Input 2 2 2" xfId="13525"/>
    <cellStyle name="Input 2 2 2 2" xfId="13526"/>
    <cellStyle name="Input 2 2 2 3" xfId="13527"/>
    <cellStyle name="Input 2 2 3" xfId="13528"/>
    <cellStyle name="Input 2 2 4" xfId="13529"/>
    <cellStyle name="Input 2 3" xfId="5297"/>
    <cellStyle name="Input 2 4" xfId="13530"/>
    <cellStyle name="Input 3" xfId="5298"/>
    <cellStyle name="Input 3 2" xfId="5299"/>
    <cellStyle name="Input 3 3" xfId="5300"/>
    <cellStyle name="Input 4" xfId="5301"/>
    <cellStyle name="Input 4 2" xfId="5302"/>
    <cellStyle name="Input 4 2 2" xfId="13531"/>
    <cellStyle name="Input 4 2 3" xfId="13532"/>
    <cellStyle name="Input 4 3" xfId="5303"/>
    <cellStyle name="Input 4 4" xfId="13533"/>
    <cellStyle name="Input 5" xfId="5304"/>
    <cellStyle name="Input 5 2" xfId="5305"/>
    <cellStyle name="Input 5 2 2" xfId="13534"/>
    <cellStyle name="Input 5 2 3" xfId="13535"/>
    <cellStyle name="Input 5 3" xfId="5306"/>
    <cellStyle name="Input 5 4" xfId="1353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3537"/>
    <cellStyle name="Lien hypertexte visité 2" xfId="13538"/>
    <cellStyle name="Lien hypertexte visité 3" xfId="13539"/>
    <cellStyle name="Lien hypertexte_DAILYPOS" xfId="13540"/>
    <cellStyle name="LineTableCell" xfId="5334"/>
    <cellStyle name="LineTableCell 2" xfId="13037"/>
    <cellStyle name="Linked Cell" xfId="5335"/>
    <cellStyle name="Linked Cell 2" xfId="5336"/>
    <cellStyle name="Linked Cell 2 2" xfId="5337"/>
    <cellStyle name="Linked Cell 2 2 2" xfId="13541"/>
    <cellStyle name="Linked Cell 2 2 2 2" xfId="13542"/>
    <cellStyle name="Linked Cell 2 2 2 3" xfId="13543"/>
    <cellStyle name="Linked Cell 2 2 3" xfId="13544"/>
    <cellStyle name="Linked Cell 2 2 4" xfId="13545"/>
    <cellStyle name="Linked Cell 2 3" xfId="5338"/>
    <cellStyle name="Linked Cell 2 4" xfId="13546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2 2" xfId="13547"/>
    <cellStyle name="Linked Cell 4 2 3" xfId="13548"/>
    <cellStyle name="Linked Cell 4 3" xfId="5344"/>
    <cellStyle name="Linked Cell 4 4" xfId="13549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3550"/>
    <cellStyle name="Mon閠aire_AR1194" xfId="13551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3552"/>
    <cellStyle name="Neutral 2 2 2 2" xfId="13553"/>
    <cellStyle name="Neutral 2 2 2 3" xfId="13554"/>
    <cellStyle name="Neutral 2 2 3" xfId="13555"/>
    <cellStyle name="Neutral 2 2 4" xfId="13556"/>
    <cellStyle name="Neutral 2 3" xfId="5395"/>
    <cellStyle name="Neutral 2 4" xfId="13557"/>
    <cellStyle name="Neutral 3" xfId="5396"/>
    <cellStyle name="Neutral 3 2" xfId="5397"/>
    <cellStyle name="Neutral 3 3" xfId="5398"/>
    <cellStyle name="Neutral 4" xfId="5399"/>
    <cellStyle name="Neutral 4 2" xfId="5400"/>
    <cellStyle name="Neutral 4 2 2" xfId="13558"/>
    <cellStyle name="Neutral 4 2 3" xfId="13559"/>
    <cellStyle name="Neutral 4 3" xfId="5401"/>
    <cellStyle name="Neutral 4 4" xfId="13560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3561"/>
    <cellStyle name="Normal 10 2" xfId="13562"/>
    <cellStyle name="Normal 10 3" xfId="13563"/>
    <cellStyle name="Normal 11" xfId="13564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3565"/>
    <cellStyle name="Normal 12" xfId="5465"/>
    <cellStyle name="Normal 12 2" xfId="12941"/>
    <cellStyle name="Normal 12 3" xfId="12974"/>
    <cellStyle name="Normal 13" xfId="13566"/>
    <cellStyle name="Normal 13 2" xfId="13567"/>
    <cellStyle name="Normal 13 3" xfId="13568"/>
    <cellStyle name="Normal 14" xfId="5466"/>
    <cellStyle name="Normal 14 2" xfId="12942"/>
    <cellStyle name="Normal 14 3" xfId="12975"/>
    <cellStyle name="Normal 15" xfId="13569"/>
    <cellStyle name="Normal 15 2" xfId="13570"/>
    <cellStyle name="Normal 15 3" xfId="13571"/>
    <cellStyle name="Normal 16" xfId="13572"/>
    <cellStyle name="Normal 16 2" xfId="13573"/>
    <cellStyle name="Normal 16 2 2" xfId="13574"/>
    <cellStyle name="Normal 16 3" xfId="13575"/>
    <cellStyle name="Normal 17" xfId="13576"/>
    <cellStyle name="Normal 17 2" xfId="13577"/>
    <cellStyle name="Normal 18" xfId="13578"/>
    <cellStyle name="Normal 18 2" xfId="13579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3941"/>
    <cellStyle name="Normal 3" xfId="5544"/>
    <cellStyle name="Normal 3 10" xfId="13580"/>
    <cellStyle name="Normal 3 2" xfId="5545"/>
    <cellStyle name="Normal 3 2 2" xfId="5546"/>
    <cellStyle name="Normal 3 2 2 2" xfId="13581"/>
    <cellStyle name="Normal 3 2 2 3" xfId="13582"/>
    <cellStyle name="Normal 3 2 3" xfId="5547"/>
    <cellStyle name="Normal 3 2 4" xfId="5548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3583"/>
    <cellStyle name="Normal 3 3 2 3" xfId="13584"/>
    <cellStyle name="Normal 3 3 3" xfId="5552"/>
    <cellStyle name="Normal 3 3 4" xfId="5553"/>
    <cellStyle name="Normal 3 3 5" xfId="5554"/>
    <cellStyle name="Normal 3 4" xfId="5555"/>
    <cellStyle name="Normal 3 4 2" xfId="13585"/>
    <cellStyle name="Normal 3 4 2 2" xfId="13586"/>
    <cellStyle name="Normal 3 4 2 3" xfId="13587"/>
    <cellStyle name="Normal 3 4 3" xfId="13588"/>
    <cellStyle name="Normal 3 4 4" xfId="13589"/>
    <cellStyle name="Normal 3 5" xfId="5556"/>
    <cellStyle name="Normal 3 5 2" xfId="13590"/>
    <cellStyle name="Normal 3 5 3" xfId="13591"/>
    <cellStyle name="Normal 3 6" xfId="5557"/>
    <cellStyle name="Normal 3 6 2" xfId="13592"/>
    <cellStyle name="Normal 3 6 2 2" xfId="13593"/>
    <cellStyle name="Normal 3 6 2 3" xfId="13594"/>
    <cellStyle name="Normal 3 6 3" xfId="13595"/>
    <cellStyle name="Normal 3 6 4" xfId="13596"/>
    <cellStyle name="Normal 3 7" xfId="12945"/>
    <cellStyle name="Normal 3 7 2" xfId="13597"/>
    <cellStyle name="Normal 3 7 2 2" xfId="13598"/>
    <cellStyle name="Normal 3 7 2 3" xfId="13599"/>
    <cellStyle name="Normal 3 7 3" xfId="13600"/>
    <cellStyle name="Normal 3 7 4" xfId="13601"/>
    <cellStyle name="Normal 3 8" xfId="12978"/>
    <cellStyle name="Normal 3 9" xfId="13012"/>
    <cellStyle name="Normal 34" xfId="13602"/>
    <cellStyle name="Normal 4" xfId="5558"/>
    <cellStyle name="Normal 4 10" xfId="13603"/>
    <cellStyle name="Normal 4 2" xfId="5559"/>
    <cellStyle name="Normal 4 2 2" xfId="13604"/>
    <cellStyle name="Normal 4 2 3" xfId="13605"/>
    <cellStyle name="Normal 4 3" xfId="5560"/>
    <cellStyle name="Normal 4 3 2" xfId="13606"/>
    <cellStyle name="Normal 4 3 3" xfId="13607"/>
    <cellStyle name="Normal 4 4" xfId="5561"/>
    <cellStyle name="Normal 4 4 2" xfId="13608"/>
    <cellStyle name="Normal 4 4 2 2" xfId="13609"/>
    <cellStyle name="Normal 4 4 3" xfId="13610"/>
    <cellStyle name="Normal 4 4 3 2" xfId="13611"/>
    <cellStyle name="Normal 4 4 4" xfId="13612"/>
    <cellStyle name="Normal 4 5" xfId="5562"/>
    <cellStyle name="Normal 4 5 2" xfId="13613"/>
    <cellStyle name="Normal 4 5 2 2" xfId="13614"/>
    <cellStyle name="Normal 4 5 3" xfId="13615"/>
    <cellStyle name="Normal 4 5 3 2" xfId="13616"/>
    <cellStyle name="Normal 4 5 4" xfId="13617"/>
    <cellStyle name="Normal 4 6" xfId="12947"/>
    <cellStyle name="Normal 4 6 2" xfId="13618"/>
    <cellStyle name="Normal 4 6 3" xfId="13619"/>
    <cellStyle name="Normal 4 7" xfId="12980"/>
    <cellStyle name="Normal 4 7 2" xfId="13620"/>
    <cellStyle name="Normal 4 7 2 2" xfId="13621"/>
    <cellStyle name="Normal 4 7 3" xfId="13622"/>
    <cellStyle name="Normal 4 7 3 2" xfId="13623"/>
    <cellStyle name="Normal 4 7 4" xfId="13624"/>
    <cellStyle name="Normal 4 8" xfId="13013"/>
    <cellStyle name="Normal 4 9" xfId="13625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3626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3627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3628"/>
    <cellStyle name="Normal 6 2 3" xfId="5575"/>
    <cellStyle name="Normal 6 2 3 2" xfId="13629"/>
    <cellStyle name="Normal 6 2 4" xfId="13630"/>
    <cellStyle name="Normal 6 3" xfId="5576"/>
    <cellStyle name="Normal 6 3 2" xfId="5577"/>
    <cellStyle name="Normal 6 3 3" xfId="5578"/>
    <cellStyle name="Normal 6 4" xfId="5579"/>
    <cellStyle name="Normal 6 4 2" xfId="13631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3632"/>
    <cellStyle name="Normal 7 3" xfId="5584"/>
    <cellStyle name="Normal 7 3 2" xfId="13633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3634"/>
    <cellStyle name="Normal 8 3" xfId="12992"/>
    <cellStyle name="Normal 8 3 2" xfId="13635"/>
    <cellStyle name="Normal 8 4" xfId="13636"/>
    <cellStyle name="Normal 8 5" xfId="13637"/>
    <cellStyle name="Normal 9" xfId="5588"/>
    <cellStyle name="Normal 9 2" xfId="5589"/>
    <cellStyle name="Normal 9 2 2" xfId="13638"/>
    <cellStyle name="Normal 9 3" xfId="5590"/>
    <cellStyle name="Normal 9 3 2" xfId="13639"/>
    <cellStyle name="Normal 9 4" xfId="13640"/>
    <cellStyle name="Normal_#10-Headcount" xfId="5591"/>
    <cellStyle name="Normal_Book1_Phase in-out (01 09)" xfId="12934"/>
    <cellStyle name="Normal_SAS Feb'08" xfId="12935"/>
    <cellStyle name="Normal_Sheet1" xfId="13951"/>
    <cellStyle name="Normal_Sheet1_Sheet3" xfId="13953"/>
    <cellStyle name="Normal_Sheet2" xfId="13952"/>
    <cellStyle name="Normal_Sheet3" xfId="13954"/>
    <cellStyle name="Normal_Sheet4" xfId="13950"/>
    <cellStyle name="Normale_RESULTS" xfId="5592"/>
    <cellStyle name="Note" xfId="5593"/>
    <cellStyle name="Note 2" xfId="5594"/>
    <cellStyle name="Note 2 2" xfId="5595"/>
    <cellStyle name="Note 2 2 2" xfId="13641"/>
    <cellStyle name="Note 2 2 2 2" xfId="13642"/>
    <cellStyle name="Note 2 2 2 3" xfId="13643"/>
    <cellStyle name="Note 2 2 3" xfId="13644"/>
    <cellStyle name="Note 2 2 4" xfId="13645"/>
    <cellStyle name="Note 2 3" xfId="5596"/>
    <cellStyle name="Note 2 3 2" xfId="13646"/>
    <cellStyle name="Note 2 3 3" xfId="13647"/>
    <cellStyle name="Note 2 4" xfId="13648"/>
    <cellStyle name="Note 2 5" xfId="13649"/>
    <cellStyle name="Note 3" xfId="5597"/>
    <cellStyle name="Note 3 2" xfId="5598"/>
    <cellStyle name="Note 3 2 2" xfId="13650"/>
    <cellStyle name="Note 3 2 3" xfId="13651"/>
    <cellStyle name="Note 3 3" xfId="5599"/>
    <cellStyle name="Note 3 4" xfId="13652"/>
    <cellStyle name="Note 4" xfId="5600"/>
    <cellStyle name="Note 4 2" xfId="5601"/>
    <cellStyle name="Note 4 2 2" xfId="13653"/>
    <cellStyle name="Note 4 2 3" xfId="13654"/>
    <cellStyle name="Note 4 3" xfId="5602"/>
    <cellStyle name="Note 4 4" xfId="13655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3656"/>
    <cellStyle name="Output 2 2 2 2" xfId="13657"/>
    <cellStyle name="Output 2 2 2 3" xfId="13658"/>
    <cellStyle name="Output 2 2 3" xfId="13659"/>
    <cellStyle name="Output 2 2 4" xfId="13660"/>
    <cellStyle name="Output 2 3" xfId="5613"/>
    <cellStyle name="Output 2 4" xfId="13661"/>
    <cellStyle name="Output 3" xfId="5614"/>
    <cellStyle name="Output 3 2" xfId="5615"/>
    <cellStyle name="Output 3 3" xfId="5616"/>
    <cellStyle name="Output 4" xfId="5617"/>
    <cellStyle name="Output 4 2" xfId="5618"/>
    <cellStyle name="Output 4 2 2" xfId="13662"/>
    <cellStyle name="Output 4 2 3" xfId="13663"/>
    <cellStyle name="Output 4 3" xfId="5619"/>
    <cellStyle name="Output 4 4" xfId="13664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5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3665"/>
    <cellStyle name="S3" xfId="13666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3667"/>
    <cellStyle name="Subtotal" xfId="5693"/>
    <cellStyle name="Subtotal 2" xfId="5694"/>
    <cellStyle name="SUZ" xfId="13668"/>
    <cellStyle name="Title" xfId="5695"/>
    <cellStyle name="Title 2" xfId="5696"/>
    <cellStyle name="Title 2 2" xfId="5697"/>
    <cellStyle name="Title 2 2 2" xfId="13669"/>
    <cellStyle name="Title 2 2 2 2" xfId="13670"/>
    <cellStyle name="Title 2 2 2 3" xfId="13671"/>
    <cellStyle name="Title 2 2 3" xfId="13672"/>
    <cellStyle name="Title 2 2 4" xfId="13673"/>
    <cellStyle name="Title 2 3" xfId="5698"/>
    <cellStyle name="Title 2 4" xfId="13674"/>
    <cellStyle name="Title 3" xfId="5699"/>
    <cellStyle name="Title 3 2" xfId="5700"/>
    <cellStyle name="Title 3 3" xfId="5701"/>
    <cellStyle name="Title 4" xfId="5702"/>
    <cellStyle name="Title 4 2" xfId="5703"/>
    <cellStyle name="Title 4 2 2" xfId="13675"/>
    <cellStyle name="Title 4 2 3" xfId="13676"/>
    <cellStyle name="Title 4 3" xfId="5704"/>
    <cellStyle name="Title 4 4" xfId="13677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3678"/>
    <cellStyle name="Total 2 2 2 2" xfId="13679"/>
    <cellStyle name="Total 2 2 2 3" xfId="13680"/>
    <cellStyle name="Total 2 2 3" xfId="13681"/>
    <cellStyle name="Total 2 2 4" xfId="13682"/>
    <cellStyle name="Total 2 3" xfId="5714"/>
    <cellStyle name="Total 2 4" xfId="13683"/>
    <cellStyle name="Total 2 5" xfId="13684"/>
    <cellStyle name="Total 3" xfId="5715"/>
    <cellStyle name="Total 3 2" xfId="5716"/>
    <cellStyle name="Total 3 3" xfId="5717"/>
    <cellStyle name="Total 3 4" xfId="13685"/>
    <cellStyle name="Total 4" xfId="5718"/>
    <cellStyle name="Total 4 2" xfId="5719"/>
    <cellStyle name="Total 4 2 2" xfId="13686"/>
    <cellStyle name="Total 4 2 3" xfId="13687"/>
    <cellStyle name="Total 4 3" xfId="5720"/>
    <cellStyle name="Total 4 4" xfId="13688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3689"/>
    <cellStyle name="Warning Text 2 2 2 2" xfId="13690"/>
    <cellStyle name="Warning Text 2 2 2 3" xfId="13691"/>
    <cellStyle name="Warning Text 2 2 3" xfId="13692"/>
    <cellStyle name="Warning Text 2 2 4" xfId="13693"/>
    <cellStyle name="Warning Text 2 3" xfId="5742"/>
    <cellStyle name="Warning Text 2 4" xfId="13694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2 2" xfId="13695"/>
    <cellStyle name="Warning Text 4 2 3" xfId="13696"/>
    <cellStyle name="Warning Text 4 3" xfId="5748"/>
    <cellStyle name="Warning Text 4 4" xfId="13697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4"/>
    <cellStyle name="标题 1 5" xfId="13698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5"/>
    <cellStyle name="标题 2 5" xfId="13699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6"/>
    <cellStyle name="标题 3 3 2" xfId="13700"/>
    <cellStyle name="标题 3 4" xfId="13097"/>
    <cellStyle name="标题 3 5" xfId="13701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098"/>
    <cellStyle name="标题 4 3 2" xfId="13702"/>
    <cellStyle name="标题 4 4" xfId="13099"/>
    <cellStyle name="标题 4 5" xfId="13703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00"/>
    <cellStyle name="标题 6 2" xfId="13704"/>
    <cellStyle name="标题 7" xfId="13101"/>
    <cellStyle name="标题 8" xfId="13705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2"/>
    <cellStyle name="差 3 2" xfId="13706"/>
    <cellStyle name="差 4" xfId="13103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4"/>
    <cellStyle name="差_BMX 1022" xfId="13105"/>
    <cellStyle name="差_BMX- CMA CGM" xfId="13106"/>
    <cellStyle name="差_Book2" xfId="13107"/>
    <cellStyle name="差_CAT joint venture" xfId="13108"/>
    <cellStyle name="差_CIX" xfId="13109"/>
    <cellStyle name="差_CIX2" xfId="13110"/>
    <cellStyle name="差_CIX2 &amp; CKI &amp; AGI" xfId="13111"/>
    <cellStyle name="差_CKA &amp; CAT 0429" xfId="13112"/>
    <cellStyle name="差_CVX" xfId="13113"/>
    <cellStyle name="差_FMX" xfId="13114"/>
    <cellStyle name="差_IA2" xfId="13115"/>
    <cellStyle name="差_IFX" xfId="13116"/>
    <cellStyle name="差_IHS 0302" xfId="13117"/>
    <cellStyle name="差_IHS-KMTC" xfId="13118"/>
    <cellStyle name="差_ISH 0427" xfId="13119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20"/>
    <cellStyle name="差_KHP 2-SINOKOR" xfId="13121"/>
    <cellStyle name="差_KHP2 0416" xfId="13122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3"/>
    <cellStyle name="差_NSC 1119" xfId="13124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5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6"/>
    <cellStyle name="差_VTS 0820" xfId="13127"/>
    <cellStyle name="差_WIN" xfId="13128"/>
    <cellStyle name="差_WIN-SEACON" xfId="13129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49"/>
    <cellStyle name="常规 10 2 2 5" xfId="13947"/>
    <cellStyle name="常规 10 2 3" xfId="6451"/>
    <cellStyle name="常规 10 2 3 2" xfId="13046"/>
    <cellStyle name="常规 10 2 4" xfId="6452"/>
    <cellStyle name="常规 10 2 4 2" xfId="13945"/>
    <cellStyle name="常规 10 2 5" xfId="6453"/>
    <cellStyle name="常规 10 2 6" xfId="13030"/>
    <cellStyle name="常规 10 2 7" xfId="13210"/>
    <cellStyle name="常规 10 2 8" xfId="13938"/>
    <cellStyle name="常规 10 2 9" xfId="13942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29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0"/>
    <cellStyle name="常规 13 2" xfId="6543"/>
    <cellStyle name="常规 13 2 2" xfId="13707"/>
    <cellStyle name="常规 13 3" xfId="6544"/>
    <cellStyle name="常规 13 3 2" xfId="13708"/>
    <cellStyle name="常规 13 4" xfId="6545"/>
    <cellStyle name="常规 13 5" xfId="6546"/>
    <cellStyle name="常规 131" xfId="13130"/>
    <cellStyle name="常规 132" xfId="13131"/>
    <cellStyle name="常规 133" xfId="13051"/>
    <cellStyle name="常规 134" xfId="13132"/>
    <cellStyle name="常规 14" xfId="13050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709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3710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3"/>
    <cellStyle name="常规 17" xfId="13711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3712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3713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08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06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3055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3714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3715"/>
    <cellStyle name="常规 21 11" xfId="13716"/>
    <cellStyle name="常规 21 2" xfId="8750"/>
    <cellStyle name="常规 21 2 2" xfId="8751"/>
    <cellStyle name="常规 21 2 2 2" xfId="8752"/>
    <cellStyle name="常规 21 2 2 2 2" xfId="8753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2 2" xfId="13717"/>
    <cellStyle name="常规 21 3 2 3" xfId="13718"/>
    <cellStyle name="常规 21 3 3" xfId="8767"/>
    <cellStyle name="常规 21 3 4" xfId="13719"/>
    <cellStyle name="常规 21 4" xfId="8768"/>
    <cellStyle name="常规 21 4 2" xfId="8769"/>
    <cellStyle name="常规 21 4 2 2" xfId="13720"/>
    <cellStyle name="常规 21 4 2 3" xfId="13721"/>
    <cellStyle name="常规 21 4 3" xfId="8770"/>
    <cellStyle name="常规 21 4 4" xfId="13722"/>
    <cellStyle name="常规 21 5" xfId="8771"/>
    <cellStyle name="常规 21 5 2" xfId="8772"/>
    <cellStyle name="常规 21 5 2 2" xfId="13723"/>
    <cellStyle name="常规 21 5 2 3" xfId="13724"/>
    <cellStyle name="常规 21 5 3" xfId="8773"/>
    <cellStyle name="常规 21 5 4" xfId="13725"/>
    <cellStyle name="常规 21 6" xfId="8774"/>
    <cellStyle name="常规 21 6 2" xfId="8775"/>
    <cellStyle name="常规 21 6 2 2" xfId="13726"/>
    <cellStyle name="常规 21 6 2 3" xfId="13727"/>
    <cellStyle name="常规 21 6 3" xfId="8776"/>
    <cellStyle name="常规 21 6 4" xfId="13728"/>
    <cellStyle name="常规 21 7" xfId="8777"/>
    <cellStyle name="常规 21 7 2" xfId="13729"/>
    <cellStyle name="常规 21 7 2 2" xfId="13730"/>
    <cellStyle name="常规 21 7 2 3" xfId="13731"/>
    <cellStyle name="常规 21 7 3" xfId="13732"/>
    <cellStyle name="常规 21 7 4" xfId="13733"/>
    <cellStyle name="常规 21 8" xfId="8778"/>
    <cellStyle name="常规 21 8 2" xfId="13734"/>
    <cellStyle name="常规 21 8 3" xfId="13735"/>
    <cellStyle name="常规 21 9" xfId="13736"/>
    <cellStyle name="常规 21 9 2" xfId="13737"/>
    <cellStyle name="常规 21 9 3" xfId="13738"/>
    <cellStyle name="常规 22" xfId="13739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3934"/>
    <cellStyle name="常规 23 2" xfId="8788"/>
    <cellStyle name="常规 23 3" xfId="8789"/>
    <cellStyle name="常规 23 4" xfId="8790"/>
    <cellStyle name="常规 23 5" xfId="8791"/>
    <cellStyle name="常规 24" xfId="13944"/>
    <cellStyle name="常规 25" xfId="8792"/>
    <cellStyle name="常规 25 2" xfId="8793"/>
    <cellStyle name="常规 25 3" xfId="8794"/>
    <cellStyle name="常规 26" xfId="1302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38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3740"/>
    <cellStyle name="常规 3 9 2 2 3" xfId="13741"/>
    <cellStyle name="常规 3 9 2 3" xfId="9357"/>
    <cellStyle name="常规 3 9 2 4" xfId="13742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207"/>
    <cellStyle name="常规 4 19" xfId="13948"/>
    <cellStyle name="常规 4 2" xfId="9399"/>
    <cellStyle name="常规 4 2 2" xfId="9400"/>
    <cellStyle name="常规 4 2 2 2" xfId="13041"/>
    <cellStyle name="常规 4 2 2 2 2" xfId="13743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2"/>
    <cellStyle name="常规 49" xfId="13043"/>
    <cellStyle name="常规 49 2" xfId="13134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3036"/>
    <cellStyle name="常规 5 39" xfId="13044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40" xfId="13053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3744"/>
    <cellStyle name="常规 7 2 2 3" xfId="10827"/>
    <cellStyle name="常规 7 2 2 4" xfId="13745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36" xfId="13052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FAL201301_CMA CGM SHIPPING SCHEDULE IN APRIL 2013 2 3" xfId="13955"/>
    <cellStyle name="常规_Sheet1" xfId="12932"/>
    <cellStyle name="常规_Sheet1 2" xfId="13028"/>
    <cellStyle name="常规_Sheet1 2 2" xfId="13056"/>
    <cellStyle name="常规_Sheet1 3" xfId="13054"/>
    <cellStyle name="常规_Sheet1 4" xfId="13209"/>
    <cellStyle name="常规_Sheet1 5" xfId="13937"/>
    <cellStyle name="常规_Sheet1 5 2" xfId="13949"/>
    <cellStyle name="常规_Sheet1_1" xfId="12933"/>
    <cellStyle name="常规_Sheet1_1 2" xfId="13031"/>
    <cellStyle name="常规_Sheet1_1 3" xfId="13045"/>
    <cellStyle name="常规_Sheet1_1 4" xfId="13935"/>
    <cellStyle name="常规_Sheet1_1 5" xfId="13943"/>
    <cellStyle name="常规_Sheet1_16" xfId="12936"/>
    <cellStyle name="常规_Sheet1_2" xfId="13211"/>
    <cellStyle name="常规_Sheet1_35" xfId="12937"/>
    <cellStyle name="常规_Sheet1_44" xfId="12938"/>
    <cellStyle name="常规_Sheet1_44 2" xfId="13047"/>
    <cellStyle name="常规_Sheet1_47" xfId="12939"/>
    <cellStyle name="常规_Sheet1_50" xfId="12940"/>
    <cellStyle name="常规_Sheet1_73" xfId="13039"/>
    <cellStyle name="常规_Sheet1_73 2" xfId="13939"/>
    <cellStyle name="常规_上海口岸船期表_57" xfId="13034"/>
    <cellStyle name="常规_上海口岸船期表_63" xfId="13032"/>
    <cellStyle name="常规_上海口岸船期表_63 2" xfId="13940"/>
    <cellStyle name="常规_上海口岸船期表_64" xfId="13033"/>
    <cellStyle name="常规_上海口岸船期表_64 2" xfId="13936"/>
    <cellStyle name="常规_深圳口岸" xfId="13048"/>
    <cellStyle name="常规_万达运通2012年8月份拼箱船期表" xfId="13933"/>
    <cellStyle name="常规_万达运通2012年8月份拼箱船期表 2" xfId="13946"/>
    <cellStyle name="超連結 2" xfId="11629"/>
    <cellStyle name="超連結 2 2" xfId="11630"/>
    <cellStyle name="超連結 2 3" xfId="11631"/>
    <cellStyle name="超連結 6" xfId="13746"/>
    <cellStyle name="超連結 6 2" xfId="13747"/>
    <cellStyle name="超链接 2" xfId="13035"/>
    <cellStyle name="超链接 2 2" xfId="13748"/>
    <cellStyle name="超链接 2 3" xfId="13749"/>
    <cellStyle name="超链接 3" xfId="13750"/>
    <cellStyle name="超链接 3 2" xfId="13751"/>
    <cellStyle name="超链接 3 2 2" xfId="13752"/>
    <cellStyle name="超链接 3 2 2 2" xfId="13753"/>
    <cellStyle name="超链接 3 2 2 3" xfId="13754"/>
    <cellStyle name="超链接 3 2 3" xfId="13755"/>
    <cellStyle name="超链接 3 2 4" xfId="13756"/>
    <cellStyle name="超链接 3 3" xfId="13757"/>
    <cellStyle name="超链接 3 3 2" xfId="13758"/>
    <cellStyle name="超链接 3 3 2 2" xfId="13759"/>
    <cellStyle name="超链接 3 3 2 3" xfId="13760"/>
    <cellStyle name="超链接 3 3 3" xfId="13761"/>
    <cellStyle name="超链接 3 3 4" xfId="13762"/>
    <cellStyle name="超链接 3 4" xfId="13763"/>
    <cellStyle name="超链接 3 4 2" xfId="13764"/>
    <cellStyle name="超链接 3 4 3" xfId="13765"/>
    <cellStyle name="超链接 3 5" xfId="13766"/>
    <cellStyle name="超链接 3 6" xfId="13767"/>
    <cellStyle name="超链接 4" xfId="13768"/>
    <cellStyle name="超链接 4 2" xfId="13769"/>
    <cellStyle name="超链接 4 2 2" xfId="13770"/>
    <cellStyle name="超链接 4 2 3" xfId="13771"/>
    <cellStyle name="超链接 4 3" xfId="13772"/>
    <cellStyle name="超链接 4 4" xfId="13773"/>
    <cellStyle name="超链接 5" xfId="13774"/>
    <cellStyle name="超链接 5 2" xfId="11632"/>
    <cellStyle name="超链接 5 3" xfId="11633"/>
    <cellStyle name="超链接 5 4" xfId="11634"/>
    <cellStyle name="超链接 5 5" xfId="11635"/>
    <cellStyle name="超链接 6" xfId="13775"/>
    <cellStyle name="超链接 6 2" xfId="13776"/>
    <cellStyle name="超链接 7" xfId="13777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5"/>
    <cellStyle name="好 3 2" xfId="13778"/>
    <cellStyle name="好 4" xfId="13136"/>
    <cellStyle name="好_1004 MAL II線" xfId="11736"/>
    <cellStyle name="好_1004 MAL II線 2" xfId="11737"/>
    <cellStyle name="好_1004 MAL II線 3" xfId="11738"/>
    <cellStyle name="好_2015 TSL VSL'S +JOIN VENTURE LONGTERM SCHEDULE-5codes 0126" xfId="13137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38"/>
    <cellStyle name="好_BMX- CMA CGM" xfId="13139"/>
    <cellStyle name="好_Book2" xfId="13140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41"/>
    <cellStyle name="好_CC1 4000teu 201108" xfId="11769"/>
    <cellStyle name="好_CC1 4000teu 201108 2" xfId="11770"/>
    <cellStyle name="好_CC1 4000teu 201108 3" xfId="11771"/>
    <cellStyle name="好_CIX" xfId="13142"/>
    <cellStyle name="好_CIX2" xfId="13143"/>
    <cellStyle name="好_CIX2 &amp; CKI &amp; AGI" xfId="13144"/>
    <cellStyle name="好_CKA &amp; CAT 0429" xfId="13145"/>
    <cellStyle name="好_CVX" xfId="13146"/>
    <cellStyle name="好_Elsa_ 201202" xfId="11772"/>
    <cellStyle name="好_Elsa_ 201202 2" xfId="11773"/>
    <cellStyle name="好_Elsa_ 201202 3" xfId="11774"/>
    <cellStyle name="好_FMX" xfId="13147"/>
    <cellStyle name="好_forecast" xfId="11775"/>
    <cellStyle name="好_forecast 2" xfId="11776"/>
    <cellStyle name="好_forecast 3" xfId="11777"/>
    <cellStyle name="好_IA2" xfId="13148"/>
    <cellStyle name="好_IFX" xfId="13149"/>
    <cellStyle name="好_IHS 0302" xfId="13150"/>
    <cellStyle name="好_IHS-KMTC" xfId="13151"/>
    <cellStyle name="好_ISH 0427" xfId="13152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3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4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5"/>
    <cellStyle name="好_NSC 1119" xfId="13156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7"/>
    <cellStyle name="好_VTS 0820" xfId="13158"/>
    <cellStyle name="好_Weekly CB ver3" xfId="11904"/>
    <cellStyle name="好_Weekly CB ver3 2" xfId="11905"/>
    <cellStyle name="好_Weekly CB ver3 3" xfId="11906"/>
    <cellStyle name="好_WIN" xfId="13159"/>
    <cellStyle name="好_WIN-SEACON" xfId="13160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61"/>
    <cellStyle name="壞 2" xfId="13779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2"/>
    <cellStyle name="货币 2" xfId="13780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3"/>
    <cellStyle name="计算 3 2" xfId="13781"/>
    <cellStyle name="计算 4" xfId="13164"/>
    <cellStyle name="計算" xfId="11996"/>
    <cellStyle name="計算 2" xfId="11997"/>
    <cellStyle name="計算 3" xfId="11998"/>
    <cellStyle name="計算方式" xfId="13165"/>
    <cellStyle name="計算方式 2" xfId="13166"/>
    <cellStyle name="計算方式 3" xfId="13167"/>
    <cellStyle name="計算方式 4" xfId="13168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69"/>
    <cellStyle name="检查单元格 3 2" xfId="13782"/>
    <cellStyle name="检查单元格 4" xfId="13170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71"/>
    <cellStyle name="解释性文本 3 2" xfId="13783"/>
    <cellStyle name="解释性文本 4" xfId="13172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73"/>
    <cellStyle name="警告文本 3 2" xfId="13784"/>
    <cellStyle name="警告文本 4" xfId="13174"/>
    <cellStyle name="警告文字" xfId="13175"/>
    <cellStyle name="警告文字 2" xfId="13785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76"/>
    <cellStyle name="链接单元格 3 2" xfId="13786"/>
    <cellStyle name="链接单元格 4" xfId="13177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3787"/>
    <cellStyle name="千位分隔[0] 2 2" xfId="12157"/>
    <cellStyle name="千位分隔[0] 2 2 2" xfId="13788"/>
    <cellStyle name="千位分隔[0] 2 2 2 2" xfId="13789"/>
    <cellStyle name="千位分隔[0] 2 2 2 2 2" xfId="13790"/>
    <cellStyle name="千位分隔[0] 2 2 2 2 3" xfId="13791"/>
    <cellStyle name="千位分隔[0] 2 2 2 2 4" xfId="13792"/>
    <cellStyle name="千位分隔[0] 2 2 2 3" xfId="13793"/>
    <cellStyle name="千位分隔[0] 2 2 2 4" xfId="13794"/>
    <cellStyle name="千位分隔[0] 2 2 2 5" xfId="13795"/>
    <cellStyle name="千位分隔[0] 2 2 3" xfId="13796"/>
    <cellStyle name="千位分隔[0] 2 2 3 2" xfId="13797"/>
    <cellStyle name="千位分隔[0] 2 2 3 3" xfId="13798"/>
    <cellStyle name="千位分隔[0] 2 2 3 4" xfId="13799"/>
    <cellStyle name="千位分隔[0] 2 2 4" xfId="13800"/>
    <cellStyle name="千位分隔[0] 2 2 5" xfId="13801"/>
    <cellStyle name="千位分隔[0] 2 2 6" xfId="13802"/>
    <cellStyle name="千位分隔[0] 2 3" xfId="12158"/>
    <cellStyle name="千位分隔[0] 2 3 2" xfId="13803"/>
    <cellStyle name="千位分隔[0] 2 3 2 2" xfId="13804"/>
    <cellStyle name="千位分隔[0] 2 3 2 3" xfId="13805"/>
    <cellStyle name="千位分隔[0] 2 3 2 4" xfId="13806"/>
    <cellStyle name="千位分隔[0] 2 3 3" xfId="13807"/>
    <cellStyle name="千位分隔[0] 2 3 4" xfId="13808"/>
    <cellStyle name="千位分隔[0] 2 3 5" xfId="13809"/>
    <cellStyle name="千位分隔[0] 2 4" xfId="12159"/>
    <cellStyle name="千位分隔[0] 2 4 2" xfId="13810"/>
    <cellStyle name="千位分隔[0] 2 4 2 2" xfId="13811"/>
    <cellStyle name="千位分隔[0] 2 4 2 3" xfId="13812"/>
    <cellStyle name="千位分隔[0] 2 4 2 4" xfId="13813"/>
    <cellStyle name="千位分隔[0] 2 4 3" xfId="13814"/>
    <cellStyle name="千位分隔[0] 2 4 4" xfId="13815"/>
    <cellStyle name="千位分隔[0] 2 4 5" xfId="13816"/>
    <cellStyle name="千位分隔[0] 2 5" xfId="12160"/>
    <cellStyle name="千位分隔[0] 2 5 2" xfId="13817"/>
    <cellStyle name="千位分隔[0] 2 5 2 2" xfId="13818"/>
    <cellStyle name="千位分隔[0] 2 5 2 3" xfId="13819"/>
    <cellStyle name="千位分隔[0] 2 5 2 4" xfId="13820"/>
    <cellStyle name="千位分隔[0] 2 5 3" xfId="13821"/>
    <cellStyle name="千位分隔[0] 2 5 4" xfId="13822"/>
    <cellStyle name="千位分隔[0] 2 5 5" xfId="13823"/>
    <cellStyle name="千位分隔[0] 2 6" xfId="12161"/>
    <cellStyle name="千位分隔[0] 2 6 2" xfId="13824"/>
    <cellStyle name="千位分隔[0] 2 6 2 2" xfId="13825"/>
    <cellStyle name="千位分隔[0] 2 6 2 3" xfId="13826"/>
    <cellStyle name="千位分隔[0] 2 6 2 4" xfId="13827"/>
    <cellStyle name="千位分隔[0] 2 6 3" xfId="13828"/>
    <cellStyle name="千位分隔[0] 2 6 4" xfId="13829"/>
    <cellStyle name="千位分隔[0] 2 6 5" xfId="13830"/>
    <cellStyle name="千位分隔[0] 2 7" xfId="12162"/>
    <cellStyle name="千位分隔[0] 2 7 2" xfId="13831"/>
    <cellStyle name="千位分隔[0] 2 7 3" xfId="13832"/>
    <cellStyle name="千位分隔[0] 2 7 4" xfId="13833"/>
    <cellStyle name="千位分隔[0] 2 8" xfId="13018"/>
    <cellStyle name="千位分隔[0] 2 9" xfId="13834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78"/>
    <cellStyle name="强调文字颜色 1 4" xfId="13179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80"/>
    <cellStyle name="强调文字颜色 2 4" xfId="13181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82"/>
    <cellStyle name="强调文字颜色 3 4" xfId="13183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84"/>
    <cellStyle name="强调文字颜色 4 4" xfId="13185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86"/>
    <cellStyle name="强调文字颜色 5 4" xfId="13187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88"/>
    <cellStyle name="强调文字颜色 6 4" xfId="13189"/>
    <cellStyle name="日期描述" xfId="13835"/>
    <cellStyle name="日期描述 2" xfId="13836"/>
    <cellStyle name="日期描述 3" xfId="13837"/>
    <cellStyle name="日期描述 3 2" xfId="13838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90"/>
    <cellStyle name="适中 3 2" xfId="13839"/>
    <cellStyle name="适中 4" xfId="13191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92"/>
    <cellStyle name="输出 3 2" xfId="13840"/>
    <cellStyle name="输出 4" xfId="13193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194"/>
    <cellStyle name="输入 3 2" xfId="13841"/>
    <cellStyle name="输入 4" xfId="13195"/>
    <cellStyle name="输入右对齐的标签" xfId="13842"/>
    <cellStyle name="输入左对齐的标签" xfId="13843"/>
    <cellStyle name="輸出" xfId="13196"/>
    <cellStyle name="輸出 2" xfId="13197"/>
    <cellStyle name="輸出 3" xfId="13198"/>
    <cellStyle name="輸出 4" xfId="13199"/>
    <cellStyle name="輸入" xfId="13200"/>
    <cellStyle name="輸入 2" xfId="13201"/>
    <cellStyle name="輸入 3" xfId="13202"/>
    <cellStyle name="輸入 4" xfId="13203"/>
    <cellStyle name="說明文字" xfId="13204"/>
    <cellStyle name="說明文字 2" xfId="13844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3845"/>
    <cellStyle name="一般 11 2 3" xfId="13846"/>
    <cellStyle name="一般 11 3" xfId="12372"/>
    <cellStyle name="一般 11 3 2" xfId="13847"/>
    <cellStyle name="一般 11 3 3" xfId="13848"/>
    <cellStyle name="一般 11 4" xfId="13849"/>
    <cellStyle name="一般 11 4 2" xfId="13850"/>
    <cellStyle name="一般 11 4 3" xfId="13851"/>
    <cellStyle name="一般 11 5" xfId="13852"/>
    <cellStyle name="一般 11 6" xfId="13853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3854"/>
    <cellStyle name="一般 2 2 3" xfId="13855"/>
    <cellStyle name="一般 2 2 4" xfId="13856"/>
    <cellStyle name="一般 2 3" xfId="12399"/>
    <cellStyle name="一般 2 3 2" xfId="13857"/>
    <cellStyle name="一般 2 3 3" xfId="13858"/>
    <cellStyle name="一般 2 3 4" xfId="13859"/>
    <cellStyle name="一般 2 4" xfId="13860"/>
    <cellStyle name="一般 2 4 2" xfId="13861"/>
    <cellStyle name="一般 2 4 3" xfId="13862"/>
    <cellStyle name="一般 2 5" xfId="13863"/>
    <cellStyle name="一般 2 6" xfId="13864"/>
    <cellStyle name="一般 2 7" xfId="13865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3866"/>
    <cellStyle name="一般 4 2 3" xfId="13867"/>
    <cellStyle name="一般 4 3" xfId="12408"/>
    <cellStyle name="一般 4 3 2" xfId="13868"/>
    <cellStyle name="一般 4 3 3" xfId="13869"/>
    <cellStyle name="一般 4 4" xfId="13870"/>
    <cellStyle name="一般 4 4 2" xfId="13871"/>
    <cellStyle name="一般 4 4 3" xfId="13872"/>
    <cellStyle name="一般 4 5" xfId="13873"/>
    <cellStyle name="一般 4 6" xfId="13874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3875"/>
    <cellStyle name="一般 6 2 3" xfId="13876"/>
    <cellStyle name="一般 6 3" xfId="12414"/>
    <cellStyle name="一般 6 3 2" xfId="13877"/>
    <cellStyle name="一般 6 3 3" xfId="13878"/>
    <cellStyle name="一般 6 4" xfId="13879"/>
    <cellStyle name="一般 6 4 2" xfId="13880"/>
    <cellStyle name="一般 6 4 3" xfId="13881"/>
    <cellStyle name="一般 6 5" xfId="13882"/>
    <cellStyle name="一般 6 6" xfId="13883"/>
    <cellStyle name="一般 680" xfId="13884"/>
    <cellStyle name="一般 7" xfId="12415"/>
    <cellStyle name="一般 7 2" xfId="12416"/>
    <cellStyle name="一般 7 2 2" xfId="13885"/>
    <cellStyle name="一般 7 2 3" xfId="13886"/>
    <cellStyle name="一般 7 3" xfId="12417"/>
    <cellStyle name="一般 7 3 2" xfId="13887"/>
    <cellStyle name="一般 7 3 3" xfId="13888"/>
    <cellStyle name="一般 7 4" xfId="13889"/>
    <cellStyle name="一般 7 4 2" xfId="13890"/>
    <cellStyle name="一般 7 4 3" xfId="13891"/>
    <cellStyle name="一般 7 5" xfId="13892"/>
    <cellStyle name="一般 7 6" xfId="13893"/>
    <cellStyle name="一般 8" xfId="12418"/>
    <cellStyle name="一般 8 2" xfId="12419"/>
    <cellStyle name="一般 8 2 2" xfId="13894"/>
    <cellStyle name="一般 8 2 3" xfId="13895"/>
    <cellStyle name="一般 8 3" xfId="12420"/>
    <cellStyle name="一般 8 3 2" xfId="13896"/>
    <cellStyle name="一般 8 3 3" xfId="13897"/>
    <cellStyle name="一般 8 4" xfId="13898"/>
    <cellStyle name="一般 8 4 2" xfId="13899"/>
    <cellStyle name="一般 8 4 3" xfId="13900"/>
    <cellStyle name="一般 8 5" xfId="13901"/>
    <cellStyle name="一般 8 6" xfId="13902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3903"/>
    <cellStyle name="一般 9 2 3" xfId="13904"/>
    <cellStyle name="一般 9 3" xfId="12426"/>
    <cellStyle name="一般 9 3 2" xfId="13905"/>
    <cellStyle name="一般 9 3 3" xfId="13906"/>
    <cellStyle name="一般 9 4" xfId="13907"/>
    <cellStyle name="一般 9 4 2" xfId="13908"/>
    <cellStyle name="一般 9 4 3" xfId="13909"/>
    <cellStyle name="一般 9 5" xfId="13910"/>
    <cellStyle name="一般 9 6" xfId="13911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3912"/>
    <cellStyle name="着色 1 2 2" xfId="13913"/>
    <cellStyle name="着色 2 2" xfId="13914"/>
    <cellStyle name="着色 2 2 2" xfId="13915"/>
    <cellStyle name="着色 3 2" xfId="13916"/>
    <cellStyle name="着色 3 2 2" xfId="13917"/>
    <cellStyle name="着色 4 2" xfId="13918"/>
    <cellStyle name="着色 4 2 2" xfId="13919"/>
    <cellStyle name="着色 5 2" xfId="13920"/>
    <cellStyle name="着色 5 2 2" xfId="13921"/>
    <cellStyle name="着色 6 2" xfId="13922"/>
    <cellStyle name="着色 6 2 2" xfId="13923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05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3924"/>
    <cellStyle name="쉼표 [0] 2 2 3" xfId="13925"/>
    <cellStyle name="쉼표 [0] 2 2 4" xfId="13926"/>
    <cellStyle name="쉼표 [0] 2 3" xfId="12570"/>
    <cellStyle name="쉼표 [0] 2 4" xfId="13927"/>
    <cellStyle name="쉼표 [0] 2 5" xfId="13928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3929"/>
    <cellStyle name="표준 2 2 3" xfId="12908"/>
    <cellStyle name="표준 2 2 3 2" xfId="13930"/>
    <cellStyle name="표준 2 2 4" xfId="13931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393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533650" y="85725"/>
          <a:ext cx="733425" cy="5619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444</xdr:row>
      <xdr:rowOff>0</xdr:rowOff>
    </xdr:from>
    <xdr:to>
      <xdr:col>7</xdr:col>
      <xdr:colOff>304800</xdr:colOff>
      <xdr:row>445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88811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456</xdr:row>
      <xdr:rowOff>0</xdr:rowOff>
    </xdr:from>
    <xdr:to>
      <xdr:col>7</xdr:col>
      <xdr:colOff>304800</xdr:colOff>
      <xdr:row>457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91211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1381125</xdr:colOff>
      <xdr:row>455</xdr:row>
      <xdr:rowOff>0</xdr:rowOff>
    </xdr:from>
    <xdr:to>
      <xdr:col>7</xdr:col>
      <xdr:colOff>266700</xdr:colOff>
      <xdr:row>456</xdr:row>
      <xdr:rowOff>104775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91011375"/>
          <a:ext cx="266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975732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90525" y="133350"/>
          <a:ext cx="985257" cy="38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https://www.maersk.com/schedules/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2" Type="http://schemas.openxmlformats.org/officeDocument/2006/relationships/hyperlink" Target="https://www.maersk.com/schedules/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07" Type="http://schemas.openxmlformats.org/officeDocument/2006/relationships/hyperlink" Target="https://www.cma-cgm.com/ebusiness/schedules/voyage/detail?voyageReference=0VK27W1MA" TargetMode="External"/><Relationship Id="rId11" Type="http://schemas.openxmlformats.org/officeDocument/2006/relationships/hyperlink" Target="https://www.maersk.com/schedules/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https://www.maersk.com/schedules/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10" Type="http://schemas.openxmlformats.org/officeDocument/2006/relationships/printerSettings" Target="../printerSettings/printerSettings3.bin"/><Relationship Id="rId5" Type="http://schemas.openxmlformats.org/officeDocument/2006/relationships/hyperlink" Target="https://www.maersk.com/schedules/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https://www.maersk.com/schedules/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https://www.cma-cgm.com/ebusiness/schedules/voyage/detail?voyageReference=0VK23W1MA" TargetMode="External"/><Relationship Id="rId8" Type="http://schemas.openxmlformats.org/officeDocument/2006/relationships/hyperlink" Target="https://www.maersk.com/schedules/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3" Type="http://schemas.openxmlformats.org/officeDocument/2006/relationships/hyperlink" Target="https://www.maersk.com/schedules/" TargetMode="External"/><Relationship Id="rId12" Type="http://schemas.openxmlformats.org/officeDocument/2006/relationships/hyperlink" Target="https://www.maersk.com/schedules/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https://www.maersk.com/schedules/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https://www.cma-cgm.com/ebusiness/schedules/voyage/detail?voyageReference=0VK29W1MA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11" Type="http://schemas.openxmlformats.org/officeDocument/2006/relationships/drawing" Target="../drawings/drawing3.xm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www.maersk.com/schedules/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https://www.cma-cgm.com/ebusiness/schedules/voyage/detail?voyageReference=0VK25W1MA" TargetMode="External"/><Relationship Id="rId10" Type="http://schemas.openxmlformats.org/officeDocument/2006/relationships/hyperlink" Target="https://www.maersk.com/schedules/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https://www.maersk.com/schedules/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4" Type="http://schemas.openxmlformats.org/officeDocument/2006/relationships/hyperlink" Target="https://www.maersk.com/schedules/" TargetMode="External"/><Relationship Id="rId9" Type="http://schemas.openxmlformats.org/officeDocument/2006/relationships/hyperlink" Target="https://www.maersk.com/schedules/" TargetMode="External"/><Relationship Id="rId13" Type="http://schemas.openxmlformats.org/officeDocument/2006/relationships/hyperlink" Target="https://www.maersk.com/schedules/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https://www.cma-cgm.com/ebusiness/schedules/voyage/detail?voyageReference=0VK2BW1MA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7" Type="http://schemas.openxmlformats.org/officeDocument/2006/relationships/hyperlink" Target="https://www.maersk.com/schedules/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ersk.com/schedules/" TargetMode="External"/><Relationship Id="rId13" Type="http://schemas.openxmlformats.org/officeDocument/2006/relationships/hyperlink" Target="http://www.cma-cgm.com/ebusiness/schedules/voyage/detail?voyageReference=09J1ZS1MA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https://www.maersk.com/schedules/" TargetMode="External"/><Relationship Id="rId12" Type="http://schemas.openxmlformats.org/officeDocument/2006/relationships/hyperlink" Target="http://www.cma-cgm.com/ebusiness/schedules/voyage/detail?voyageReference=09J1VS1MA" TargetMode="External"/><Relationship Id="rId17" Type="http://schemas.openxmlformats.org/officeDocument/2006/relationships/drawing" Target="../drawings/drawing4.xml"/><Relationship Id="rId2" Type="http://schemas.openxmlformats.org/officeDocument/2006/relationships/hyperlink" Target="javascript:void(0);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www.maersk.com/schedules/" TargetMode="External"/><Relationship Id="rId11" Type="http://schemas.openxmlformats.org/officeDocument/2006/relationships/hyperlink" Target="http://www.cma-cgm.com/ebusiness/schedules/voyage/detail?voyageReference=09J1RS1MA" TargetMode="External"/><Relationship Id="rId5" Type="http://schemas.openxmlformats.org/officeDocument/2006/relationships/hyperlink" Target="https://www.maersk.com/schedules/" TargetMode="External"/><Relationship Id="rId15" Type="http://schemas.openxmlformats.org/officeDocument/2006/relationships/hyperlink" Target="javascript:getDetailCalenderData(2);" TargetMode="External"/><Relationship Id="rId10" Type="http://schemas.openxmlformats.org/officeDocument/2006/relationships/hyperlink" Target="https://www.maersk.com/schedules/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www.maersk.com/schedules/" TargetMode="External"/><Relationship Id="rId9" Type="http://schemas.openxmlformats.org/officeDocument/2006/relationships/hyperlink" Target="https://www.maersk.com/schedules/" TargetMode="External"/><Relationship Id="rId14" Type="http://schemas.openxmlformats.org/officeDocument/2006/relationships/hyperlink" Target="https://www.wanhai.com/views/skd/SkdByPortDetail.xhtml?file_num=64835&amp;top_file_num=64735&amp;parent_id=6483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2"/>
  <sheetViews>
    <sheetView tabSelected="1" zoomScale="115" zoomScaleNormal="115" workbookViewId="0">
      <selection activeCell="K4" sqref="K4"/>
    </sheetView>
  </sheetViews>
  <sheetFormatPr defaultRowHeight="14.25"/>
  <cols>
    <col min="1" max="1" width="24" style="1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904" t="s">
        <v>281</v>
      </c>
      <c r="B1" s="904"/>
      <c r="C1" s="904"/>
      <c r="D1" s="904"/>
      <c r="E1" s="904"/>
      <c r="F1" s="904"/>
      <c r="G1" s="904"/>
    </row>
    <row r="2" spans="1:7" s="2" customFormat="1" ht="33.75" customHeight="1">
      <c r="A2" s="905" t="s">
        <v>29</v>
      </c>
      <c r="B2" s="905"/>
      <c r="C2" s="3"/>
      <c r="D2" s="3"/>
      <c r="E2" s="3"/>
      <c r="F2" s="3"/>
      <c r="G2" s="4" t="s">
        <v>782</v>
      </c>
    </row>
    <row r="3" spans="1:7" s="2" customFormat="1" ht="22.5" customHeight="1">
      <c r="A3" s="906" t="s">
        <v>280</v>
      </c>
      <c r="B3" s="906"/>
      <c r="C3" s="906"/>
      <c r="D3" s="906"/>
      <c r="E3" s="906"/>
      <c r="F3" s="906"/>
      <c r="G3" s="906"/>
    </row>
    <row r="4" spans="1:7" s="8" customFormat="1" ht="15.75" customHeight="1">
      <c r="A4" s="907" t="s">
        <v>283</v>
      </c>
      <c r="B4" s="907"/>
      <c r="C4" s="5"/>
      <c r="D4" s="6"/>
      <c r="E4" s="6"/>
      <c r="F4" s="6"/>
      <c r="G4" s="7"/>
    </row>
    <row r="5" spans="1:7" s="8" customFormat="1" ht="15.75" customHeight="1">
      <c r="A5" s="9"/>
      <c r="B5" s="853" t="s">
        <v>32</v>
      </c>
      <c r="C5" s="853" t="s">
        <v>33</v>
      </c>
      <c r="D5" s="853" t="s">
        <v>34</v>
      </c>
      <c r="E5" s="10" t="s">
        <v>682</v>
      </c>
      <c r="F5" s="10" t="s">
        <v>35</v>
      </c>
      <c r="G5" s="10" t="s">
        <v>31</v>
      </c>
    </row>
    <row r="6" spans="1:7" s="8" customFormat="1" ht="15.75" customHeight="1">
      <c r="A6" s="9"/>
      <c r="B6" s="854"/>
      <c r="C6" s="854"/>
      <c r="D6" s="854"/>
      <c r="E6" s="11" t="s">
        <v>25</v>
      </c>
      <c r="F6" s="10" t="s">
        <v>36</v>
      </c>
      <c r="G6" s="10" t="s">
        <v>37</v>
      </c>
    </row>
    <row r="7" spans="1:7" s="8" customFormat="1" ht="15.75" customHeight="1">
      <c r="A7" s="12"/>
      <c r="B7" s="13" t="s">
        <v>353</v>
      </c>
      <c r="C7" s="14" t="s">
        <v>42</v>
      </c>
      <c r="D7" s="882" t="s">
        <v>722</v>
      </c>
      <c r="E7" s="15">
        <v>43552</v>
      </c>
      <c r="F7" s="15">
        <f>E7+5</f>
        <v>43557</v>
      </c>
      <c r="G7" s="16">
        <f>F7+29</f>
        <v>43586</v>
      </c>
    </row>
    <row r="8" spans="1:7" s="8" customFormat="1" ht="15.75" customHeight="1">
      <c r="A8" s="12"/>
      <c r="B8" s="13" t="s">
        <v>561</v>
      </c>
      <c r="C8" s="17" t="s">
        <v>75</v>
      </c>
      <c r="D8" s="864"/>
      <c r="E8" s="18">
        <f>E7+7</f>
        <v>43559</v>
      </c>
      <c r="F8" s="15">
        <f t="shared" ref="E8:G11" si="0">F7+7</f>
        <v>43564</v>
      </c>
      <c r="G8" s="16">
        <f t="shared" si="0"/>
        <v>43593</v>
      </c>
    </row>
    <row r="9" spans="1:7" s="8" customFormat="1" ht="15.75" customHeight="1">
      <c r="A9" s="12"/>
      <c r="B9" s="13" t="s">
        <v>562</v>
      </c>
      <c r="C9" s="19" t="s">
        <v>105</v>
      </c>
      <c r="D9" s="864"/>
      <c r="E9" s="18">
        <f t="shared" si="0"/>
        <v>43566</v>
      </c>
      <c r="F9" s="15">
        <f t="shared" si="0"/>
        <v>43571</v>
      </c>
      <c r="G9" s="16">
        <f t="shared" si="0"/>
        <v>43600</v>
      </c>
    </row>
    <row r="10" spans="1:7" s="8" customFormat="1" ht="15.75" customHeight="1">
      <c r="A10" s="12"/>
      <c r="B10" s="13" t="s">
        <v>563</v>
      </c>
      <c r="C10" s="17" t="s">
        <v>75</v>
      </c>
      <c r="D10" s="864"/>
      <c r="E10" s="18">
        <f t="shared" si="0"/>
        <v>43573</v>
      </c>
      <c r="F10" s="15">
        <f t="shared" si="0"/>
        <v>43578</v>
      </c>
      <c r="G10" s="16">
        <f t="shared" si="0"/>
        <v>43607</v>
      </c>
    </row>
    <row r="11" spans="1:7" s="8" customFormat="1" ht="15.75" customHeight="1">
      <c r="A11" s="20"/>
      <c r="B11" s="13" t="s">
        <v>564</v>
      </c>
      <c r="C11" s="19" t="s">
        <v>40</v>
      </c>
      <c r="D11" s="865"/>
      <c r="E11" s="18">
        <f t="shared" si="0"/>
        <v>43580</v>
      </c>
      <c r="F11" s="15">
        <f t="shared" si="0"/>
        <v>43585</v>
      </c>
      <c r="G11" s="16">
        <f t="shared" si="0"/>
        <v>43614</v>
      </c>
    </row>
    <row r="12" spans="1:7" s="8" customFormat="1" ht="15.75" customHeight="1">
      <c r="A12" s="20"/>
      <c r="B12" s="908"/>
      <c r="C12" s="908"/>
      <c r="D12" s="908"/>
      <c r="E12" s="908"/>
      <c r="F12" s="908"/>
      <c r="G12" s="908"/>
    </row>
    <row r="13" spans="1:7" s="8" customFormat="1" ht="15.75" customHeight="1">
      <c r="A13" s="20"/>
      <c r="B13" s="909"/>
      <c r="C13" s="909"/>
      <c r="D13" s="909"/>
      <c r="E13" s="909"/>
      <c r="F13" s="909"/>
      <c r="G13" s="909"/>
    </row>
    <row r="14" spans="1:7" s="8" customFormat="1" ht="15.75" customHeight="1">
      <c r="A14" s="20"/>
      <c r="B14" s="850" t="s">
        <v>32</v>
      </c>
      <c r="C14" s="850" t="s">
        <v>33</v>
      </c>
      <c r="D14" s="850" t="s">
        <v>723</v>
      </c>
      <c r="E14" s="10" t="s">
        <v>724</v>
      </c>
      <c r="F14" s="10" t="s">
        <v>35</v>
      </c>
      <c r="G14" s="10" t="s">
        <v>31</v>
      </c>
    </row>
    <row r="15" spans="1:7" s="8" customFormat="1" ht="15.75" customHeight="1">
      <c r="A15" s="20"/>
      <c r="B15" s="852"/>
      <c r="C15" s="852"/>
      <c r="D15" s="852"/>
      <c r="E15" s="11" t="s">
        <v>25</v>
      </c>
      <c r="F15" s="10" t="s">
        <v>36</v>
      </c>
      <c r="G15" s="10" t="s">
        <v>37</v>
      </c>
    </row>
    <row r="16" spans="1:7" s="8" customFormat="1" ht="15.75" customHeight="1">
      <c r="A16" s="20"/>
      <c r="B16" s="17" t="s">
        <v>599</v>
      </c>
      <c r="C16" s="21" t="s">
        <v>604</v>
      </c>
      <c r="D16" s="897" t="s">
        <v>725</v>
      </c>
      <c r="E16" s="15">
        <v>43556</v>
      </c>
      <c r="F16" s="15">
        <f>E16+4</f>
        <v>43560</v>
      </c>
      <c r="G16" s="15">
        <f>F16+26</f>
        <v>43586</v>
      </c>
    </row>
    <row r="17" spans="1:7" s="8" customFormat="1" ht="15.75" customHeight="1">
      <c r="A17" s="20"/>
      <c r="B17" s="17" t="s">
        <v>600</v>
      </c>
      <c r="C17" s="17" t="s">
        <v>605</v>
      </c>
      <c r="D17" s="898"/>
      <c r="E17" s="22">
        <f t="shared" ref="E17:G20" si="1">E16+7</f>
        <v>43563</v>
      </c>
      <c r="F17" s="15">
        <f t="shared" si="1"/>
        <v>43567</v>
      </c>
      <c r="G17" s="16">
        <f t="shared" si="1"/>
        <v>43593</v>
      </c>
    </row>
    <row r="18" spans="1:7" s="8" customFormat="1" ht="15.75" customHeight="1">
      <c r="A18" s="20"/>
      <c r="B18" s="23" t="s">
        <v>601</v>
      </c>
      <c r="C18" s="24" t="s">
        <v>606</v>
      </c>
      <c r="D18" s="898"/>
      <c r="E18" s="22">
        <f t="shared" si="1"/>
        <v>43570</v>
      </c>
      <c r="F18" s="15">
        <f t="shared" si="1"/>
        <v>43574</v>
      </c>
      <c r="G18" s="16">
        <f t="shared" si="1"/>
        <v>43600</v>
      </c>
    </row>
    <row r="19" spans="1:7" s="8" customFormat="1" ht="15.75" customHeight="1">
      <c r="A19" s="20"/>
      <c r="B19" s="24" t="s">
        <v>602</v>
      </c>
      <c r="C19" s="24" t="s">
        <v>607</v>
      </c>
      <c r="D19" s="898"/>
      <c r="E19" s="22">
        <f t="shared" si="1"/>
        <v>43577</v>
      </c>
      <c r="F19" s="15">
        <f t="shared" si="1"/>
        <v>43581</v>
      </c>
      <c r="G19" s="16">
        <f t="shared" si="1"/>
        <v>43607</v>
      </c>
    </row>
    <row r="20" spans="1:7" s="8" customFormat="1" ht="15.75" customHeight="1">
      <c r="A20" s="20"/>
      <c r="B20" s="24" t="s">
        <v>603</v>
      </c>
      <c r="C20" s="24" t="s">
        <v>608</v>
      </c>
      <c r="D20" s="899"/>
      <c r="E20" s="22">
        <f t="shared" si="1"/>
        <v>43584</v>
      </c>
      <c r="F20" s="15">
        <f t="shared" si="1"/>
        <v>43588</v>
      </c>
      <c r="G20" s="16">
        <f t="shared" si="1"/>
        <v>43614</v>
      </c>
    </row>
    <row r="21" spans="1:7" s="8" customFormat="1" ht="15.75" customHeight="1">
      <c r="A21" s="20"/>
      <c r="B21" s="25"/>
      <c r="C21" s="25"/>
      <c r="D21" s="26"/>
      <c r="E21" s="27"/>
      <c r="F21" s="28"/>
      <c r="G21" s="28"/>
    </row>
    <row r="22" spans="1:7" s="8" customFormat="1" ht="15.75" customHeight="1">
      <c r="A22" s="20"/>
      <c r="B22" s="29"/>
      <c r="C22" s="29"/>
      <c r="D22" s="29"/>
      <c r="E22" s="29"/>
      <c r="F22" s="28"/>
      <c r="G22" s="28"/>
    </row>
    <row r="23" spans="1:7" s="8" customFormat="1" ht="15.75" customHeight="1">
      <c r="A23" s="20"/>
      <c r="B23" s="853" t="s">
        <v>32</v>
      </c>
      <c r="C23" s="853" t="s">
        <v>33</v>
      </c>
      <c r="D23" s="853" t="s">
        <v>34</v>
      </c>
      <c r="E23" s="10" t="s">
        <v>724</v>
      </c>
      <c r="F23" s="10" t="s">
        <v>35</v>
      </c>
      <c r="G23" s="10" t="s">
        <v>31</v>
      </c>
    </row>
    <row r="24" spans="1:7" s="8" customFormat="1" ht="15.75" customHeight="1">
      <c r="A24" s="20"/>
      <c r="B24" s="854"/>
      <c r="C24" s="854"/>
      <c r="D24" s="854"/>
      <c r="E24" s="11" t="s">
        <v>25</v>
      </c>
      <c r="F24" s="10" t="s">
        <v>36</v>
      </c>
      <c r="G24" s="10" t="s">
        <v>37</v>
      </c>
    </row>
    <row r="25" spans="1:7" s="8" customFormat="1" ht="15.75" customHeight="1">
      <c r="A25" s="20"/>
      <c r="B25" s="30" t="s">
        <v>367</v>
      </c>
      <c r="C25" s="31" t="s">
        <v>368</v>
      </c>
      <c r="D25" s="882" t="s">
        <v>727</v>
      </c>
      <c r="E25" s="15">
        <v>43555</v>
      </c>
      <c r="F25" s="15">
        <f>E25+4</f>
        <v>43559</v>
      </c>
      <c r="G25" s="15">
        <f>F25+30</f>
        <v>43589</v>
      </c>
    </row>
    <row r="26" spans="1:7" s="8" customFormat="1" ht="15.75" customHeight="1">
      <c r="A26" s="20"/>
      <c r="B26" s="30" t="s">
        <v>613</v>
      </c>
      <c r="C26" s="31" t="s">
        <v>616</v>
      </c>
      <c r="D26" s="864"/>
      <c r="E26" s="22">
        <f t="shared" ref="E26:G29" si="2">E25+7</f>
        <v>43562</v>
      </c>
      <c r="F26" s="15">
        <f t="shared" si="2"/>
        <v>43566</v>
      </c>
      <c r="G26" s="16">
        <f t="shared" si="2"/>
        <v>43596</v>
      </c>
    </row>
    <row r="27" spans="1:7" s="8" customFormat="1" ht="15.75" customHeight="1">
      <c r="A27" s="20"/>
      <c r="B27" s="30" t="s">
        <v>614</v>
      </c>
      <c r="C27" s="31" t="s">
        <v>617</v>
      </c>
      <c r="D27" s="864"/>
      <c r="E27" s="22">
        <f t="shared" si="2"/>
        <v>43569</v>
      </c>
      <c r="F27" s="15">
        <f t="shared" si="2"/>
        <v>43573</v>
      </c>
      <c r="G27" s="16">
        <f t="shared" si="2"/>
        <v>43603</v>
      </c>
    </row>
    <row r="28" spans="1:7" s="8" customFormat="1" ht="15.75" customHeight="1">
      <c r="A28" s="20"/>
      <c r="B28" s="30" t="s">
        <v>615</v>
      </c>
      <c r="C28" s="31" t="s">
        <v>618</v>
      </c>
      <c r="D28" s="864"/>
      <c r="E28" s="22">
        <f t="shared" si="2"/>
        <v>43576</v>
      </c>
      <c r="F28" s="15">
        <f t="shared" si="2"/>
        <v>43580</v>
      </c>
      <c r="G28" s="16">
        <f t="shared" si="2"/>
        <v>43610</v>
      </c>
    </row>
    <row r="29" spans="1:7" s="8" customFormat="1" ht="15.75" customHeight="1">
      <c r="A29" s="20"/>
      <c r="B29" s="30"/>
      <c r="C29" s="31"/>
      <c r="D29" s="865"/>
      <c r="E29" s="22">
        <f t="shared" si="2"/>
        <v>43583</v>
      </c>
      <c r="F29" s="15">
        <f t="shared" si="2"/>
        <v>43587</v>
      </c>
      <c r="G29" s="16">
        <f t="shared" si="2"/>
        <v>43617</v>
      </c>
    </row>
    <row r="30" spans="1:7" s="8" customFormat="1" ht="15.75" customHeight="1">
      <c r="A30" s="20"/>
      <c r="B30" s="32"/>
      <c r="C30" s="32"/>
      <c r="D30" s="33"/>
      <c r="E30" s="27"/>
      <c r="F30" s="34"/>
      <c r="G30" s="28"/>
    </row>
    <row r="31" spans="1:7" s="8" customFormat="1" ht="15.75" customHeight="1">
      <c r="A31" s="20"/>
      <c r="B31" s="29"/>
      <c r="C31" s="29"/>
      <c r="D31" s="29"/>
      <c r="E31" s="29"/>
      <c r="F31" s="28"/>
      <c r="G31" s="28"/>
    </row>
    <row r="32" spans="1:7" s="8" customFormat="1" ht="15.75" customHeight="1">
      <c r="A32" s="20"/>
      <c r="B32" s="29"/>
      <c r="C32" s="29"/>
      <c r="D32" s="29"/>
      <c r="E32" s="29"/>
      <c r="F32" s="28"/>
      <c r="G32" s="28"/>
    </row>
    <row r="33" spans="1:7" s="8" customFormat="1" ht="15.75" customHeight="1">
      <c r="A33" s="900"/>
      <c r="B33" s="900"/>
      <c r="C33" s="35"/>
      <c r="D33" s="36"/>
      <c r="E33" s="36"/>
      <c r="F33" s="37"/>
      <c r="G33" s="37"/>
    </row>
    <row r="34" spans="1:7" s="8" customFormat="1" ht="15.75" customHeight="1">
      <c r="A34" s="38" t="s">
        <v>783</v>
      </c>
      <c r="B34" s="853" t="s">
        <v>731</v>
      </c>
      <c r="C34" s="853" t="s">
        <v>33</v>
      </c>
      <c r="D34" s="853" t="s">
        <v>34</v>
      </c>
      <c r="E34" s="10" t="s">
        <v>724</v>
      </c>
      <c r="F34" s="10" t="s">
        <v>35</v>
      </c>
      <c r="G34" s="39" t="s">
        <v>43</v>
      </c>
    </row>
    <row r="35" spans="1:7" s="8" customFormat="1" ht="15.75" customHeight="1">
      <c r="A35" s="38"/>
      <c r="B35" s="854"/>
      <c r="C35" s="854"/>
      <c r="D35" s="854"/>
      <c r="E35" s="11" t="s">
        <v>25</v>
      </c>
      <c r="F35" s="40" t="s">
        <v>36</v>
      </c>
      <c r="G35" s="10" t="s">
        <v>37</v>
      </c>
    </row>
    <row r="36" spans="1:7" s="8" customFormat="1" ht="15.75" customHeight="1">
      <c r="A36" s="38"/>
      <c r="B36" s="13" t="s">
        <v>431</v>
      </c>
      <c r="C36" s="41" t="s">
        <v>729</v>
      </c>
      <c r="D36" s="882" t="s">
        <v>784</v>
      </c>
      <c r="E36" s="15">
        <v>43554</v>
      </c>
      <c r="F36" s="15">
        <f>E36+4</f>
        <v>43558</v>
      </c>
      <c r="G36" s="15">
        <f>F36+26</f>
        <v>43584</v>
      </c>
    </row>
    <row r="37" spans="1:7" s="8" customFormat="1" ht="15.75" customHeight="1">
      <c r="A37" s="38"/>
      <c r="B37" s="13" t="s">
        <v>432</v>
      </c>
      <c r="C37" s="41" t="s">
        <v>436</v>
      </c>
      <c r="D37" s="864"/>
      <c r="E37" s="22">
        <f>E36+7</f>
        <v>43561</v>
      </c>
      <c r="F37" s="15">
        <f t="shared" ref="F37:G40" si="3">F36+7</f>
        <v>43565</v>
      </c>
      <c r="G37" s="16">
        <f t="shared" si="3"/>
        <v>43591</v>
      </c>
    </row>
    <row r="38" spans="1:7" s="8" customFormat="1" ht="15.75" customHeight="1">
      <c r="A38" s="38"/>
      <c r="B38" s="13" t="s">
        <v>433</v>
      </c>
      <c r="C38" s="41" t="s">
        <v>437</v>
      </c>
      <c r="D38" s="864"/>
      <c r="E38" s="22">
        <f>E37+7</f>
        <v>43568</v>
      </c>
      <c r="F38" s="15">
        <f>F37+7</f>
        <v>43572</v>
      </c>
      <c r="G38" s="16">
        <f t="shared" si="3"/>
        <v>43598</v>
      </c>
    </row>
    <row r="39" spans="1:7" s="8" customFormat="1" ht="15.75" customHeight="1">
      <c r="A39" s="38"/>
      <c r="B39" s="13" t="s">
        <v>434</v>
      </c>
      <c r="C39" s="41" t="s">
        <v>438</v>
      </c>
      <c r="D39" s="864"/>
      <c r="E39" s="22">
        <f>E38+7</f>
        <v>43575</v>
      </c>
      <c r="F39" s="15">
        <f t="shared" si="3"/>
        <v>43579</v>
      </c>
      <c r="G39" s="16">
        <f t="shared" si="3"/>
        <v>43605</v>
      </c>
    </row>
    <row r="40" spans="1:7" s="8" customFormat="1" ht="15.75" customHeight="1">
      <c r="A40" s="38"/>
      <c r="B40" s="13" t="s">
        <v>435</v>
      </c>
      <c r="C40" s="41" t="s">
        <v>439</v>
      </c>
      <c r="D40" s="865"/>
      <c r="E40" s="22">
        <f>E39+7</f>
        <v>43582</v>
      </c>
      <c r="F40" s="15">
        <f t="shared" si="3"/>
        <v>43586</v>
      </c>
      <c r="G40" s="16">
        <f t="shared" si="3"/>
        <v>43612</v>
      </c>
    </row>
    <row r="41" spans="1:7" s="8" customFormat="1" ht="15.75" customHeight="1">
      <c r="A41" s="38"/>
      <c r="B41" s="29"/>
      <c r="C41" s="29"/>
      <c r="D41" s="29"/>
      <c r="E41" s="29"/>
      <c r="F41" s="28"/>
      <c r="G41" s="28"/>
    </row>
    <row r="42" spans="1:7" s="8" customFormat="1" ht="15.75" customHeight="1">
      <c r="A42" s="900"/>
      <c r="B42" s="900"/>
      <c r="C42" s="35"/>
      <c r="D42" s="36"/>
      <c r="E42" s="36"/>
      <c r="F42" s="37"/>
      <c r="G42" s="37"/>
    </row>
    <row r="43" spans="1:7" s="8" customFormat="1" ht="15.75" customHeight="1">
      <c r="A43" s="38" t="s">
        <v>785</v>
      </c>
      <c r="B43" s="853" t="s">
        <v>32</v>
      </c>
      <c r="C43" s="853" t="s">
        <v>33</v>
      </c>
      <c r="D43" s="853" t="s">
        <v>34</v>
      </c>
      <c r="E43" s="10" t="s">
        <v>724</v>
      </c>
      <c r="F43" s="10" t="s">
        <v>35</v>
      </c>
      <c r="G43" s="39" t="s">
        <v>44</v>
      </c>
    </row>
    <row r="44" spans="1:7" s="8" customFormat="1" ht="15.75" customHeight="1">
      <c r="A44" s="38"/>
      <c r="B44" s="854"/>
      <c r="C44" s="854"/>
      <c r="D44" s="854"/>
      <c r="E44" s="11" t="s">
        <v>25</v>
      </c>
      <c r="F44" s="42" t="s">
        <v>36</v>
      </c>
      <c r="G44" s="39" t="s">
        <v>37</v>
      </c>
    </row>
    <row r="45" spans="1:7" s="8" customFormat="1" ht="15.75" customHeight="1">
      <c r="A45" s="38"/>
      <c r="B45" s="13" t="s">
        <v>353</v>
      </c>
      <c r="C45" s="14" t="s">
        <v>42</v>
      </c>
      <c r="D45" s="882" t="s">
        <v>722</v>
      </c>
      <c r="E45" s="15">
        <v>43552</v>
      </c>
      <c r="F45" s="15">
        <f>E45+5</f>
        <v>43557</v>
      </c>
      <c r="G45" s="16">
        <f>F45+29</f>
        <v>43586</v>
      </c>
    </row>
    <row r="46" spans="1:7" s="8" customFormat="1" ht="15.75" customHeight="1">
      <c r="A46" s="38"/>
      <c r="B46" s="13" t="s">
        <v>561</v>
      </c>
      <c r="C46" s="17" t="s">
        <v>75</v>
      </c>
      <c r="D46" s="864"/>
      <c r="E46" s="18">
        <f>E45+7</f>
        <v>43559</v>
      </c>
      <c r="F46" s="15">
        <f t="shared" ref="E46:G49" si="4">F45+7</f>
        <v>43564</v>
      </c>
      <c r="G46" s="16">
        <f t="shared" si="4"/>
        <v>43593</v>
      </c>
    </row>
    <row r="47" spans="1:7" s="8" customFormat="1" ht="15.75" customHeight="1">
      <c r="A47" s="38"/>
      <c r="B47" s="13" t="s">
        <v>562</v>
      </c>
      <c r="C47" s="19" t="s">
        <v>105</v>
      </c>
      <c r="D47" s="864"/>
      <c r="E47" s="18">
        <f t="shared" si="4"/>
        <v>43566</v>
      </c>
      <c r="F47" s="15">
        <f t="shared" si="4"/>
        <v>43571</v>
      </c>
      <c r="G47" s="16">
        <f t="shared" si="4"/>
        <v>43600</v>
      </c>
    </row>
    <row r="48" spans="1:7" s="8" customFormat="1" ht="15.75" customHeight="1">
      <c r="A48" s="38"/>
      <c r="B48" s="13" t="s">
        <v>563</v>
      </c>
      <c r="C48" s="17" t="s">
        <v>75</v>
      </c>
      <c r="D48" s="864"/>
      <c r="E48" s="18">
        <f t="shared" si="4"/>
        <v>43573</v>
      </c>
      <c r="F48" s="15">
        <f t="shared" si="4"/>
        <v>43578</v>
      </c>
      <c r="G48" s="16">
        <f t="shared" si="4"/>
        <v>43607</v>
      </c>
    </row>
    <row r="49" spans="1:7" s="8" customFormat="1" ht="15.75" customHeight="1">
      <c r="A49" s="38"/>
      <c r="B49" s="13" t="s">
        <v>564</v>
      </c>
      <c r="C49" s="19" t="s">
        <v>40</v>
      </c>
      <c r="D49" s="865"/>
      <c r="E49" s="18">
        <f t="shared" si="4"/>
        <v>43580</v>
      </c>
      <c r="F49" s="15">
        <f t="shared" si="4"/>
        <v>43585</v>
      </c>
      <c r="G49" s="16">
        <f t="shared" si="4"/>
        <v>43614</v>
      </c>
    </row>
    <row r="50" spans="1:7" s="8" customFormat="1" ht="15.75" customHeight="1">
      <c r="A50" s="38"/>
      <c r="B50" s="35"/>
      <c r="C50" s="35"/>
      <c r="D50" s="36"/>
      <c r="E50" s="36"/>
      <c r="F50" s="37"/>
      <c r="G50" s="37"/>
    </row>
    <row r="51" spans="1:7" s="8" customFormat="1" ht="15.75" customHeight="1">
      <c r="A51" s="900"/>
      <c r="B51" s="900"/>
      <c r="C51" s="35"/>
      <c r="D51" s="36"/>
      <c r="E51" s="36"/>
      <c r="F51" s="37"/>
      <c r="G51" s="37"/>
    </row>
    <row r="52" spans="1:7" s="8" customFormat="1" ht="15.75" customHeight="1">
      <c r="A52" s="38" t="s">
        <v>786</v>
      </c>
      <c r="B52" s="853" t="s">
        <v>731</v>
      </c>
      <c r="C52" s="853" t="s">
        <v>33</v>
      </c>
      <c r="D52" s="853" t="s">
        <v>34</v>
      </c>
      <c r="E52" s="10" t="s">
        <v>724</v>
      </c>
      <c r="F52" s="10" t="s">
        <v>35</v>
      </c>
      <c r="G52" s="39" t="s">
        <v>45</v>
      </c>
    </row>
    <row r="53" spans="1:7" s="8" customFormat="1" ht="15.75" customHeight="1">
      <c r="A53" s="38"/>
      <c r="B53" s="854"/>
      <c r="C53" s="854"/>
      <c r="D53" s="854"/>
      <c r="E53" s="11" t="s">
        <v>25</v>
      </c>
      <c r="F53" s="42" t="s">
        <v>36</v>
      </c>
      <c r="G53" s="39" t="s">
        <v>37</v>
      </c>
    </row>
    <row r="54" spans="1:7" s="8" customFormat="1" ht="15.75" customHeight="1">
      <c r="A54" s="38"/>
      <c r="B54" s="13" t="s">
        <v>353</v>
      </c>
      <c r="C54" s="14" t="s">
        <v>42</v>
      </c>
      <c r="D54" s="882" t="s">
        <v>722</v>
      </c>
      <c r="E54" s="15">
        <v>43552</v>
      </c>
      <c r="F54" s="15">
        <f>E54+5</f>
        <v>43557</v>
      </c>
      <c r="G54" s="16">
        <f>F54+29</f>
        <v>43586</v>
      </c>
    </row>
    <row r="55" spans="1:7" s="8" customFormat="1" ht="15.75" customHeight="1">
      <c r="A55" s="38"/>
      <c r="B55" s="13" t="s">
        <v>561</v>
      </c>
      <c r="C55" s="17" t="s">
        <v>75</v>
      </c>
      <c r="D55" s="864"/>
      <c r="E55" s="18">
        <f t="shared" ref="E55:G58" si="5">E54+7</f>
        <v>43559</v>
      </c>
      <c r="F55" s="15">
        <f t="shared" si="5"/>
        <v>43564</v>
      </c>
      <c r="G55" s="16">
        <f t="shared" si="5"/>
        <v>43593</v>
      </c>
    </row>
    <row r="56" spans="1:7" s="8" customFormat="1" ht="15.75" customHeight="1">
      <c r="A56" s="38"/>
      <c r="B56" s="13" t="s">
        <v>562</v>
      </c>
      <c r="C56" s="19" t="s">
        <v>105</v>
      </c>
      <c r="D56" s="864"/>
      <c r="E56" s="18">
        <f t="shared" si="5"/>
        <v>43566</v>
      </c>
      <c r="F56" s="15">
        <f t="shared" si="5"/>
        <v>43571</v>
      </c>
      <c r="G56" s="16">
        <f t="shared" si="5"/>
        <v>43600</v>
      </c>
    </row>
    <row r="57" spans="1:7" s="8" customFormat="1" ht="15.75" customHeight="1">
      <c r="A57" s="38"/>
      <c r="B57" s="13" t="s">
        <v>563</v>
      </c>
      <c r="C57" s="17" t="s">
        <v>75</v>
      </c>
      <c r="D57" s="864"/>
      <c r="E57" s="18">
        <f t="shared" si="5"/>
        <v>43573</v>
      </c>
      <c r="F57" s="15">
        <f t="shared" si="5"/>
        <v>43578</v>
      </c>
      <c r="G57" s="16">
        <f t="shared" si="5"/>
        <v>43607</v>
      </c>
    </row>
    <row r="58" spans="1:7" s="8" customFormat="1" ht="15.75" customHeight="1">
      <c r="A58" s="38"/>
      <c r="B58" s="13" t="s">
        <v>564</v>
      </c>
      <c r="C58" s="19" t="s">
        <v>40</v>
      </c>
      <c r="D58" s="865"/>
      <c r="E58" s="18">
        <f t="shared" si="5"/>
        <v>43580</v>
      </c>
      <c r="F58" s="15">
        <f t="shared" si="5"/>
        <v>43585</v>
      </c>
      <c r="G58" s="16">
        <f t="shared" si="5"/>
        <v>43614</v>
      </c>
    </row>
    <row r="59" spans="1:7" s="8" customFormat="1" ht="15.75" customHeight="1">
      <c r="A59" s="38"/>
      <c r="B59" s="29"/>
      <c r="C59" s="29"/>
      <c r="D59" s="33"/>
      <c r="E59" s="43"/>
      <c r="F59" s="34"/>
      <c r="G59" s="28"/>
    </row>
    <row r="60" spans="1:7" s="8" customFormat="1" ht="15.75" customHeight="1">
      <c r="A60" s="38"/>
      <c r="B60" s="35"/>
      <c r="C60" s="35"/>
      <c r="D60" s="36"/>
      <c r="E60" s="36"/>
      <c r="F60" s="37"/>
      <c r="G60" s="37"/>
    </row>
    <row r="61" spans="1:7" s="8" customFormat="1" ht="15.75" customHeight="1">
      <c r="A61" s="38"/>
      <c r="B61" s="853" t="s">
        <v>32</v>
      </c>
      <c r="C61" s="853" t="s">
        <v>33</v>
      </c>
      <c r="D61" s="853" t="s">
        <v>34</v>
      </c>
      <c r="E61" s="10" t="s">
        <v>724</v>
      </c>
      <c r="F61" s="10" t="s">
        <v>35</v>
      </c>
      <c r="G61" s="39" t="s">
        <v>45</v>
      </c>
    </row>
    <row r="62" spans="1:7" s="8" customFormat="1" ht="15.75" customHeight="1">
      <c r="A62" s="38"/>
      <c r="B62" s="854"/>
      <c r="C62" s="854"/>
      <c r="D62" s="854"/>
      <c r="E62" s="11" t="s">
        <v>25</v>
      </c>
      <c r="F62" s="40" t="s">
        <v>36</v>
      </c>
      <c r="G62" s="10" t="s">
        <v>37</v>
      </c>
    </row>
    <row r="63" spans="1:7" s="8" customFormat="1" ht="15.75" customHeight="1">
      <c r="A63" s="38"/>
      <c r="B63" s="30" t="s">
        <v>367</v>
      </c>
      <c r="C63" s="31" t="s">
        <v>368</v>
      </c>
      <c r="D63" s="882" t="s">
        <v>727</v>
      </c>
      <c r="E63" s="16">
        <v>43555</v>
      </c>
      <c r="F63" s="16">
        <f>E63+4</f>
        <v>43559</v>
      </c>
      <c r="G63" s="16">
        <f>F63+30</f>
        <v>43589</v>
      </c>
    </row>
    <row r="64" spans="1:7" s="8" customFormat="1" ht="15.75" customHeight="1">
      <c r="A64" s="38"/>
      <c r="B64" s="30" t="s">
        <v>613</v>
      </c>
      <c r="C64" s="31" t="s">
        <v>616</v>
      </c>
      <c r="D64" s="864"/>
      <c r="E64" s="22">
        <f t="shared" ref="E64:G67" si="6">E63+7</f>
        <v>43562</v>
      </c>
      <c r="F64" s="16">
        <f t="shared" si="6"/>
        <v>43566</v>
      </c>
      <c r="G64" s="16">
        <f t="shared" si="6"/>
        <v>43596</v>
      </c>
    </row>
    <row r="65" spans="1:7" s="8" customFormat="1" ht="15.75" customHeight="1">
      <c r="A65" s="38"/>
      <c r="B65" s="30" t="s">
        <v>614</v>
      </c>
      <c r="C65" s="31" t="s">
        <v>617</v>
      </c>
      <c r="D65" s="864"/>
      <c r="E65" s="22">
        <f t="shared" si="6"/>
        <v>43569</v>
      </c>
      <c r="F65" s="16">
        <f t="shared" si="6"/>
        <v>43573</v>
      </c>
      <c r="G65" s="16">
        <f t="shared" si="6"/>
        <v>43603</v>
      </c>
    </row>
    <row r="66" spans="1:7" s="8" customFormat="1" ht="15.75" customHeight="1">
      <c r="A66" s="38"/>
      <c r="B66" s="30" t="s">
        <v>615</v>
      </c>
      <c r="C66" s="31" t="s">
        <v>618</v>
      </c>
      <c r="D66" s="864"/>
      <c r="E66" s="22">
        <f t="shared" si="6"/>
        <v>43576</v>
      </c>
      <c r="F66" s="16">
        <f t="shared" si="6"/>
        <v>43580</v>
      </c>
      <c r="G66" s="16">
        <f t="shared" si="6"/>
        <v>43610</v>
      </c>
    </row>
    <row r="67" spans="1:7" s="8" customFormat="1" ht="15.75" customHeight="1">
      <c r="A67" s="38"/>
      <c r="B67" s="30"/>
      <c r="C67" s="31"/>
      <c r="D67" s="865"/>
      <c r="E67" s="22">
        <f t="shared" si="6"/>
        <v>43583</v>
      </c>
      <c r="F67" s="16">
        <f t="shared" si="6"/>
        <v>43587</v>
      </c>
      <c r="G67" s="16">
        <f t="shared" si="6"/>
        <v>43617</v>
      </c>
    </row>
    <row r="68" spans="1:7" s="8" customFormat="1" ht="15.75" customHeight="1">
      <c r="A68" s="38"/>
      <c r="B68" s="25"/>
      <c r="C68" s="25"/>
      <c r="D68" s="26"/>
      <c r="E68" s="27"/>
      <c r="F68" s="28"/>
      <c r="G68" s="28"/>
    </row>
    <row r="69" spans="1:7" s="8" customFormat="1" ht="15.75" customHeight="1">
      <c r="A69" s="38"/>
      <c r="B69" s="35"/>
      <c r="C69" s="35"/>
      <c r="D69" s="36"/>
      <c r="E69" s="36"/>
      <c r="F69" s="37"/>
      <c r="G69" s="37"/>
    </row>
    <row r="70" spans="1:7" s="8" customFormat="1" ht="15.75" customHeight="1">
      <c r="A70" s="900"/>
      <c r="B70" s="900"/>
      <c r="C70" s="35"/>
      <c r="D70" s="36"/>
      <c r="E70" s="36"/>
      <c r="F70" s="37"/>
      <c r="G70" s="37"/>
    </row>
    <row r="71" spans="1:7" s="8" customFormat="1" ht="15.75" customHeight="1">
      <c r="A71" s="38" t="s">
        <v>787</v>
      </c>
      <c r="B71" s="853" t="s">
        <v>32</v>
      </c>
      <c r="C71" s="853" t="s">
        <v>33</v>
      </c>
      <c r="D71" s="853" t="s">
        <v>34</v>
      </c>
      <c r="E71" s="10" t="s">
        <v>724</v>
      </c>
      <c r="F71" s="10" t="s">
        <v>35</v>
      </c>
      <c r="G71" s="39" t="s">
        <v>46</v>
      </c>
    </row>
    <row r="72" spans="1:7" s="8" customFormat="1" ht="15.75" customHeight="1">
      <c r="A72" s="38"/>
      <c r="B72" s="854"/>
      <c r="C72" s="854"/>
      <c r="D72" s="854"/>
      <c r="E72" s="11" t="s">
        <v>25</v>
      </c>
      <c r="F72" s="40" t="s">
        <v>36</v>
      </c>
      <c r="G72" s="10" t="s">
        <v>37</v>
      </c>
    </row>
    <row r="73" spans="1:7" s="8" customFormat="1" ht="15.75" customHeight="1">
      <c r="A73" s="38"/>
      <c r="B73" s="30" t="s">
        <v>347</v>
      </c>
      <c r="C73" s="31" t="s">
        <v>732</v>
      </c>
      <c r="D73" s="882" t="s">
        <v>733</v>
      </c>
      <c r="E73" s="15">
        <v>43553</v>
      </c>
      <c r="F73" s="15">
        <f>E73+4</f>
        <v>43557</v>
      </c>
      <c r="G73" s="15">
        <f>F73+31</f>
        <v>43588</v>
      </c>
    </row>
    <row r="74" spans="1:7" s="8" customFormat="1" ht="15.75" customHeight="1">
      <c r="A74" s="38"/>
      <c r="B74" s="30" t="s">
        <v>540</v>
      </c>
      <c r="C74" s="31" t="s">
        <v>734</v>
      </c>
      <c r="D74" s="864"/>
      <c r="E74" s="22">
        <f t="shared" ref="E74:G77" si="7">E73+7</f>
        <v>43560</v>
      </c>
      <c r="F74" s="15">
        <f t="shared" si="7"/>
        <v>43564</v>
      </c>
      <c r="G74" s="16">
        <f t="shared" si="7"/>
        <v>43595</v>
      </c>
    </row>
    <row r="75" spans="1:7" s="8" customFormat="1" ht="15.75" customHeight="1">
      <c r="A75" s="38"/>
      <c r="B75" s="30" t="s">
        <v>541</v>
      </c>
      <c r="C75" s="31" t="s">
        <v>544</v>
      </c>
      <c r="D75" s="864"/>
      <c r="E75" s="22">
        <f t="shared" si="7"/>
        <v>43567</v>
      </c>
      <c r="F75" s="15">
        <f t="shared" si="7"/>
        <v>43571</v>
      </c>
      <c r="G75" s="16">
        <f t="shared" si="7"/>
        <v>43602</v>
      </c>
    </row>
    <row r="76" spans="1:7" s="8" customFormat="1" ht="15.75" customHeight="1">
      <c r="A76" s="38"/>
      <c r="B76" s="30" t="s">
        <v>542</v>
      </c>
      <c r="C76" s="31" t="s">
        <v>545</v>
      </c>
      <c r="D76" s="864"/>
      <c r="E76" s="22">
        <f t="shared" si="7"/>
        <v>43574</v>
      </c>
      <c r="F76" s="15">
        <f t="shared" si="7"/>
        <v>43578</v>
      </c>
      <c r="G76" s="16">
        <f t="shared" si="7"/>
        <v>43609</v>
      </c>
    </row>
    <row r="77" spans="1:7" s="8" customFormat="1" ht="15.75" customHeight="1">
      <c r="A77" s="38"/>
      <c r="B77" s="30" t="s">
        <v>543</v>
      </c>
      <c r="C77" s="31" t="s">
        <v>546</v>
      </c>
      <c r="D77" s="865"/>
      <c r="E77" s="22">
        <f t="shared" si="7"/>
        <v>43581</v>
      </c>
      <c r="F77" s="15">
        <f t="shared" si="7"/>
        <v>43585</v>
      </c>
      <c r="G77" s="16">
        <f t="shared" si="7"/>
        <v>43616</v>
      </c>
    </row>
    <row r="78" spans="1:7" s="8" customFormat="1" ht="15.75" customHeight="1">
      <c r="A78" s="38"/>
      <c r="B78" s="37"/>
      <c r="C78" s="35"/>
      <c r="D78" s="36"/>
      <c r="E78" s="36"/>
      <c r="F78" s="37"/>
      <c r="G78" s="37"/>
    </row>
    <row r="79" spans="1:7" s="8" customFormat="1" ht="15.75" customHeight="1">
      <c r="A79" s="38"/>
      <c r="B79" s="37"/>
      <c r="C79" s="35"/>
      <c r="D79" s="36"/>
      <c r="E79" s="36"/>
      <c r="F79" s="37"/>
      <c r="G79" s="37"/>
    </row>
    <row r="80" spans="1:7" s="8" customFormat="1" ht="15.75" customHeight="1">
      <c r="A80" s="38"/>
      <c r="B80" s="853" t="s">
        <v>32</v>
      </c>
      <c r="C80" s="853" t="s">
        <v>33</v>
      </c>
      <c r="D80" s="853" t="s">
        <v>34</v>
      </c>
      <c r="E80" s="10" t="s">
        <v>724</v>
      </c>
      <c r="F80" s="10" t="s">
        <v>35</v>
      </c>
      <c r="G80" s="39" t="s">
        <v>46</v>
      </c>
    </row>
    <row r="81" spans="1:7" s="8" customFormat="1" ht="15.75" customHeight="1">
      <c r="A81" s="38"/>
      <c r="B81" s="854"/>
      <c r="C81" s="854"/>
      <c r="D81" s="854"/>
      <c r="E81" s="11" t="s">
        <v>25</v>
      </c>
      <c r="F81" s="40" t="s">
        <v>36</v>
      </c>
      <c r="G81" s="10" t="s">
        <v>37</v>
      </c>
    </row>
    <row r="82" spans="1:7" s="8" customFormat="1" ht="15.75" customHeight="1">
      <c r="A82" s="38"/>
      <c r="B82" s="13" t="s">
        <v>366</v>
      </c>
      <c r="C82" s="41" t="s">
        <v>735</v>
      </c>
      <c r="D82" s="882" t="s">
        <v>788</v>
      </c>
      <c r="E82" s="15">
        <v>43554</v>
      </c>
      <c r="F82" s="15">
        <f>E82+4</f>
        <v>43558</v>
      </c>
      <c r="G82" s="15">
        <f>F82+30</f>
        <v>43588</v>
      </c>
    </row>
    <row r="83" spans="1:7" s="8" customFormat="1" ht="15.75" customHeight="1">
      <c r="A83" s="38"/>
      <c r="B83" s="13" t="s">
        <v>609</v>
      </c>
      <c r="C83" s="41" t="s">
        <v>789</v>
      </c>
      <c r="D83" s="864"/>
      <c r="E83" s="22">
        <f>E82+7</f>
        <v>43561</v>
      </c>
      <c r="F83" s="15">
        <f t="shared" ref="F83:G86" si="8">F82+7</f>
        <v>43565</v>
      </c>
      <c r="G83" s="16">
        <f t="shared" si="8"/>
        <v>43595</v>
      </c>
    </row>
    <row r="84" spans="1:7" s="8" customFormat="1" ht="15.75" customHeight="1">
      <c r="A84" s="38"/>
      <c r="B84" s="30" t="s">
        <v>610</v>
      </c>
      <c r="C84" s="31" t="s">
        <v>735</v>
      </c>
      <c r="D84" s="864"/>
      <c r="E84" s="22">
        <f>E83+7</f>
        <v>43568</v>
      </c>
      <c r="F84" s="15">
        <f t="shared" si="8"/>
        <v>43572</v>
      </c>
      <c r="G84" s="16">
        <f t="shared" si="8"/>
        <v>43602</v>
      </c>
    </row>
    <row r="85" spans="1:7" s="8" customFormat="1" ht="15.75" customHeight="1">
      <c r="A85" s="38"/>
      <c r="B85" s="30" t="s">
        <v>611</v>
      </c>
      <c r="C85" s="31" t="s">
        <v>758</v>
      </c>
      <c r="D85" s="864"/>
      <c r="E85" s="22">
        <f>E84+7</f>
        <v>43575</v>
      </c>
      <c r="F85" s="15">
        <f t="shared" si="8"/>
        <v>43579</v>
      </c>
      <c r="G85" s="16">
        <f t="shared" si="8"/>
        <v>43609</v>
      </c>
    </row>
    <row r="86" spans="1:7" s="8" customFormat="1" ht="15.75" customHeight="1">
      <c r="A86" s="38"/>
      <c r="B86" s="30" t="s">
        <v>612</v>
      </c>
      <c r="C86" s="31" t="s">
        <v>758</v>
      </c>
      <c r="D86" s="865"/>
      <c r="E86" s="22">
        <f>E85+7</f>
        <v>43582</v>
      </c>
      <c r="F86" s="15">
        <f t="shared" si="8"/>
        <v>43586</v>
      </c>
      <c r="G86" s="16">
        <f t="shared" si="8"/>
        <v>43616</v>
      </c>
    </row>
    <row r="87" spans="1:7" s="8" customFormat="1" ht="15.75" customHeight="1">
      <c r="A87" s="900"/>
      <c r="B87" s="900"/>
      <c r="C87" s="35"/>
      <c r="D87" s="36"/>
      <c r="E87" s="36"/>
      <c r="F87" s="37"/>
      <c r="G87" s="37"/>
    </row>
    <row r="88" spans="1:7" s="8" customFormat="1" ht="15.75" customHeight="1">
      <c r="A88" s="38" t="s">
        <v>790</v>
      </c>
      <c r="B88" s="853" t="s">
        <v>32</v>
      </c>
      <c r="C88" s="853" t="s">
        <v>33</v>
      </c>
      <c r="D88" s="853" t="s">
        <v>34</v>
      </c>
      <c r="E88" s="10" t="s">
        <v>724</v>
      </c>
      <c r="F88" s="10" t="s">
        <v>35</v>
      </c>
      <c r="G88" s="39" t="s">
        <v>47</v>
      </c>
    </row>
    <row r="89" spans="1:7" s="8" customFormat="1" ht="15.75" customHeight="1">
      <c r="A89" s="38"/>
      <c r="B89" s="854"/>
      <c r="C89" s="854"/>
      <c r="D89" s="854"/>
      <c r="E89" s="11" t="s">
        <v>25</v>
      </c>
      <c r="F89" s="40" t="s">
        <v>36</v>
      </c>
      <c r="G89" s="10" t="s">
        <v>37</v>
      </c>
    </row>
    <row r="90" spans="1:7" s="8" customFormat="1" ht="15.75" customHeight="1">
      <c r="A90" s="38"/>
      <c r="B90" s="17" t="s">
        <v>599</v>
      </c>
      <c r="C90" s="21" t="s">
        <v>604</v>
      </c>
      <c r="D90" s="897" t="s">
        <v>725</v>
      </c>
      <c r="E90" s="15">
        <v>43556</v>
      </c>
      <c r="F90" s="15">
        <f>E90+4</f>
        <v>43560</v>
      </c>
      <c r="G90" s="15">
        <f>F90+26</f>
        <v>43586</v>
      </c>
    </row>
    <row r="91" spans="1:7" s="8" customFormat="1" ht="15.75" customHeight="1">
      <c r="A91" s="38"/>
      <c r="B91" s="17" t="s">
        <v>600</v>
      </c>
      <c r="C91" s="17" t="s">
        <v>605</v>
      </c>
      <c r="D91" s="898"/>
      <c r="E91" s="22">
        <f t="shared" ref="E91:G94" si="9">E90+7</f>
        <v>43563</v>
      </c>
      <c r="F91" s="15">
        <f t="shared" si="9"/>
        <v>43567</v>
      </c>
      <c r="G91" s="16">
        <f t="shared" si="9"/>
        <v>43593</v>
      </c>
    </row>
    <row r="92" spans="1:7" s="8" customFormat="1" ht="15.75" customHeight="1">
      <c r="A92" s="38"/>
      <c r="B92" s="23" t="s">
        <v>601</v>
      </c>
      <c r="C92" s="24" t="s">
        <v>606</v>
      </c>
      <c r="D92" s="898"/>
      <c r="E92" s="22">
        <f t="shared" si="9"/>
        <v>43570</v>
      </c>
      <c r="F92" s="15">
        <f t="shared" si="9"/>
        <v>43574</v>
      </c>
      <c r="G92" s="16">
        <f t="shared" si="9"/>
        <v>43600</v>
      </c>
    </row>
    <row r="93" spans="1:7" s="8" customFormat="1" ht="15.75" customHeight="1">
      <c r="A93" s="38"/>
      <c r="B93" s="24" t="s">
        <v>602</v>
      </c>
      <c r="C93" s="24" t="s">
        <v>607</v>
      </c>
      <c r="D93" s="898"/>
      <c r="E93" s="22">
        <f t="shared" si="9"/>
        <v>43577</v>
      </c>
      <c r="F93" s="15">
        <f t="shared" si="9"/>
        <v>43581</v>
      </c>
      <c r="G93" s="16">
        <f t="shared" si="9"/>
        <v>43607</v>
      </c>
    </row>
    <row r="94" spans="1:7" s="8" customFormat="1" ht="15.75" customHeight="1">
      <c r="A94" s="38"/>
      <c r="B94" s="24" t="s">
        <v>603</v>
      </c>
      <c r="C94" s="24" t="s">
        <v>608</v>
      </c>
      <c r="D94" s="899"/>
      <c r="E94" s="22">
        <f t="shared" si="9"/>
        <v>43584</v>
      </c>
      <c r="F94" s="15">
        <f t="shared" si="9"/>
        <v>43588</v>
      </c>
      <c r="G94" s="16">
        <f t="shared" si="9"/>
        <v>43614</v>
      </c>
    </row>
    <row r="95" spans="1:7" s="8" customFormat="1" ht="15.75" customHeight="1">
      <c r="A95" s="38"/>
      <c r="B95" s="29"/>
      <c r="C95" s="29"/>
      <c r="D95" s="29"/>
      <c r="E95" s="29"/>
      <c r="F95" s="28"/>
      <c r="G95" s="28"/>
    </row>
    <row r="96" spans="1:7" s="8" customFormat="1" ht="15.75" customHeight="1">
      <c r="A96" s="900"/>
      <c r="B96" s="900"/>
      <c r="C96" s="35"/>
      <c r="D96" s="36"/>
      <c r="E96" s="36"/>
      <c r="F96" s="37"/>
      <c r="G96" s="37"/>
    </row>
    <row r="97" spans="1:7" s="8" customFormat="1" ht="15.75" customHeight="1">
      <c r="A97" s="38" t="s">
        <v>791</v>
      </c>
      <c r="B97" s="853" t="s">
        <v>32</v>
      </c>
      <c r="C97" s="853" t="s">
        <v>33</v>
      </c>
      <c r="D97" s="853" t="s">
        <v>34</v>
      </c>
      <c r="E97" s="10" t="s">
        <v>724</v>
      </c>
      <c r="F97" s="10" t="s">
        <v>35</v>
      </c>
      <c r="G97" s="39" t="s">
        <v>736</v>
      </c>
    </row>
    <row r="98" spans="1:7" s="8" customFormat="1" ht="15.75" customHeight="1">
      <c r="A98" s="38"/>
      <c r="B98" s="854"/>
      <c r="C98" s="854"/>
      <c r="D98" s="854"/>
      <c r="E98" s="11" t="s">
        <v>25</v>
      </c>
      <c r="F98" s="42" t="s">
        <v>36</v>
      </c>
      <c r="G98" s="10" t="s">
        <v>37</v>
      </c>
    </row>
    <row r="99" spans="1:7" s="8" customFormat="1" ht="15.75" customHeight="1">
      <c r="A99" s="38"/>
      <c r="B99" s="13" t="s">
        <v>353</v>
      </c>
      <c r="C99" s="14" t="s">
        <v>42</v>
      </c>
      <c r="D99" s="882" t="s">
        <v>722</v>
      </c>
      <c r="E99" s="15">
        <v>43552</v>
      </c>
      <c r="F99" s="15">
        <f>E99+5</f>
        <v>43557</v>
      </c>
      <c r="G99" s="16">
        <f>F99+29</f>
        <v>43586</v>
      </c>
    </row>
    <row r="100" spans="1:7" s="8" customFormat="1" ht="15.75" customHeight="1">
      <c r="A100" s="38"/>
      <c r="B100" s="13" t="s">
        <v>561</v>
      </c>
      <c r="C100" s="17" t="s">
        <v>75</v>
      </c>
      <c r="D100" s="864"/>
      <c r="E100" s="18">
        <f t="shared" ref="E100:G103" si="10">E99+7</f>
        <v>43559</v>
      </c>
      <c r="F100" s="15">
        <f t="shared" si="10"/>
        <v>43564</v>
      </c>
      <c r="G100" s="16">
        <f t="shared" si="10"/>
        <v>43593</v>
      </c>
    </row>
    <row r="101" spans="1:7" s="8" customFormat="1" ht="15.75" customHeight="1">
      <c r="A101" s="38"/>
      <c r="B101" s="13" t="s">
        <v>562</v>
      </c>
      <c r="C101" s="19" t="s">
        <v>105</v>
      </c>
      <c r="D101" s="864"/>
      <c r="E101" s="18">
        <f t="shared" si="10"/>
        <v>43566</v>
      </c>
      <c r="F101" s="15">
        <f t="shared" si="10"/>
        <v>43571</v>
      </c>
      <c r="G101" s="16">
        <f t="shared" si="10"/>
        <v>43600</v>
      </c>
    </row>
    <row r="102" spans="1:7" s="8" customFormat="1" ht="15.75" customHeight="1">
      <c r="A102" s="38"/>
      <c r="B102" s="13" t="s">
        <v>563</v>
      </c>
      <c r="C102" s="17" t="s">
        <v>75</v>
      </c>
      <c r="D102" s="864"/>
      <c r="E102" s="18">
        <f t="shared" si="10"/>
        <v>43573</v>
      </c>
      <c r="F102" s="15">
        <f t="shared" si="10"/>
        <v>43578</v>
      </c>
      <c r="G102" s="16">
        <f t="shared" si="10"/>
        <v>43607</v>
      </c>
    </row>
    <row r="103" spans="1:7" s="8" customFormat="1" ht="15.75" customHeight="1">
      <c r="A103" s="38"/>
      <c r="B103" s="13" t="s">
        <v>564</v>
      </c>
      <c r="C103" s="19" t="s">
        <v>40</v>
      </c>
      <c r="D103" s="865"/>
      <c r="E103" s="18">
        <f t="shared" si="10"/>
        <v>43580</v>
      </c>
      <c r="F103" s="15">
        <f t="shared" si="10"/>
        <v>43585</v>
      </c>
      <c r="G103" s="16">
        <f t="shared" si="10"/>
        <v>43614</v>
      </c>
    </row>
    <row r="104" spans="1:7" s="8" customFormat="1" ht="15.75" customHeight="1">
      <c r="A104" s="38"/>
      <c r="B104" s="29"/>
      <c r="C104" s="29"/>
      <c r="D104" s="33"/>
      <c r="E104" s="33"/>
      <c r="F104" s="28"/>
      <c r="G104" s="28"/>
    </row>
    <row r="105" spans="1:7" s="8" customFormat="1" ht="15.75" customHeight="1">
      <c r="A105" s="900"/>
      <c r="B105" s="900"/>
      <c r="C105" s="35"/>
      <c r="D105" s="36"/>
      <c r="E105" s="36"/>
      <c r="F105" s="37"/>
      <c r="G105" s="37"/>
    </row>
    <row r="106" spans="1:7" s="8" customFormat="1" ht="15.75" customHeight="1">
      <c r="A106" s="38" t="s">
        <v>792</v>
      </c>
      <c r="B106" s="903" t="s">
        <v>737</v>
      </c>
      <c r="C106" s="903" t="s">
        <v>33</v>
      </c>
      <c r="D106" s="903" t="s">
        <v>34</v>
      </c>
      <c r="E106" s="10" t="s">
        <v>724</v>
      </c>
      <c r="F106" s="10" t="s">
        <v>35</v>
      </c>
      <c r="G106" s="10" t="s">
        <v>738</v>
      </c>
    </row>
    <row r="107" spans="1:7" s="8" customFormat="1" ht="15.75" customHeight="1">
      <c r="A107" s="38"/>
      <c r="B107" s="903"/>
      <c r="C107" s="903"/>
      <c r="D107" s="903"/>
      <c r="E107" s="10" t="s">
        <v>25</v>
      </c>
      <c r="F107" s="10" t="s">
        <v>36</v>
      </c>
      <c r="G107" s="10" t="s">
        <v>37</v>
      </c>
    </row>
    <row r="108" spans="1:7" s="8" customFormat="1" ht="15.75" customHeight="1">
      <c r="A108" s="38"/>
      <c r="B108" s="13"/>
      <c r="C108" s="41"/>
      <c r="D108" s="883" t="s">
        <v>739</v>
      </c>
      <c r="E108" s="15">
        <v>43555</v>
      </c>
      <c r="F108" s="15">
        <f>E108+5</f>
        <v>43560</v>
      </c>
      <c r="G108" s="16">
        <f>F108+29</f>
        <v>43589</v>
      </c>
    </row>
    <row r="109" spans="1:7" s="8" customFormat="1" ht="15.75" customHeight="1">
      <c r="A109" s="38"/>
      <c r="B109" s="13" t="s">
        <v>428</v>
      </c>
      <c r="C109" s="41" t="s">
        <v>747</v>
      </c>
      <c r="D109" s="883"/>
      <c r="E109" s="18">
        <f t="shared" ref="E109:G112" si="11">E108+7</f>
        <v>43562</v>
      </c>
      <c r="F109" s="15">
        <f t="shared" si="11"/>
        <v>43567</v>
      </c>
      <c r="G109" s="16">
        <f t="shared" si="11"/>
        <v>43596</v>
      </c>
    </row>
    <row r="110" spans="1:7" s="8" customFormat="1" ht="15.75" customHeight="1">
      <c r="A110" s="38"/>
      <c r="B110" s="13" t="s">
        <v>429</v>
      </c>
      <c r="C110" s="41" t="s">
        <v>748</v>
      </c>
      <c r="D110" s="883"/>
      <c r="E110" s="18">
        <f t="shared" si="11"/>
        <v>43569</v>
      </c>
      <c r="F110" s="15">
        <f t="shared" si="11"/>
        <v>43574</v>
      </c>
      <c r="G110" s="16">
        <f t="shared" si="11"/>
        <v>43603</v>
      </c>
    </row>
    <row r="111" spans="1:7" s="8" customFormat="1" ht="15.75" customHeight="1">
      <c r="A111" s="38"/>
      <c r="B111" s="13" t="s">
        <v>430</v>
      </c>
      <c r="C111" s="41" t="s">
        <v>748</v>
      </c>
      <c r="D111" s="883"/>
      <c r="E111" s="18">
        <f t="shared" si="11"/>
        <v>43576</v>
      </c>
      <c r="F111" s="15">
        <f t="shared" si="11"/>
        <v>43581</v>
      </c>
      <c r="G111" s="16">
        <f t="shared" si="11"/>
        <v>43610</v>
      </c>
    </row>
    <row r="112" spans="1:7" s="8" customFormat="1" ht="15.75" customHeight="1">
      <c r="A112" s="38"/>
      <c r="B112" s="13"/>
      <c r="C112" s="41"/>
      <c r="D112" s="883"/>
      <c r="E112" s="18">
        <f t="shared" si="11"/>
        <v>43583</v>
      </c>
      <c r="F112" s="15">
        <f t="shared" si="11"/>
        <v>43588</v>
      </c>
      <c r="G112" s="16">
        <f t="shared" si="11"/>
        <v>43617</v>
      </c>
    </row>
    <row r="113" spans="1:7" s="8" customFormat="1" ht="15.75" customHeight="1">
      <c r="A113" s="38"/>
      <c r="B113" s="35"/>
      <c r="C113" s="35"/>
      <c r="D113" s="36"/>
      <c r="E113" s="36"/>
      <c r="F113" s="37"/>
      <c r="G113" s="37" t="s">
        <v>793</v>
      </c>
    </row>
    <row r="114" spans="1:7" s="8" customFormat="1" ht="15.75" customHeight="1">
      <c r="A114" s="900"/>
      <c r="B114" s="900"/>
      <c r="C114" s="35"/>
      <c r="D114" s="36"/>
      <c r="E114" s="36"/>
      <c r="F114" s="37"/>
      <c r="G114" s="37"/>
    </row>
    <row r="115" spans="1:7" s="8" customFormat="1" ht="15.75" customHeight="1">
      <c r="A115" s="38" t="s">
        <v>794</v>
      </c>
      <c r="B115" s="850" t="s">
        <v>32</v>
      </c>
      <c r="C115" s="850" t="s">
        <v>33</v>
      </c>
      <c r="D115" s="850" t="s">
        <v>34</v>
      </c>
      <c r="E115" s="10" t="s">
        <v>724</v>
      </c>
      <c r="F115" s="10" t="s">
        <v>35</v>
      </c>
      <c r="G115" s="10" t="s">
        <v>795</v>
      </c>
    </row>
    <row r="116" spans="1:7" s="8" customFormat="1" ht="15.75" customHeight="1">
      <c r="A116" s="38"/>
      <c r="B116" s="852"/>
      <c r="C116" s="852"/>
      <c r="D116" s="852"/>
      <c r="E116" s="10" t="s">
        <v>25</v>
      </c>
      <c r="F116" s="10" t="s">
        <v>36</v>
      </c>
      <c r="G116" s="10" t="s">
        <v>37</v>
      </c>
    </row>
    <row r="117" spans="1:7" s="8" customFormat="1" ht="15.75" customHeight="1">
      <c r="A117" s="38"/>
      <c r="B117" s="44" t="s">
        <v>22</v>
      </c>
      <c r="C117" s="44" t="s">
        <v>222</v>
      </c>
      <c r="D117" s="897" t="s">
        <v>741</v>
      </c>
      <c r="E117" s="16">
        <v>43557</v>
      </c>
      <c r="F117" s="16">
        <f>E117+4</f>
        <v>43561</v>
      </c>
      <c r="G117" s="16">
        <f>F117+31</f>
        <v>43592</v>
      </c>
    </row>
    <row r="118" spans="1:7" s="8" customFormat="1" ht="15.75" customHeight="1">
      <c r="A118" s="38"/>
      <c r="B118" s="44" t="s">
        <v>569</v>
      </c>
      <c r="C118" s="44" t="s">
        <v>203</v>
      </c>
      <c r="D118" s="898"/>
      <c r="E118" s="22">
        <f t="shared" ref="E118:G122" si="12">E117+7</f>
        <v>43564</v>
      </c>
      <c r="F118" s="16">
        <f t="shared" si="12"/>
        <v>43568</v>
      </c>
      <c r="G118" s="16">
        <f t="shared" si="12"/>
        <v>43599</v>
      </c>
    </row>
    <row r="119" spans="1:7" s="8" customFormat="1" ht="15.75" customHeight="1">
      <c r="A119" s="38"/>
      <c r="B119" s="44" t="s">
        <v>570</v>
      </c>
      <c r="C119" s="44" t="s">
        <v>203</v>
      </c>
      <c r="D119" s="898"/>
      <c r="E119" s="22">
        <f t="shared" si="12"/>
        <v>43571</v>
      </c>
      <c r="F119" s="16">
        <f t="shared" si="12"/>
        <v>43575</v>
      </c>
      <c r="G119" s="16">
        <f t="shared" si="12"/>
        <v>43606</v>
      </c>
    </row>
    <row r="120" spans="1:7" s="8" customFormat="1" ht="15.75" customHeight="1">
      <c r="A120" s="38"/>
      <c r="B120" s="44" t="s">
        <v>571</v>
      </c>
      <c r="C120" s="44" t="s">
        <v>573</v>
      </c>
      <c r="D120" s="898"/>
      <c r="E120" s="22">
        <f t="shared" si="12"/>
        <v>43578</v>
      </c>
      <c r="F120" s="16">
        <f t="shared" si="12"/>
        <v>43582</v>
      </c>
      <c r="G120" s="16">
        <f t="shared" si="12"/>
        <v>43613</v>
      </c>
    </row>
    <row r="121" spans="1:7" s="8" customFormat="1" ht="15.75" customHeight="1">
      <c r="A121" s="38"/>
      <c r="B121" s="44" t="s">
        <v>572</v>
      </c>
      <c r="C121" s="44" t="s">
        <v>130</v>
      </c>
      <c r="D121" s="898"/>
      <c r="E121" s="22">
        <f t="shared" si="12"/>
        <v>43585</v>
      </c>
      <c r="F121" s="16">
        <f t="shared" si="12"/>
        <v>43589</v>
      </c>
      <c r="G121" s="16">
        <f t="shared" si="12"/>
        <v>43620</v>
      </c>
    </row>
    <row r="122" spans="1:7" s="8" customFormat="1" ht="15.75" customHeight="1">
      <c r="A122" s="38"/>
      <c r="B122" s="45"/>
      <c r="C122" s="45"/>
      <c r="D122" s="899"/>
      <c r="E122" s="22">
        <f t="shared" si="12"/>
        <v>43592</v>
      </c>
      <c r="F122" s="16">
        <f t="shared" si="12"/>
        <v>43596</v>
      </c>
      <c r="G122" s="16">
        <f t="shared" si="12"/>
        <v>43627</v>
      </c>
    </row>
    <row r="123" spans="1:7" s="8" customFormat="1" ht="15.75" customHeight="1">
      <c r="A123" s="38"/>
      <c r="B123" s="35"/>
      <c r="C123" s="35"/>
      <c r="D123" s="36"/>
      <c r="E123" s="36"/>
      <c r="F123" s="37"/>
      <c r="G123" s="37"/>
    </row>
    <row r="124" spans="1:7" s="8" customFormat="1" ht="15.75" customHeight="1">
      <c r="A124" s="900"/>
      <c r="B124" s="900"/>
      <c r="C124" s="35"/>
      <c r="D124" s="36"/>
      <c r="E124" s="36"/>
      <c r="F124" s="37"/>
      <c r="G124" s="37"/>
    </row>
    <row r="125" spans="1:7" s="8" customFormat="1" ht="15.75" customHeight="1">
      <c r="A125" s="38" t="s">
        <v>796</v>
      </c>
      <c r="B125" s="853" t="s">
        <v>32</v>
      </c>
      <c r="C125" s="853" t="s">
        <v>33</v>
      </c>
      <c r="D125" s="853" t="s">
        <v>34</v>
      </c>
      <c r="E125" s="10" t="s">
        <v>724</v>
      </c>
      <c r="F125" s="10" t="s">
        <v>35</v>
      </c>
      <c r="G125" s="39" t="s">
        <v>50</v>
      </c>
    </row>
    <row r="126" spans="1:7" s="8" customFormat="1" ht="15.75" customHeight="1">
      <c r="A126" s="38"/>
      <c r="B126" s="854"/>
      <c r="C126" s="854"/>
      <c r="D126" s="854"/>
      <c r="E126" s="11" t="s">
        <v>25</v>
      </c>
      <c r="F126" s="40" t="s">
        <v>36</v>
      </c>
      <c r="G126" s="10" t="s">
        <v>37</v>
      </c>
    </row>
    <row r="127" spans="1:7" s="8" customFormat="1" ht="15.75" customHeight="1">
      <c r="A127" s="38"/>
      <c r="B127" s="44" t="s">
        <v>361</v>
      </c>
      <c r="C127" s="44" t="s">
        <v>362</v>
      </c>
      <c r="D127" s="897" t="s">
        <v>742</v>
      </c>
      <c r="E127" s="16">
        <v>43556</v>
      </c>
      <c r="F127" s="16">
        <f>E127+4</f>
        <v>43560</v>
      </c>
      <c r="G127" s="16">
        <f>F127+31</f>
        <v>43591</v>
      </c>
    </row>
    <row r="128" spans="1:7" s="8" customFormat="1" ht="15.75" customHeight="1">
      <c r="A128" s="38"/>
      <c r="B128" s="44" t="s">
        <v>588</v>
      </c>
      <c r="C128" s="44" t="s">
        <v>592</v>
      </c>
      <c r="D128" s="898"/>
      <c r="E128" s="22">
        <f t="shared" ref="E128:G132" si="13">E127+7</f>
        <v>43563</v>
      </c>
      <c r="F128" s="16">
        <f t="shared" si="13"/>
        <v>43567</v>
      </c>
      <c r="G128" s="16">
        <f t="shared" si="13"/>
        <v>43598</v>
      </c>
    </row>
    <row r="129" spans="1:7" s="8" customFormat="1" ht="15.75" customHeight="1">
      <c r="A129" s="38"/>
      <c r="B129" s="44" t="s">
        <v>589</v>
      </c>
      <c r="C129" s="44" t="s">
        <v>310</v>
      </c>
      <c r="D129" s="898"/>
      <c r="E129" s="22">
        <f t="shared" si="13"/>
        <v>43570</v>
      </c>
      <c r="F129" s="16">
        <f t="shared" si="13"/>
        <v>43574</v>
      </c>
      <c r="G129" s="16">
        <f t="shared" si="13"/>
        <v>43605</v>
      </c>
    </row>
    <row r="130" spans="1:7" s="8" customFormat="1" ht="15.75" customHeight="1">
      <c r="A130" s="38"/>
      <c r="B130" s="44" t="s">
        <v>590</v>
      </c>
      <c r="C130" s="44" t="s">
        <v>593</v>
      </c>
      <c r="D130" s="898"/>
      <c r="E130" s="22">
        <f t="shared" si="13"/>
        <v>43577</v>
      </c>
      <c r="F130" s="16">
        <f t="shared" si="13"/>
        <v>43581</v>
      </c>
      <c r="G130" s="16">
        <f t="shared" si="13"/>
        <v>43612</v>
      </c>
    </row>
    <row r="131" spans="1:7" s="8" customFormat="1" ht="15.75" customHeight="1">
      <c r="A131" s="38"/>
      <c r="B131" s="44" t="s">
        <v>591</v>
      </c>
      <c r="C131" s="44" t="s">
        <v>41</v>
      </c>
      <c r="D131" s="898"/>
      <c r="E131" s="22">
        <f t="shared" si="13"/>
        <v>43584</v>
      </c>
      <c r="F131" s="16">
        <f t="shared" si="13"/>
        <v>43588</v>
      </c>
      <c r="G131" s="16">
        <f t="shared" si="13"/>
        <v>43619</v>
      </c>
    </row>
    <row r="132" spans="1:7" s="8" customFormat="1" ht="15.75" customHeight="1">
      <c r="A132" s="38"/>
      <c r="B132" s="45"/>
      <c r="C132" s="45"/>
      <c r="D132" s="899"/>
      <c r="E132" s="22">
        <f t="shared" si="13"/>
        <v>43591</v>
      </c>
      <c r="F132" s="16">
        <f t="shared" si="13"/>
        <v>43595</v>
      </c>
      <c r="G132" s="16">
        <f t="shared" si="13"/>
        <v>43626</v>
      </c>
    </row>
    <row r="133" spans="1:7" s="8" customFormat="1" ht="15.75" customHeight="1">
      <c r="A133" s="38"/>
      <c r="B133" s="35"/>
      <c r="C133" s="35"/>
      <c r="D133" s="36"/>
      <c r="E133" s="36"/>
      <c r="F133" s="37"/>
      <c r="G133" s="37"/>
    </row>
    <row r="134" spans="1:7" s="8" customFormat="1" ht="15.75" customHeight="1">
      <c r="A134" s="900"/>
      <c r="B134" s="900"/>
      <c r="C134" s="35"/>
      <c r="D134" s="36"/>
      <c r="E134" s="36"/>
      <c r="F134" s="37"/>
      <c r="G134" s="37"/>
    </row>
    <row r="135" spans="1:7" s="8" customFormat="1" ht="15.75" customHeight="1">
      <c r="A135" s="38" t="s">
        <v>797</v>
      </c>
      <c r="B135" s="850" t="s">
        <v>32</v>
      </c>
      <c r="C135" s="850" t="s">
        <v>33</v>
      </c>
      <c r="D135" s="850" t="s">
        <v>34</v>
      </c>
      <c r="E135" s="10" t="s">
        <v>724</v>
      </c>
      <c r="F135" s="10" t="s">
        <v>35</v>
      </c>
      <c r="G135" s="10" t="s">
        <v>53</v>
      </c>
    </row>
    <row r="136" spans="1:7" s="8" customFormat="1" ht="15.75" customHeight="1">
      <c r="A136" s="38"/>
      <c r="B136" s="852"/>
      <c r="C136" s="852"/>
      <c r="D136" s="852"/>
      <c r="E136" s="10" t="s">
        <v>25</v>
      </c>
      <c r="F136" s="10" t="s">
        <v>36</v>
      </c>
      <c r="G136" s="10" t="s">
        <v>37</v>
      </c>
    </row>
    <row r="137" spans="1:7" s="8" customFormat="1" ht="15.75" customHeight="1">
      <c r="A137" s="38"/>
      <c r="B137" s="46" t="s">
        <v>239</v>
      </c>
      <c r="C137" s="47" t="s">
        <v>585</v>
      </c>
      <c r="D137" s="882" t="s">
        <v>743</v>
      </c>
      <c r="E137" s="16">
        <v>43556</v>
      </c>
      <c r="F137" s="16">
        <f>E137+4</f>
        <v>43560</v>
      </c>
      <c r="G137" s="16">
        <f>F137+31</f>
        <v>43591</v>
      </c>
    </row>
    <row r="138" spans="1:7" s="8" customFormat="1" ht="15.75" customHeight="1">
      <c r="A138" s="38"/>
      <c r="B138" s="47" t="s">
        <v>201</v>
      </c>
      <c r="C138" s="47" t="s">
        <v>586</v>
      </c>
      <c r="D138" s="864"/>
      <c r="E138" s="22">
        <f t="shared" ref="E138:G142" si="14">E137+7</f>
        <v>43563</v>
      </c>
      <c r="F138" s="16">
        <f t="shared" si="14"/>
        <v>43567</v>
      </c>
      <c r="G138" s="16">
        <f t="shared" si="14"/>
        <v>43598</v>
      </c>
    </row>
    <row r="139" spans="1:7" s="8" customFormat="1" ht="15.75" customHeight="1">
      <c r="A139" s="38"/>
      <c r="B139" s="46" t="s">
        <v>744</v>
      </c>
      <c r="C139" s="47"/>
      <c r="D139" s="864"/>
      <c r="E139" s="22">
        <f t="shared" si="14"/>
        <v>43570</v>
      </c>
      <c r="F139" s="16">
        <f t="shared" si="14"/>
        <v>43574</v>
      </c>
      <c r="G139" s="16">
        <f t="shared" si="14"/>
        <v>43605</v>
      </c>
    </row>
    <row r="140" spans="1:7" s="8" customFormat="1" ht="15.75" customHeight="1">
      <c r="A140" s="38"/>
      <c r="B140" s="47" t="s">
        <v>186</v>
      </c>
      <c r="C140" s="47" t="s">
        <v>18</v>
      </c>
      <c r="D140" s="864"/>
      <c r="E140" s="22">
        <f t="shared" si="14"/>
        <v>43577</v>
      </c>
      <c r="F140" s="16">
        <f t="shared" si="14"/>
        <v>43581</v>
      </c>
      <c r="G140" s="16">
        <f t="shared" si="14"/>
        <v>43612</v>
      </c>
    </row>
    <row r="141" spans="1:7" s="8" customFormat="1" ht="15.75" customHeight="1">
      <c r="A141" s="38"/>
      <c r="B141" s="47" t="s">
        <v>584</v>
      </c>
      <c r="C141" s="47" t="s">
        <v>587</v>
      </c>
      <c r="D141" s="864"/>
      <c r="E141" s="22">
        <f t="shared" si="14"/>
        <v>43584</v>
      </c>
      <c r="F141" s="16">
        <f t="shared" si="14"/>
        <v>43588</v>
      </c>
      <c r="G141" s="16">
        <f t="shared" si="14"/>
        <v>43619</v>
      </c>
    </row>
    <row r="142" spans="1:7" s="8" customFormat="1" ht="15.75" customHeight="1">
      <c r="A142" s="38"/>
      <c r="B142" s="45"/>
      <c r="C142" s="45"/>
      <c r="D142" s="865"/>
      <c r="E142" s="22">
        <f t="shared" si="14"/>
        <v>43591</v>
      </c>
      <c r="F142" s="16">
        <f t="shared" si="14"/>
        <v>43595</v>
      </c>
      <c r="G142" s="16">
        <f t="shared" si="14"/>
        <v>43626</v>
      </c>
    </row>
    <row r="143" spans="1:7" s="8" customFormat="1" ht="15.75" customHeight="1">
      <c r="A143" s="38"/>
      <c r="B143" s="48"/>
      <c r="C143" s="48"/>
      <c r="D143" s="36"/>
      <c r="E143" s="27"/>
      <c r="F143" s="28"/>
      <c r="G143" s="28"/>
    </row>
    <row r="144" spans="1:7" s="8" customFormat="1" ht="15.75" customHeight="1">
      <c r="A144" s="900"/>
      <c r="B144" s="900"/>
      <c r="C144" s="35"/>
      <c r="D144" s="36"/>
      <c r="E144" s="36"/>
      <c r="F144" s="37"/>
      <c r="G144" s="37"/>
    </row>
    <row r="145" spans="1:7" s="8" customFormat="1" ht="15.75" customHeight="1">
      <c r="A145" s="38" t="s">
        <v>798</v>
      </c>
      <c r="B145" s="850" t="s">
        <v>32</v>
      </c>
      <c r="C145" s="850" t="s">
        <v>33</v>
      </c>
      <c r="D145" s="850" t="s">
        <v>34</v>
      </c>
      <c r="E145" s="10" t="s">
        <v>724</v>
      </c>
      <c r="F145" s="10" t="s">
        <v>35</v>
      </c>
      <c r="G145" s="10" t="s">
        <v>745</v>
      </c>
    </row>
    <row r="146" spans="1:7" s="8" customFormat="1" ht="15.75" customHeight="1">
      <c r="A146" s="38"/>
      <c r="B146" s="852"/>
      <c r="C146" s="852"/>
      <c r="D146" s="852"/>
      <c r="E146" s="10" t="s">
        <v>25</v>
      </c>
      <c r="F146" s="10" t="s">
        <v>36</v>
      </c>
      <c r="G146" s="10" t="s">
        <v>37</v>
      </c>
    </row>
    <row r="147" spans="1:7" s="8" customFormat="1" ht="15.75" customHeight="1">
      <c r="A147" s="38"/>
      <c r="B147" s="46" t="s">
        <v>239</v>
      </c>
      <c r="C147" s="47" t="s">
        <v>585</v>
      </c>
      <c r="D147" s="882" t="s">
        <v>743</v>
      </c>
      <c r="E147" s="16">
        <v>43556</v>
      </c>
      <c r="F147" s="16">
        <f>E147+4</f>
        <v>43560</v>
      </c>
      <c r="G147" s="16">
        <f>F147+31</f>
        <v>43591</v>
      </c>
    </row>
    <row r="148" spans="1:7" s="8" customFormat="1" ht="15.75" customHeight="1">
      <c r="A148" s="38"/>
      <c r="B148" s="47" t="s">
        <v>201</v>
      </c>
      <c r="C148" s="47" t="s">
        <v>586</v>
      </c>
      <c r="D148" s="864"/>
      <c r="E148" s="22">
        <f t="shared" ref="E148:G152" si="15">E147+7</f>
        <v>43563</v>
      </c>
      <c r="F148" s="16">
        <f t="shared" si="15"/>
        <v>43567</v>
      </c>
      <c r="G148" s="16">
        <f t="shared" si="15"/>
        <v>43598</v>
      </c>
    </row>
    <row r="149" spans="1:7" s="8" customFormat="1" ht="15.75" customHeight="1">
      <c r="A149" s="38"/>
      <c r="B149" s="46" t="s">
        <v>744</v>
      </c>
      <c r="C149" s="47"/>
      <c r="D149" s="864"/>
      <c r="E149" s="22">
        <f t="shared" si="15"/>
        <v>43570</v>
      </c>
      <c r="F149" s="16">
        <f t="shared" si="15"/>
        <v>43574</v>
      </c>
      <c r="G149" s="16">
        <f t="shared" si="15"/>
        <v>43605</v>
      </c>
    </row>
    <row r="150" spans="1:7" s="8" customFormat="1" ht="15.75" customHeight="1">
      <c r="A150" s="38"/>
      <c r="B150" s="47" t="s">
        <v>186</v>
      </c>
      <c r="C150" s="47" t="s">
        <v>18</v>
      </c>
      <c r="D150" s="864"/>
      <c r="E150" s="22">
        <f t="shared" si="15"/>
        <v>43577</v>
      </c>
      <c r="F150" s="16">
        <f t="shared" si="15"/>
        <v>43581</v>
      </c>
      <c r="G150" s="16">
        <f t="shared" si="15"/>
        <v>43612</v>
      </c>
    </row>
    <row r="151" spans="1:7" s="8" customFormat="1" ht="15.75" customHeight="1">
      <c r="A151" s="38"/>
      <c r="B151" s="47" t="s">
        <v>584</v>
      </c>
      <c r="C151" s="47" t="s">
        <v>587</v>
      </c>
      <c r="D151" s="864"/>
      <c r="E151" s="22">
        <f t="shared" si="15"/>
        <v>43584</v>
      </c>
      <c r="F151" s="16">
        <f t="shared" si="15"/>
        <v>43588</v>
      </c>
      <c r="G151" s="16">
        <f t="shared" si="15"/>
        <v>43619</v>
      </c>
    </row>
    <row r="152" spans="1:7" s="8" customFormat="1" ht="15.75" customHeight="1">
      <c r="A152" s="38"/>
      <c r="B152" s="45"/>
      <c r="C152" s="45"/>
      <c r="D152" s="865"/>
      <c r="E152" s="22">
        <f t="shared" si="15"/>
        <v>43591</v>
      </c>
      <c r="F152" s="16">
        <f t="shared" si="15"/>
        <v>43595</v>
      </c>
      <c r="G152" s="16">
        <f t="shared" si="15"/>
        <v>43626</v>
      </c>
    </row>
    <row r="153" spans="1:7" s="8" customFormat="1" ht="15.75" customHeight="1">
      <c r="A153" s="38"/>
      <c r="B153" s="35"/>
      <c r="C153" s="35"/>
      <c r="D153" s="36"/>
      <c r="E153" s="36"/>
      <c r="F153" s="37"/>
      <c r="G153" s="37"/>
    </row>
    <row r="154" spans="1:7" s="8" customFormat="1" ht="15.75" customHeight="1">
      <c r="A154" s="900"/>
      <c r="B154" s="900"/>
      <c r="C154" s="35"/>
      <c r="D154" s="36"/>
      <c r="E154" s="36"/>
      <c r="F154" s="37"/>
      <c r="G154" s="37"/>
    </row>
    <row r="155" spans="1:7" s="8" customFormat="1" ht="15.75" customHeight="1">
      <c r="A155" s="9" t="s">
        <v>799</v>
      </c>
      <c r="B155" s="903" t="s">
        <v>32</v>
      </c>
      <c r="C155" s="903" t="s">
        <v>33</v>
      </c>
      <c r="D155" s="903" t="s">
        <v>34</v>
      </c>
      <c r="E155" s="10" t="s">
        <v>724</v>
      </c>
      <c r="F155" s="10" t="s">
        <v>35</v>
      </c>
      <c r="G155" s="10" t="s">
        <v>746</v>
      </c>
    </row>
    <row r="156" spans="1:7" s="8" customFormat="1" ht="15.75" customHeight="1">
      <c r="A156" s="9"/>
      <c r="B156" s="903"/>
      <c r="C156" s="903"/>
      <c r="D156" s="903"/>
      <c r="E156" s="10" t="s">
        <v>25</v>
      </c>
      <c r="F156" s="10" t="s">
        <v>36</v>
      </c>
      <c r="G156" s="10" t="s">
        <v>37</v>
      </c>
    </row>
    <row r="157" spans="1:7" s="8" customFormat="1" ht="15.75" customHeight="1">
      <c r="A157" s="9"/>
      <c r="B157" s="13"/>
      <c r="C157" s="41"/>
      <c r="D157" s="883" t="s">
        <v>739</v>
      </c>
      <c r="E157" s="15">
        <v>43555</v>
      </c>
      <c r="F157" s="15">
        <f>E157+5</f>
        <v>43560</v>
      </c>
      <c r="G157" s="16">
        <f>F157+29</f>
        <v>43589</v>
      </c>
    </row>
    <row r="158" spans="1:7" s="8" customFormat="1" ht="15.75" customHeight="1">
      <c r="A158" s="9"/>
      <c r="B158" s="13" t="s">
        <v>428</v>
      </c>
      <c r="C158" s="41" t="s">
        <v>747</v>
      </c>
      <c r="D158" s="883"/>
      <c r="E158" s="18">
        <f t="shared" ref="E158:G161" si="16">E157+7</f>
        <v>43562</v>
      </c>
      <c r="F158" s="15">
        <f t="shared" si="16"/>
        <v>43567</v>
      </c>
      <c r="G158" s="16">
        <f t="shared" si="16"/>
        <v>43596</v>
      </c>
    </row>
    <row r="159" spans="1:7" s="8" customFormat="1" ht="15.75" customHeight="1">
      <c r="A159" s="9"/>
      <c r="B159" s="13" t="s">
        <v>429</v>
      </c>
      <c r="C159" s="41" t="s">
        <v>748</v>
      </c>
      <c r="D159" s="883"/>
      <c r="E159" s="18">
        <f t="shared" si="16"/>
        <v>43569</v>
      </c>
      <c r="F159" s="15">
        <f t="shared" si="16"/>
        <v>43574</v>
      </c>
      <c r="G159" s="16">
        <f t="shared" si="16"/>
        <v>43603</v>
      </c>
    </row>
    <row r="160" spans="1:7" s="8" customFormat="1" ht="15.75" customHeight="1">
      <c r="A160" s="9"/>
      <c r="B160" s="13" t="s">
        <v>430</v>
      </c>
      <c r="C160" s="41" t="s">
        <v>748</v>
      </c>
      <c r="D160" s="883"/>
      <c r="E160" s="18">
        <f t="shared" si="16"/>
        <v>43576</v>
      </c>
      <c r="F160" s="15">
        <f t="shared" si="16"/>
        <v>43581</v>
      </c>
      <c r="G160" s="16">
        <f t="shared" si="16"/>
        <v>43610</v>
      </c>
    </row>
    <row r="161" spans="1:7" s="8" customFormat="1" ht="15.75" customHeight="1">
      <c r="A161" s="9"/>
      <c r="B161" s="13"/>
      <c r="C161" s="41"/>
      <c r="D161" s="883"/>
      <c r="E161" s="18">
        <f t="shared" si="16"/>
        <v>43583</v>
      </c>
      <c r="F161" s="15">
        <f t="shared" si="16"/>
        <v>43588</v>
      </c>
      <c r="G161" s="16">
        <f t="shared" si="16"/>
        <v>43617</v>
      </c>
    </row>
    <row r="162" spans="1:7" s="8" customFormat="1" ht="15.75" customHeight="1">
      <c r="A162" s="9"/>
      <c r="B162" s="29"/>
      <c r="C162" s="29"/>
      <c r="D162" s="48"/>
      <c r="E162" s="48"/>
      <c r="F162" s="48"/>
      <c r="G162" s="48"/>
    </row>
    <row r="163" spans="1:7" s="8" customFormat="1" ht="15.75" customHeight="1">
      <c r="A163" s="900"/>
      <c r="B163" s="900"/>
      <c r="C163" s="35"/>
      <c r="D163" s="36"/>
      <c r="E163" s="36"/>
      <c r="F163" s="37"/>
      <c r="G163" s="37"/>
    </row>
    <row r="164" spans="1:7" s="8" customFormat="1" ht="15.75" customHeight="1">
      <c r="A164" s="38" t="s">
        <v>800</v>
      </c>
      <c r="B164" s="853" t="s">
        <v>32</v>
      </c>
      <c r="C164" s="853" t="s">
        <v>33</v>
      </c>
      <c r="D164" s="853" t="s">
        <v>34</v>
      </c>
      <c r="E164" s="10" t="s">
        <v>724</v>
      </c>
      <c r="F164" s="10" t="s">
        <v>35</v>
      </c>
      <c r="G164" s="10" t="s">
        <v>749</v>
      </c>
    </row>
    <row r="165" spans="1:7" s="8" customFormat="1" ht="15.75" customHeight="1">
      <c r="A165" s="38"/>
      <c r="B165" s="854"/>
      <c r="C165" s="854"/>
      <c r="D165" s="854"/>
      <c r="E165" s="10" t="s">
        <v>25</v>
      </c>
      <c r="F165" s="10" t="s">
        <v>36</v>
      </c>
      <c r="G165" s="10" t="s">
        <v>37</v>
      </c>
    </row>
    <row r="166" spans="1:7" s="8" customFormat="1" ht="15.75" customHeight="1">
      <c r="A166" s="38"/>
      <c r="B166" s="13" t="s">
        <v>353</v>
      </c>
      <c r="C166" s="41" t="s">
        <v>42</v>
      </c>
      <c r="D166" s="882" t="s">
        <v>722</v>
      </c>
      <c r="E166" s="15">
        <v>43552</v>
      </c>
      <c r="F166" s="15">
        <f>E166+5</f>
        <v>43557</v>
      </c>
      <c r="G166" s="16">
        <f>F166+29</f>
        <v>43586</v>
      </c>
    </row>
    <row r="167" spans="1:7" s="8" customFormat="1" ht="15.75" customHeight="1">
      <c r="A167" s="38"/>
      <c r="B167" s="13" t="s">
        <v>561</v>
      </c>
      <c r="C167" s="41" t="s">
        <v>75</v>
      </c>
      <c r="D167" s="864"/>
      <c r="E167" s="18">
        <f t="shared" ref="E167:G170" si="17">E166+7</f>
        <v>43559</v>
      </c>
      <c r="F167" s="15">
        <f t="shared" si="17"/>
        <v>43564</v>
      </c>
      <c r="G167" s="16">
        <f t="shared" si="17"/>
        <v>43593</v>
      </c>
    </row>
    <row r="168" spans="1:7" s="8" customFormat="1" ht="15.75" customHeight="1">
      <c r="A168" s="38"/>
      <c r="B168" s="13" t="s">
        <v>562</v>
      </c>
      <c r="C168" s="41" t="s">
        <v>105</v>
      </c>
      <c r="D168" s="864"/>
      <c r="E168" s="18">
        <f t="shared" si="17"/>
        <v>43566</v>
      </c>
      <c r="F168" s="15">
        <f t="shared" si="17"/>
        <v>43571</v>
      </c>
      <c r="G168" s="16">
        <f t="shared" si="17"/>
        <v>43600</v>
      </c>
    </row>
    <row r="169" spans="1:7" s="8" customFormat="1" ht="15.75" customHeight="1">
      <c r="A169" s="38"/>
      <c r="B169" s="13" t="s">
        <v>563</v>
      </c>
      <c r="C169" s="41" t="s">
        <v>75</v>
      </c>
      <c r="D169" s="864"/>
      <c r="E169" s="18">
        <f t="shared" si="17"/>
        <v>43573</v>
      </c>
      <c r="F169" s="15">
        <f t="shared" si="17"/>
        <v>43578</v>
      </c>
      <c r="G169" s="16">
        <f t="shared" si="17"/>
        <v>43607</v>
      </c>
    </row>
    <row r="170" spans="1:7" s="8" customFormat="1" ht="15.75" customHeight="1">
      <c r="A170" s="38"/>
      <c r="B170" s="13" t="s">
        <v>564</v>
      </c>
      <c r="C170" s="41" t="s">
        <v>40</v>
      </c>
      <c r="D170" s="865"/>
      <c r="E170" s="18">
        <f t="shared" si="17"/>
        <v>43580</v>
      </c>
      <c r="F170" s="15">
        <f t="shared" si="17"/>
        <v>43585</v>
      </c>
      <c r="G170" s="16">
        <f t="shared" si="17"/>
        <v>43614</v>
      </c>
    </row>
    <row r="171" spans="1:7" s="8" customFormat="1" ht="15.75" customHeight="1">
      <c r="A171" s="38"/>
      <c r="B171" s="35"/>
      <c r="C171" s="35"/>
      <c r="D171" s="36"/>
      <c r="E171" s="36"/>
      <c r="F171" s="37"/>
      <c r="G171" s="37"/>
    </row>
    <row r="172" spans="1:7" s="8" customFormat="1" ht="15.75" customHeight="1">
      <c r="A172" s="902" t="s">
        <v>750</v>
      </c>
      <c r="B172" s="902"/>
      <c r="C172" s="902"/>
      <c r="D172" s="902"/>
      <c r="E172" s="902"/>
      <c r="F172" s="902"/>
      <c r="G172" s="902"/>
    </row>
    <row r="173" spans="1:7" s="8" customFormat="1" ht="15.75" customHeight="1">
      <c r="A173" s="901"/>
      <c r="B173" s="901"/>
      <c r="C173" s="49"/>
      <c r="D173" s="5"/>
      <c r="E173" s="5"/>
      <c r="F173" s="6"/>
      <c r="G173" s="6"/>
    </row>
    <row r="174" spans="1:7" s="8" customFormat="1" ht="15.75" customHeight="1">
      <c r="A174" s="38" t="s">
        <v>801</v>
      </c>
      <c r="B174" s="853" t="s">
        <v>32</v>
      </c>
      <c r="C174" s="853" t="s">
        <v>33</v>
      </c>
      <c r="D174" s="853" t="s">
        <v>34</v>
      </c>
      <c r="E174" s="10" t="s">
        <v>724</v>
      </c>
      <c r="F174" s="10" t="s">
        <v>35</v>
      </c>
      <c r="G174" s="39" t="s">
        <v>738</v>
      </c>
    </row>
    <row r="175" spans="1:7" s="8" customFormat="1" ht="15.75" customHeight="1">
      <c r="A175" s="38"/>
      <c r="B175" s="854"/>
      <c r="C175" s="854"/>
      <c r="D175" s="854"/>
      <c r="E175" s="11" t="s">
        <v>25</v>
      </c>
      <c r="F175" s="42" t="s">
        <v>36</v>
      </c>
      <c r="G175" s="10" t="s">
        <v>37</v>
      </c>
    </row>
    <row r="176" spans="1:7" s="8" customFormat="1" ht="15.75" customHeight="1">
      <c r="A176" s="38"/>
      <c r="B176" s="13" t="s">
        <v>353</v>
      </c>
      <c r="C176" s="41" t="s">
        <v>42</v>
      </c>
      <c r="D176" s="882" t="s">
        <v>722</v>
      </c>
      <c r="E176" s="15">
        <v>43552</v>
      </c>
      <c r="F176" s="15">
        <f>E176+5</f>
        <v>43557</v>
      </c>
      <c r="G176" s="16">
        <f>F176+29</f>
        <v>43586</v>
      </c>
    </row>
    <row r="177" spans="1:7" s="8" customFormat="1" ht="15.75" customHeight="1">
      <c r="A177" s="38"/>
      <c r="B177" s="13" t="s">
        <v>561</v>
      </c>
      <c r="C177" s="41" t="s">
        <v>75</v>
      </c>
      <c r="D177" s="864"/>
      <c r="E177" s="18">
        <f t="shared" ref="E177:G180" si="18">E176+7</f>
        <v>43559</v>
      </c>
      <c r="F177" s="15">
        <f t="shared" si="18"/>
        <v>43564</v>
      </c>
      <c r="G177" s="16">
        <f t="shared" si="18"/>
        <v>43593</v>
      </c>
    </row>
    <row r="178" spans="1:7" s="8" customFormat="1" ht="15.75" customHeight="1">
      <c r="A178" s="38"/>
      <c r="B178" s="13" t="s">
        <v>562</v>
      </c>
      <c r="C178" s="41" t="s">
        <v>105</v>
      </c>
      <c r="D178" s="864"/>
      <c r="E178" s="18">
        <f t="shared" si="18"/>
        <v>43566</v>
      </c>
      <c r="F178" s="15">
        <f t="shared" si="18"/>
        <v>43571</v>
      </c>
      <c r="G178" s="16">
        <f t="shared" si="18"/>
        <v>43600</v>
      </c>
    </row>
    <row r="179" spans="1:7" s="8" customFormat="1" ht="15.75" customHeight="1">
      <c r="A179" s="38"/>
      <c r="B179" s="13" t="s">
        <v>563</v>
      </c>
      <c r="C179" s="41" t="s">
        <v>75</v>
      </c>
      <c r="D179" s="864"/>
      <c r="E179" s="18">
        <f t="shared" si="18"/>
        <v>43573</v>
      </c>
      <c r="F179" s="15">
        <f t="shared" si="18"/>
        <v>43578</v>
      </c>
      <c r="G179" s="16">
        <f t="shared" si="18"/>
        <v>43607</v>
      </c>
    </row>
    <row r="180" spans="1:7" s="8" customFormat="1" ht="15.75" customHeight="1">
      <c r="A180" s="38"/>
      <c r="B180" s="13" t="s">
        <v>564</v>
      </c>
      <c r="C180" s="41" t="s">
        <v>40</v>
      </c>
      <c r="D180" s="865"/>
      <c r="E180" s="18">
        <f t="shared" si="18"/>
        <v>43580</v>
      </c>
      <c r="F180" s="15">
        <f t="shared" si="18"/>
        <v>43585</v>
      </c>
      <c r="G180" s="16">
        <f t="shared" si="18"/>
        <v>43614</v>
      </c>
    </row>
    <row r="181" spans="1:7" s="8" customFormat="1" ht="15.75" customHeight="1">
      <c r="A181" s="38"/>
      <c r="B181" s="35"/>
      <c r="C181" s="35"/>
      <c r="D181" s="36"/>
      <c r="E181" s="36"/>
      <c r="F181" s="37"/>
      <c r="G181" s="37"/>
    </row>
    <row r="182" spans="1:7" s="8" customFormat="1" ht="15.75" customHeight="1">
      <c r="A182" s="900"/>
      <c r="B182" s="900"/>
      <c r="C182" s="35"/>
      <c r="D182" s="36"/>
      <c r="E182" s="36"/>
      <c r="F182" s="37"/>
      <c r="G182" s="37"/>
    </row>
    <row r="183" spans="1:7" s="8" customFormat="1" ht="15.75" customHeight="1">
      <c r="A183" s="38" t="s">
        <v>802</v>
      </c>
      <c r="B183" s="853" t="s">
        <v>32</v>
      </c>
      <c r="C183" s="853" t="s">
        <v>33</v>
      </c>
      <c r="D183" s="853" t="s">
        <v>34</v>
      </c>
      <c r="E183" s="10" t="s">
        <v>724</v>
      </c>
      <c r="F183" s="10" t="s">
        <v>35</v>
      </c>
      <c r="G183" s="39" t="s">
        <v>738</v>
      </c>
    </row>
    <row r="184" spans="1:7" s="8" customFormat="1" ht="15.75" customHeight="1">
      <c r="A184" s="38"/>
      <c r="B184" s="854"/>
      <c r="C184" s="854"/>
      <c r="D184" s="854"/>
      <c r="E184" s="11" t="s">
        <v>25</v>
      </c>
      <c r="F184" s="42" t="s">
        <v>36</v>
      </c>
      <c r="G184" s="10" t="s">
        <v>37</v>
      </c>
    </row>
    <row r="185" spans="1:7" s="8" customFormat="1" ht="15.75" customHeight="1">
      <c r="A185" s="38"/>
      <c r="B185" s="13" t="s">
        <v>353</v>
      </c>
      <c r="C185" s="41" t="s">
        <v>42</v>
      </c>
      <c r="D185" s="882" t="s">
        <v>722</v>
      </c>
      <c r="E185" s="15">
        <v>43552</v>
      </c>
      <c r="F185" s="15">
        <f>E185+5</f>
        <v>43557</v>
      </c>
      <c r="G185" s="16">
        <f>F185+29</f>
        <v>43586</v>
      </c>
    </row>
    <row r="186" spans="1:7" s="8" customFormat="1" ht="15.75" customHeight="1">
      <c r="A186" s="38"/>
      <c r="B186" s="13" t="s">
        <v>561</v>
      </c>
      <c r="C186" s="41" t="s">
        <v>75</v>
      </c>
      <c r="D186" s="864"/>
      <c r="E186" s="18">
        <f t="shared" ref="E186:G189" si="19">E185+7</f>
        <v>43559</v>
      </c>
      <c r="F186" s="15">
        <f t="shared" si="19"/>
        <v>43564</v>
      </c>
      <c r="G186" s="16">
        <f t="shared" si="19"/>
        <v>43593</v>
      </c>
    </row>
    <row r="187" spans="1:7" s="8" customFormat="1" ht="15.75" customHeight="1">
      <c r="A187" s="38"/>
      <c r="B187" s="13" t="s">
        <v>562</v>
      </c>
      <c r="C187" s="41" t="s">
        <v>105</v>
      </c>
      <c r="D187" s="864"/>
      <c r="E187" s="18">
        <f t="shared" si="19"/>
        <v>43566</v>
      </c>
      <c r="F187" s="15">
        <f t="shared" si="19"/>
        <v>43571</v>
      </c>
      <c r="G187" s="16">
        <f t="shared" si="19"/>
        <v>43600</v>
      </c>
    </row>
    <row r="188" spans="1:7" s="8" customFormat="1" ht="15.75" customHeight="1">
      <c r="A188" s="38"/>
      <c r="B188" s="13" t="s">
        <v>563</v>
      </c>
      <c r="C188" s="41" t="s">
        <v>75</v>
      </c>
      <c r="D188" s="864"/>
      <c r="E188" s="18">
        <f t="shared" si="19"/>
        <v>43573</v>
      </c>
      <c r="F188" s="15">
        <f t="shared" si="19"/>
        <v>43578</v>
      </c>
      <c r="G188" s="16">
        <f t="shared" si="19"/>
        <v>43607</v>
      </c>
    </row>
    <row r="189" spans="1:7" s="8" customFormat="1" ht="15.75" customHeight="1">
      <c r="A189" s="38"/>
      <c r="B189" s="13" t="s">
        <v>564</v>
      </c>
      <c r="C189" s="41" t="s">
        <v>40</v>
      </c>
      <c r="D189" s="865"/>
      <c r="E189" s="18">
        <f t="shared" si="19"/>
        <v>43580</v>
      </c>
      <c r="F189" s="15">
        <f t="shared" si="19"/>
        <v>43585</v>
      </c>
      <c r="G189" s="16">
        <f t="shared" si="19"/>
        <v>43614</v>
      </c>
    </row>
    <row r="190" spans="1:7" s="8" customFormat="1" ht="15.75" customHeight="1">
      <c r="A190" s="38"/>
      <c r="B190" s="29"/>
      <c r="C190" s="29"/>
      <c r="D190" s="33"/>
      <c r="E190" s="43"/>
      <c r="F190" s="34"/>
      <c r="G190" s="28"/>
    </row>
    <row r="191" spans="1:7" s="8" customFormat="1" ht="15.75" customHeight="1">
      <c r="A191" s="900"/>
      <c r="B191" s="900"/>
      <c r="C191" s="35"/>
      <c r="D191" s="36"/>
      <c r="E191" s="36"/>
      <c r="F191" s="37"/>
      <c r="G191" s="37"/>
    </row>
    <row r="192" spans="1:7" s="8" customFormat="1" ht="15.75" customHeight="1">
      <c r="A192" s="38" t="s">
        <v>803</v>
      </c>
      <c r="B192" s="853" t="s">
        <v>32</v>
      </c>
      <c r="C192" s="853" t="s">
        <v>33</v>
      </c>
      <c r="D192" s="853" t="s">
        <v>34</v>
      </c>
      <c r="E192" s="10" t="s">
        <v>724</v>
      </c>
      <c r="F192" s="10" t="s">
        <v>35</v>
      </c>
      <c r="G192" s="39" t="s">
        <v>746</v>
      </c>
    </row>
    <row r="193" spans="1:7" s="8" customFormat="1" ht="15.75" customHeight="1">
      <c r="A193" s="38"/>
      <c r="B193" s="854"/>
      <c r="C193" s="854"/>
      <c r="D193" s="854"/>
      <c r="E193" s="11" t="s">
        <v>25</v>
      </c>
      <c r="F193" s="40" t="s">
        <v>36</v>
      </c>
      <c r="G193" s="10" t="s">
        <v>37</v>
      </c>
    </row>
    <row r="194" spans="1:7" s="8" customFormat="1" ht="15.75" customHeight="1">
      <c r="A194" s="38"/>
      <c r="B194" s="13" t="s">
        <v>353</v>
      </c>
      <c r="C194" s="41" t="s">
        <v>42</v>
      </c>
      <c r="D194" s="882" t="s">
        <v>751</v>
      </c>
      <c r="E194" s="15">
        <v>43552</v>
      </c>
      <c r="F194" s="15">
        <f>E194+5</f>
        <v>43557</v>
      </c>
      <c r="G194" s="16">
        <f>F194+29</f>
        <v>43586</v>
      </c>
    </row>
    <row r="195" spans="1:7" s="8" customFormat="1" ht="15.75" customHeight="1">
      <c r="A195" s="38"/>
      <c r="B195" s="13" t="s">
        <v>561</v>
      </c>
      <c r="C195" s="41" t="s">
        <v>75</v>
      </c>
      <c r="D195" s="864"/>
      <c r="E195" s="18">
        <f t="shared" ref="E195:G198" si="20">E194+7</f>
        <v>43559</v>
      </c>
      <c r="F195" s="15">
        <f t="shared" si="20"/>
        <v>43564</v>
      </c>
      <c r="G195" s="16">
        <f t="shared" si="20"/>
        <v>43593</v>
      </c>
    </row>
    <row r="196" spans="1:7" s="8" customFormat="1" ht="15.75" customHeight="1">
      <c r="A196" s="38"/>
      <c r="B196" s="13" t="s">
        <v>562</v>
      </c>
      <c r="C196" s="41" t="s">
        <v>105</v>
      </c>
      <c r="D196" s="864"/>
      <c r="E196" s="18">
        <f t="shared" si="20"/>
        <v>43566</v>
      </c>
      <c r="F196" s="15">
        <f t="shared" si="20"/>
        <v>43571</v>
      </c>
      <c r="G196" s="16">
        <f t="shared" si="20"/>
        <v>43600</v>
      </c>
    </row>
    <row r="197" spans="1:7" s="8" customFormat="1" ht="15.75" customHeight="1">
      <c r="A197" s="38"/>
      <c r="B197" s="13" t="s">
        <v>563</v>
      </c>
      <c r="C197" s="41" t="s">
        <v>75</v>
      </c>
      <c r="D197" s="864"/>
      <c r="E197" s="18">
        <f t="shared" si="20"/>
        <v>43573</v>
      </c>
      <c r="F197" s="15">
        <f t="shared" si="20"/>
        <v>43578</v>
      </c>
      <c r="G197" s="16">
        <f t="shared" si="20"/>
        <v>43607</v>
      </c>
    </row>
    <row r="198" spans="1:7" s="8" customFormat="1" ht="15.75" customHeight="1">
      <c r="A198" s="38"/>
      <c r="B198" s="13" t="s">
        <v>564</v>
      </c>
      <c r="C198" s="41" t="s">
        <v>40</v>
      </c>
      <c r="D198" s="865"/>
      <c r="E198" s="18">
        <f t="shared" si="20"/>
        <v>43580</v>
      </c>
      <c r="F198" s="15">
        <f t="shared" si="20"/>
        <v>43585</v>
      </c>
      <c r="G198" s="16">
        <f t="shared" si="20"/>
        <v>43614</v>
      </c>
    </row>
    <row r="199" spans="1:7" s="8" customFormat="1" ht="15.75" customHeight="1">
      <c r="A199" s="38"/>
      <c r="B199" s="50"/>
      <c r="C199" s="50"/>
      <c r="D199" s="33"/>
      <c r="E199" s="33"/>
      <c r="F199" s="28"/>
      <c r="G199" s="28"/>
    </row>
    <row r="200" spans="1:7" s="8" customFormat="1" ht="15.75" customHeight="1">
      <c r="A200" s="38"/>
      <c r="B200" s="35"/>
      <c r="C200" s="35"/>
      <c r="D200" s="36"/>
      <c r="E200" s="36"/>
      <c r="F200" s="37"/>
      <c r="G200" s="37"/>
    </row>
    <row r="201" spans="1:7" s="8" customFormat="1" ht="15.75" customHeight="1">
      <c r="A201" s="900"/>
      <c r="B201" s="900"/>
      <c r="C201" s="35"/>
      <c r="D201" s="36"/>
      <c r="E201" s="36"/>
      <c r="F201" s="37"/>
      <c r="G201" s="37"/>
    </row>
    <row r="202" spans="1:7" s="8" customFormat="1" ht="15.75" customHeight="1">
      <c r="A202" s="38" t="s">
        <v>804</v>
      </c>
      <c r="B202" s="853" t="s">
        <v>32</v>
      </c>
      <c r="C202" s="853" t="s">
        <v>33</v>
      </c>
      <c r="D202" s="853" t="s">
        <v>34</v>
      </c>
      <c r="E202" s="10" t="s">
        <v>724</v>
      </c>
      <c r="F202" s="10" t="s">
        <v>35</v>
      </c>
      <c r="G202" s="39" t="s">
        <v>746</v>
      </c>
    </row>
    <row r="203" spans="1:7" s="8" customFormat="1" ht="15.75" customHeight="1">
      <c r="A203" s="38"/>
      <c r="B203" s="854"/>
      <c r="C203" s="854"/>
      <c r="D203" s="854"/>
      <c r="E203" s="11" t="s">
        <v>25</v>
      </c>
      <c r="F203" s="40" t="s">
        <v>36</v>
      </c>
      <c r="G203" s="10" t="s">
        <v>37</v>
      </c>
    </row>
    <row r="204" spans="1:7" s="8" customFormat="1" ht="15.75" customHeight="1">
      <c r="A204" s="38"/>
      <c r="B204" s="13" t="s">
        <v>353</v>
      </c>
      <c r="C204" s="14" t="s">
        <v>42</v>
      </c>
      <c r="D204" s="882" t="s">
        <v>722</v>
      </c>
      <c r="E204" s="15">
        <v>43552</v>
      </c>
      <c r="F204" s="15">
        <f>E204+5</f>
        <v>43557</v>
      </c>
      <c r="G204" s="16">
        <f>F204+29</f>
        <v>43586</v>
      </c>
    </row>
    <row r="205" spans="1:7" s="8" customFormat="1" ht="15.75" customHeight="1">
      <c r="A205" s="38"/>
      <c r="B205" s="13" t="s">
        <v>561</v>
      </c>
      <c r="C205" s="17" t="s">
        <v>75</v>
      </c>
      <c r="D205" s="864"/>
      <c r="E205" s="18">
        <f>E204+7</f>
        <v>43559</v>
      </c>
      <c r="F205" s="15">
        <f t="shared" ref="E205:G208" si="21">F204+7</f>
        <v>43564</v>
      </c>
      <c r="G205" s="16">
        <f t="shared" si="21"/>
        <v>43593</v>
      </c>
    </row>
    <row r="206" spans="1:7" s="8" customFormat="1" ht="15.75" customHeight="1">
      <c r="A206" s="38"/>
      <c r="B206" s="13" t="s">
        <v>562</v>
      </c>
      <c r="C206" s="19" t="s">
        <v>105</v>
      </c>
      <c r="D206" s="864"/>
      <c r="E206" s="18">
        <f t="shared" si="21"/>
        <v>43566</v>
      </c>
      <c r="F206" s="15">
        <f t="shared" si="21"/>
        <v>43571</v>
      </c>
      <c r="G206" s="16">
        <f t="shared" si="21"/>
        <v>43600</v>
      </c>
    </row>
    <row r="207" spans="1:7" s="8" customFormat="1" ht="15.75" customHeight="1">
      <c r="A207" s="38"/>
      <c r="B207" s="13" t="s">
        <v>563</v>
      </c>
      <c r="C207" s="17" t="s">
        <v>75</v>
      </c>
      <c r="D207" s="864"/>
      <c r="E207" s="18">
        <f t="shared" si="21"/>
        <v>43573</v>
      </c>
      <c r="F207" s="15">
        <f t="shared" si="21"/>
        <v>43578</v>
      </c>
      <c r="G207" s="16">
        <f t="shared" si="21"/>
        <v>43607</v>
      </c>
    </row>
    <row r="208" spans="1:7" s="8" customFormat="1" ht="15.75" customHeight="1">
      <c r="A208" s="38"/>
      <c r="B208" s="13" t="s">
        <v>564</v>
      </c>
      <c r="C208" s="19" t="s">
        <v>40</v>
      </c>
      <c r="D208" s="865"/>
      <c r="E208" s="18">
        <f t="shared" si="21"/>
        <v>43580</v>
      </c>
      <c r="F208" s="15">
        <f t="shared" si="21"/>
        <v>43585</v>
      </c>
      <c r="G208" s="16">
        <f t="shared" si="21"/>
        <v>43614</v>
      </c>
    </row>
    <row r="209" spans="1:7" s="8" customFormat="1" ht="15.75" customHeight="1">
      <c r="A209" s="51"/>
      <c r="B209" s="49"/>
      <c r="C209" s="49"/>
      <c r="D209" s="5"/>
      <c r="E209" s="5"/>
      <c r="F209" s="6"/>
      <c r="G209" s="6"/>
    </row>
    <row r="210" spans="1:7" s="8" customFormat="1" ht="15.75" customHeight="1">
      <c r="A210" s="902" t="s">
        <v>752</v>
      </c>
      <c r="B210" s="902"/>
      <c r="C210" s="902"/>
      <c r="D210" s="902"/>
      <c r="E210" s="902"/>
      <c r="F210" s="902"/>
      <c r="G210" s="902"/>
    </row>
    <row r="211" spans="1:7" s="8" customFormat="1" ht="15.75" customHeight="1">
      <c r="A211" s="900"/>
      <c r="B211" s="900"/>
      <c r="C211" s="49"/>
      <c r="D211" s="5"/>
      <c r="E211" s="5"/>
      <c r="F211" s="6"/>
      <c r="G211" s="6"/>
    </row>
    <row r="212" spans="1:7" s="8" customFormat="1" ht="15.75" customHeight="1">
      <c r="A212" s="38" t="s">
        <v>805</v>
      </c>
      <c r="B212" s="850" t="s">
        <v>32</v>
      </c>
      <c r="C212" s="850" t="s">
        <v>33</v>
      </c>
      <c r="D212" s="850" t="s">
        <v>34</v>
      </c>
      <c r="E212" s="10" t="s">
        <v>724</v>
      </c>
      <c r="F212" s="10" t="s">
        <v>35</v>
      </c>
      <c r="G212" s="10" t="s">
        <v>61</v>
      </c>
    </row>
    <row r="213" spans="1:7" s="8" customFormat="1" ht="15.75" customHeight="1">
      <c r="A213" s="38"/>
      <c r="B213" s="852"/>
      <c r="C213" s="852"/>
      <c r="D213" s="852"/>
      <c r="E213" s="10" t="s">
        <v>25</v>
      </c>
      <c r="F213" s="10" t="s">
        <v>36</v>
      </c>
      <c r="G213" s="10" t="s">
        <v>37</v>
      </c>
    </row>
    <row r="214" spans="1:7" s="8" customFormat="1" ht="15.75" customHeight="1">
      <c r="A214" s="38"/>
      <c r="B214" s="52"/>
      <c r="C214" s="53"/>
      <c r="D214" s="897" t="s">
        <v>753</v>
      </c>
      <c r="E214" s="54">
        <v>43553</v>
      </c>
      <c r="F214" s="54">
        <f>E214+4</f>
        <v>43557</v>
      </c>
      <c r="G214" s="16">
        <f>F214+26</f>
        <v>43583</v>
      </c>
    </row>
    <row r="215" spans="1:7" s="8" customFormat="1" ht="15.75" customHeight="1">
      <c r="A215" s="38"/>
      <c r="B215" s="52" t="s">
        <v>425</v>
      </c>
      <c r="C215" s="53" t="s">
        <v>754</v>
      </c>
      <c r="D215" s="898"/>
      <c r="E215" s="54">
        <f t="shared" ref="E215:G219" si="22">E214+7</f>
        <v>43560</v>
      </c>
      <c r="F215" s="54">
        <f t="shared" si="22"/>
        <v>43564</v>
      </c>
      <c r="G215" s="16">
        <f t="shared" si="22"/>
        <v>43590</v>
      </c>
    </row>
    <row r="216" spans="1:7" s="8" customFormat="1" ht="15.75" customHeight="1">
      <c r="A216" s="38"/>
      <c r="B216" s="52" t="s">
        <v>426</v>
      </c>
      <c r="C216" s="53" t="s">
        <v>755</v>
      </c>
      <c r="D216" s="898"/>
      <c r="E216" s="54">
        <f t="shared" si="22"/>
        <v>43567</v>
      </c>
      <c r="F216" s="54">
        <f t="shared" si="22"/>
        <v>43571</v>
      </c>
      <c r="G216" s="16">
        <f t="shared" si="22"/>
        <v>43597</v>
      </c>
    </row>
    <row r="217" spans="1:7" s="8" customFormat="1" ht="15.75" customHeight="1">
      <c r="A217" s="38"/>
      <c r="B217" s="47" t="s">
        <v>427</v>
      </c>
      <c r="C217" s="53" t="s">
        <v>756</v>
      </c>
      <c r="D217" s="898"/>
      <c r="E217" s="54">
        <f t="shared" si="22"/>
        <v>43574</v>
      </c>
      <c r="F217" s="54">
        <f t="shared" si="22"/>
        <v>43578</v>
      </c>
      <c r="G217" s="16">
        <f t="shared" si="22"/>
        <v>43604</v>
      </c>
    </row>
    <row r="218" spans="1:7" s="8" customFormat="1" ht="15.75" customHeight="1">
      <c r="A218" s="38"/>
      <c r="B218" s="47"/>
      <c r="C218" s="53"/>
      <c r="D218" s="898"/>
      <c r="E218" s="54">
        <f t="shared" si="22"/>
        <v>43581</v>
      </c>
      <c r="F218" s="54">
        <f t="shared" si="22"/>
        <v>43585</v>
      </c>
      <c r="G218" s="16">
        <f t="shared" si="22"/>
        <v>43611</v>
      </c>
    </row>
    <row r="219" spans="1:7" s="8" customFormat="1" ht="15.75" customHeight="1">
      <c r="A219" s="38"/>
      <c r="B219" s="47"/>
      <c r="C219" s="53"/>
      <c r="D219" s="899"/>
      <c r="E219" s="54">
        <f t="shared" si="22"/>
        <v>43588</v>
      </c>
      <c r="F219" s="54">
        <f t="shared" si="22"/>
        <v>43592</v>
      </c>
      <c r="G219" s="16">
        <f t="shared" si="22"/>
        <v>43618</v>
      </c>
    </row>
    <row r="220" spans="1:7" s="8" customFormat="1" ht="15.75" customHeight="1">
      <c r="A220" s="38"/>
      <c r="B220" s="48"/>
      <c r="C220" s="55"/>
      <c r="D220" s="26"/>
      <c r="E220" s="56"/>
      <c r="F220" s="56"/>
      <c r="G220" s="28"/>
    </row>
    <row r="221" spans="1:7" s="8" customFormat="1" ht="15.75" customHeight="1">
      <c r="A221" s="38"/>
      <c r="B221" s="35"/>
      <c r="C221" s="35"/>
      <c r="D221" s="36"/>
      <c r="E221" s="36"/>
      <c r="F221" s="37"/>
      <c r="G221" s="37"/>
    </row>
    <row r="222" spans="1:7" s="8" customFormat="1" ht="15.75" customHeight="1">
      <c r="A222" s="38"/>
      <c r="B222" s="853" t="s">
        <v>32</v>
      </c>
      <c r="C222" s="853" t="s">
        <v>33</v>
      </c>
      <c r="D222" s="853" t="s">
        <v>34</v>
      </c>
      <c r="E222" s="10" t="s">
        <v>724</v>
      </c>
      <c r="F222" s="10" t="s">
        <v>35</v>
      </c>
      <c r="G222" s="39" t="s">
        <v>61</v>
      </c>
    </row>
    <row r="223" spans="1:7" s="8" customFormat="1" ht="15.75" customHeight="1">
      <c r="A223" s="38"/>
      <c r="B223" s="854"/>
      <c r="C223" s="854"/>
      <c r="D223" s="854"/>
      <c r="E223" s="11" t="s">
        <v>25</v>
      </c>
      <c r="F223" s="40" t="s">
        <v>36</v>
      </c>
      <c r="G223" s="10" t="s">
        <v>37</v>
      </c>
    </row>
    <row r="224" spans="1:7" s="8" customFormat="1" ht="15.75" customHeight="1">
      <c r="A224" s="38"/>
      <c r="B224" s="52" t="s">
        <v>363</v>
      </c>
      <c r="C224" s="57" t="s">
        <v>364</v>
      </c>
      <c r="D224" s="882" t="s">
        <v>757</v>
      </c>
      <c r="E224" s="58">
        <v>43554</v>
      </c>
      <c r="F224" s="58">
        <f>E224+4</f>
        <v>43558</v>
      </c>
      <c r="G224" s="16">
        <f>F224+29</f>
        <v>43587</v>
      </c>
    </row>
    <row r="225" spans="1:7" s="8" customFormat="1" ht="15.75" customHeight="1">
      <c r="A225" s="38"/>
      <c r="B225" s="52" t="s">
        <v>594</v>
      </c>
      <c r="C225" s="57" t="s">
        <v>596</v>
      </c>
      <c r="D225" s="864"/>
      <c r="E225" s="58">
        <f t="shared" ref="E225:G228" si="23">E224+7</f>
        <v>43561</v>
      </c>
      <c r="F225" s="58">
        <f t="shared" si="23"/>
        <v>43565</v>
      </c>
      <c r="G225" s="16">
        <f t="shared" si="23"/>
        <v>43594</v>
      </c>
    </row>
    <row r="226" spans="1:7" s="8" customFormat="1" ht="15.75" customHeight="1">
      <c r="A226" s="38"/>
      <c r="B226" s="52" t="s">
        <v>181</v>
      </c>
      <c r="C226" s="57" t="s">
        <v>597</v>
      </c>
      <c r="D226" s="864"/>
      <c r="E226" s="58">
        <f t="shared" si="23"/>
        <v>43568</v>
      </c>
      <c r="F226" s="58">
        <f t="shared" si="23"/>
        <v>43572</v>
      </c>
      <c r="G226" s="16">
        <f t="shared" si="23"/>
        <v>43601</v>
      </c>
    </row>
    <row r="227" spans="1:7" s="8" customFormat="1" ht="15.75" customHeight="1">
      <c r="A227" s="38"/>
      <c r="B227" s="47" t="s">
        <v>595</v>
      </c>
      <c r="C227" s="57" t="s">
        <v>246</v>
      </c>
      <c r="D227" s="864"/>
      <c r="E227" s="58">
        <f t="shared" si="23"/>
        <v>43575</v>
      </c>
      <c r="F227" s="58">
        <f t="shared" si="23"/>
        <v>43579</v>
      </c>
      <c r="G227" s="16">
        <f t="shared" si="23"/>
        <v>43608</v>
      </c>
    </row>
    <row r="228" spans="1:7" s="8" customFormat="1" ht="15.75" customHeight="1">
      <c r="A228" s="38"/>
      <c r="B228" s="53" t="s">
        <v>182</v>
      </c>
      <c r="C228" s="57" t="s">
        <v>598</v>
      </c>
      <c r="D228" s="865"/>
      <c r="E228" s="58">
        <f t="shared" si="23"/>
        <v>43582</v>
      </c>
      <c r="F228" s="58">
        <f t="shared" si="23"/>
        <v>43586</v>
      </c>
      <c r="G228" s="16">
        <f t="shared" si="23"/>
        <v>43615</v>
      </c>
    </row>
    <row r="229" spans="1:7" s="8" customFormat="1" ht="15.75" customHeight="1">
      <c r="A229" s="38"/>
      <c r="B229" s="29"/>
      <c r="C229" s="29"/>
      <c r="D229" s="33"/>
      <c r="E229" s="33"/>
      <c r="F229" s="28"/>
      <c r="G229" s="28"/>
    </row>
    <row r="230" spans="1:7" s="8" customFormat="1" ht="15.75" customHeight="1">
      <c r="A230" s="900"/>
      <c r="B230" s="900"/>
      <c r="C230" s="35"/>
      <c r="D230" s="36"/>
      <c r="E230" s="36"/>
      <c r="F230" s="37"/>
      <c r="G230" s="37"/>
    </row>
    <row r="231" spans="1:7" s="8" customFormat="1" ht="15.75" customHeight="1">
      <c r="A231" s="38" t="s">
        <v>806</v>
      </c>
      <c r="B231" s="853" t="s">
        <v>32</v>
      </c>
      <c r="C231" s="853" t="s">
        <v>33</v>
      </c>
      <c r="D231" s="853" t="s">
        <v>34</v>
      </c>
      <c r="E231" s="10" t="s">
        <v>724</v>
      </c>
      <c r="F231" s="10" t="s">
        <v>35</v>
      </c>
      <c r="G231" s="39" t="s">
        <v>63</v>
      </c>
    </row>
    <row r="232" spans="1:7" s="8" customFormat="1" ht="15.75" customHeight="1">
      <c r="A232" s="38"/>
      <c r="B232" s="854"/>
      <c r="C232" s="854"/>
      <c r="D232" s="854"/>
      <c r="E232" s="11" t="s">
        <v>25</v>
      </c>
      <c r="F232" s="40" t="s">
        <v>36</v>
      </c>
      <c r="G232" s="10" t="s">
        <v>37</v>
      </c>
    </row>
    <row r="233" spans="1:7" s="8" customFormat="1" ht="15.75" customHeight="1">
      <c r="A233" s="38"/>
      <c r="B233" s="59" t="s">
        <v>421</v>
      </c>
      <c r="C233" s="59" t="s">
        <v>758</v>
      </c>
      <c r="D233" s="882" t="s">
        <v>759</v>
      </c>
      <c r="E233" s="15">
        <v>43556</v>
      </c>
      <c r="F233" s="58">
        <f>E233+4</f>
        <v>43560</v>
      </c>
      <c r="G233" s="16">
        <f>F233+25</f>
        <v>43585</v>
      </c>
    </row>
    <row r="234" spans="1:7" s="8" customFormat="1" ht="15.75" customHeight="1">
      <c r="A234" s="38"/>
      <c r="B234" s="59" t="s">
        <v>422</v>
      </c>
      <c r="C234" s="59" t="s">
        <v>760</v>
      </c>
      <c r="D234" s="864"/>
      <c r="E234" s="58">
        <f t="shared" ref="E234:G237" si="24">E233+7</f>
        <v>43563</v>
      </c>
      <c r="F234" s="58">
        <f t="shared" si="24"/>
        <v>43567</v>
      </c>
      <c r="G234" s="16">
        <f t="shared" si="24"/>
        <v>43592</v>
      </c>
    </row>
    <row r="235" spans="1:7" s="8" customFormat="1" ht="15.75" customHeight="1">
      <c r="A235" s="38"/>
      <c r="B235" s="59" t="s">
        <v>423</v>
      </c>
      <c r="C235" s="59" t="s">
        <v>761</v>
      </c>
      <c r="D235" s="864"/>
      <c r="E235" s="58">
        <f t="shared" si="24"/>
        <v>43570</v>
      </c>
      <c r="F235" s="58">
        <f t="shared" si="24"/>
        <v>43574</v>
      </c>
      <c r="G235" s="16">
        <f t="shared" si="24"/>
        <v>43599</v>
      </c>
    </row>
    <row r="236" spans="1:7" s="8" customFormat="1" ht="15.75" customHeight="1">
      <c r="A236" s="38"/>
      <c r="B236" s="59" t="s">
        <v>424</v>
      </c>
      <c r="C236" s="59" t="s">
        <v>762</v>
      </c>
      <c r="D236" s="864"/>
      <c r="E236" s="58">
        <f t="shared" si="24"/>
        <v>43577</v>
      </c>
      <c r="F236" s="58">
        <f t="shared" si="24"/>
        <v>43581</v>
      </c>
      <c r="G236" s="16">
        <f t="shared" si="24"/>
        <v>43606</v>
      </c>
    </row>
    <row r="237" spans="1:7" s="8" customFormat="1" ht="15.75" customHeight="1">
      <c r="A237" s="38"/>
      <c r="B237" s="59"/>
      <c r="C237" s="59"/>
      <c r="D237" s="865"/>
      <c r="E237" s="58">
        <f t="shared" si="24"/>
        <v>43584</v>
      </c>
      <c r="F237" s="58">
        <f t="shared" si="24"/>
        <v>43588</v>
      </c>
      <c r="G237" s="16">
        <f t="shared" si="24"/>
        <v>43613</v>
      </c>
    </row>
    <row r="238" spans="1:7" s="8" customFormat="1" ht="15.75" customHeight="1">
      <c r="A238" s="38"/>
      <c r="B238" s="35"/>
      <c r="C238" s="35"/>
      <c r="D238" s="36"/>
      <c r="E238" s="36"/>
      <c r="F238" s="37"/>
      <c r="G238" s="37"/>
    </row>
    <row r="239" spans="1:7" s="8" customFormat="1" ht="15.75" customHeight="1">
      <c r="A239" s="900"/>
      <c r="B239" s="900"/>
      <c r="C239" s="35"/>
      <c r="D239" s="36"/>
      <c r="E239" s="36"/>
      <c r="F239" s="37"/>
      <c r="G239" s="37"/>
    </row>
    <row r="240" spans="1:7" s="8" customFormat="1" ht="15.75" customHeight="1">
      <c r="A240" s="38" t="s">
        <v>807</v>
      </c>
      <c r="B240" s="850" t="s">
        <v>32</v>
      </c>
      <c r="C240" s="850" t="s">
        <v>33</v>
      </c>
      <c r="D240" s="850" t="s">
        <v>34</v>
      </c>
      <c r="E240" s="10" t="s">
        <v>724</v>
      </c>
      <c r="F240" s="10" t="s">
        <v>35</v>
      </c>
      <c r="G240" s="10" t="s">
        <v>64</v>
      </c>
    </row>
    <row r="241" spans="1:7" s="8" customFormat="1" ht="15.75" customHeight="1">
      <c r="A241" s="38"/>
      <c r="B241" s="852"/>
      <c r="C241" s="852"/>
      <c r="D241" s="852"/>
      <c r="E241" s="10" t="s">
        <v>25</v>
      </c>
      <c r="F241" s="10" t="s">
        <v>36</v>
      </c>
      <c r="G241" s="10" t="s">
        <v>37</v>
      </c>
    </row>
    <row r="242" spans="1:7" s="8" customFormat="1" ht="15.75" customHeight="1">
      <c r="A242" s="38"/>
      <c r="B242" s="44" t="s">
        <v>22</v>
      </c>
      <c r="C242" s="44" t="s">
        <v>222</v>
      </c>
      <c r="D242" s="897" t="s">
        <v>741</v>
      </c>
      <c r="E242" s="15">
        <v>43557</v>
      </c>
      <c r="F242" s="15">
        <f>E242+4</f>
        <v>43561</v>
      </c>
      <c r="G242" s="15">
        <f>F242+23</f>
        <v>43584</v>
      </c>
    </row>
    <row r="243" spans="1:7" s="8" customFormat="1" ht="15.75" customHeight="1">
      <c r="A243" s="38"/>
      <c r="B243" s="44" t="s">
        <v>569</v>
      </c>
      <c r="C243" s="44" t="s">
        <v>203</v>
      </c>
      <c r="D243" s="898"/>
      <c r="E243" s="15">
        <f>E242+7</f>
        <v>43564</v>
      </c>
      <c r="F243" s="15">
        <f t="shared" ref="F243:G247" si="25">F242+7</f>
        <v>43568</v>
      </c>
      <c r="G243" s="15">
        <f t="shared" si="25"/>
        <v>43591</v>
      </c>
    </row>
    <row r="244" spans="1:7" s="8" customFormat="1" ht="15.75" customHeight="1">
      <c r="A244" s="38"/>
      <c r="B244" s="44" t="s">
        <v>570</v>
      </c>
      <c r="C244" s="44" t="s">
        <v>203</v>
      </c>
      <c r="D244" s="898"/>
      <c r="E244" s="15">
        <f>E243+7</f>
        <v>43571</v>
      </c>
      <c r="F244" s="15">
        <f t="shared" si="25"/>
        <v>43575</v>
      </c>
      <c r="G244" s="15">
        <f t="shared" si="25"/>
        <v>43598</v>
      </c>
    </row>
    <row r="245" spans="1:7" s="8" customFormat="1" ht="15.75" customHeight="1">
      <c r="A245" s="38"/>
      <c r="B245" s="44" t="s">
        <v>571</v>
      </c>
      <c r="C245" s="44" t="s">
        <v>573</v>
      </c>
      <c r="D245" s="898"/>
      <c r="E245" s="15">
        <f>E244+7</f>
        <v>43578</v>
      </c>
      <c r="F245" s="15">
        <f t="shared" si="25"/>
        <v>43582</v>
      </c>
      <c r="G245" s="15">
        <f t="shared" si="25"/>
        <v>43605</v>
      </c>
    </row>
    <row r="246" spans="1:7" s="8" customFormat="1" ht="15.75" customHeight="1">
      <c r="A246" s="38"/>
      <c r="B246" s="44" t="s">
        <v>572</v>
      </c>
      <c r="C246" s="44" t="s">
        <v>130</v>
      </c>
      <c r="D246" s="899"/>
      <c r="E246" s="15">
        <f>E245+7</f>
        <v>43585</v>
      </c>
      <c r="F246" s="15">
        <f t="shared" si="25"/>
        <v>43589</v>
      </c>
      <c r="G246" s="15">
        <f t="shared" si="25"/>
        <v>43612</v>
      </c>
    </row>
    <row r="247" spans="1:7" s="8" customFormat="1" ht="15.75" customHeight="1">
      <c r="A247" s="38"/>
      <c r="B247" s="45"/>
      <c r="C247" s="45"/>
      <c r="D247" s="60"/>
      <c r="E247" s="15">
        <f>E246+7</f>
        <v>43592</v>
      </c>
      <c r="F247" s="15">
        <f t="shared" si="25"/>
        <v>43596</v>
      </c>
      <c r="G247" s="15">
        <f t="shared" si="25"/>
        <v>43619</v>
      </c>
    </row>
    <row r="248" spans="1:7" s="8" customFormat="1" ht="15.75" customHeight="1">
      <c r="A248" s="38"/>
      <c r="B248" s="35"/>
      <c r="C248" s="35"/>
      <c r="D248" s="36"/>
      <c r="E248" s="36"/>
      <c r="F248" s="37"/>
      <c r="G248" s="37"/>
    </row>
    <row r="249" spans="1:7" s="8" customFormat="1" ht="15.75" customHeight="1">
      <c r="A249" s="900"/>
      <c r="B249" s="900"/>
      <c r="C249" s="35"/>
      <c r="D249" s="36"/>
      <c r="E249" s="36"/>
      <c r="F249" s="37"/>
      <c r="G249" s="37"/>
    </row>
    <row r="250" spans="1:7" s="8" customFormat="1" ht="15.75" customHeight="1">
      <c r="A250" s="38" t="s">
        <v>808</v>
      </c>
      <c r="B250" s="853" t="s">
        <v>32</v>
      </c>
      <c r="C250" s="853" t="s">
        <v>33</v>
      </c>
      <c r="D250" s="853" t="s">
        <v>34</v>
      </c>
      <c r="E250" s="10" t="s">
        <v>724</v>
      </c>
      <c r="F250" s="10" t="s">
        <v>35</v>
      </c>
      <c r="G250" s="39" t="s">
        <v>65</v>
      </c>
    </row>
    <row r="251" spans="1:7" s="8" customFormat="1" ht="15.75" customHeight="1">
      <c r="A251" s="38"/>
      <c r="B251" s="854"/>
      <c r="C251" s="854"/>
      <c r="D251" s="854"/>
      <c r="E251" s="11" t="s">
        <v>25</v>
      </c>
      <c r="F251" s="40" t="s">
        <v>36</v>
      </c>
      <c r="G251" s="10" t="s">
        <v>37</v>
      </c>
    </row>
    <row r="252" spans="1:7" s="8" customFormat="1" ht="15.75" customHeight="1">
      <c r="A252" s="38"/>
      <c r="B252" s="52"/>
      <c r="C252" s="53"/>
      <c r="D252" s="897" t="s">
        <v>753</v>
      </c>
      <c r="E252" s="54">
        <v>43553</v>
      </c>
      <c r="F252" s="54">
        <f>E252+4</f>
        <v>43557</v>
      </c>
      <c r="G252" s="16">
        <f>F252+26</f>
        <v>43583</v>
      </c>
    </row>
    <row r="253" spans="1:7" s="8" customFormat="1" ht="15.75" customHeight="1">
      <c r="A253" s="38"/>
      <c r="B253" s="52" t="s">
        <v>425</v>
      </c>
      <c r="C253" s="53" t="s">
        <v>754</v>
      </c>
      <c r="D253" s="898"/>
      <c r="E253" s="54">
        <f t="shared" ref="E253:G257" si="26">E252+7</f>
        <v>43560</v>
      </c>
      <c r="F253" s="54">
        <f t="shared" si="26"/>
        <v>43564</v>
      </c>
      <c r="G253" s="16">
        <f t="shared" si="26"/>
        <v>43590</v>
      </c>
    </row>
    <row r="254" spans="1:7" s="8" customFormat="1" ht="15.75" customHeight="1">
      <c r="A254" s="38"/>
      <c r="B254" s="52" t="s">
        <v>426</v>
      </c>
      <c r="C254" s="53" t="s">
        <v>755</v>
      </c>
      <c r="D254" s="898"/>
      <c r="E254" s="54">
        <f t="shared" si="26"/>
        <v>43567</v>
      </c>
      <c r="F254" s="54">
        <f t="shared" si="26"/>
        <v>43571</v>
      </c>
      <c r="G254" s="16">
        <f t="shared" si="26"/>
        <v>43597</v>
      </c>
    </row>
    <row r="255" spans="1:7" s="8" customFormat="1" ht="15.75" customHeight="1">
      <c r="A255" s="38"/>
      <c r="B255" s="47" t="s">
        <v>427</v>
      </c>
      <c r="C255" s="53" t="s">
        <v>756</v>
      </c>
      <c r="D255" s="898"/>
      <c r="E255" s="54">
        <f t="shared" si="26"/>
        <v>43574</v>
      </c>
      <c r="F255" s="54">
        <f t="shared" si="26"/>
        <v>43578</v>
      </c>
      <c r="G255" s="16">
        <f t="shared" si="26"/>
        <v>43604</v>
      </c>
    </row>
    <row r="256" spans="1:7" s="8" customFormat="1" ht="15.75" customHeight="1">
      <c r="A256" s="38"/>
      <c r="B256" s="47"/>
      <c r="C256" s="53"/>
      <c r="D256" s="898"/>
      <c r="E256" s="54">
        <f t="shared" si="26"/>
        <v>43581</v>
      </c>
      <c r="F256" s="54">
        <f t="shared" si="26"/>
        <v>43585</v>
      </c>
      <c r="G256" s="16">
        <f t="shared" si="26"/>
        <v>43611</v>
      </c>
    </row>
    <row r="257" spans="1:7" s="8" customFormat="1" ht="15.75" customHeight="1">
      <c r="A257" s="38"/>
      <c r="B257" s="47"/>
      <c r="C257" s="53"/>
      <c r="D257" s="899"/>
      <c r="E257" s="54">
        <f t="shared" si="26"/>
        <v>43588</v>
      </c>
      <c r="F257" s="54">
        <f t="shared" si="26"/>
        <v>43592</v>
      </c>
      <c r="G257" s="16">
        <f t="shared" si="26"/>
        <v>43618</v>
      </c>
    </row>
    <row r="258" spans="1:7" s="8" customFormat="1" ht="15.75" customHeight="1">
      <c r="A258" s="900"/>
      <c r="B258" s="900"/>
      <c r="C258" s="900"/>
      <c r="D258" s="900"/>
      <c r="E258" s="900"/>
      <c r="F258" s="900"/>
      <c r="G258" s="910"/>
    </row>
    <row r="259" spans="1:7" s="8" customFormat="1" ht="15.75" customHeight="1">
      <c r="A259" s="900"/>
      <c r="B259" s="900"/>
      <c r="C259" s="900"/>
      <c r="D259" s="900"/>
      <c r="E259" s="900"/>
      <c r="F259" s="900"/>
      <c r="G259" s="910"/>
    </row>
    <row r="260" spans="1:7" s="8" customFormat="1" ht="15.75" customHeight="1">
      <c r="A260" s="38"/>
      <c r="B260" s="853" t="s">
        <v>731</v>
      </c>
      <c r="C260" s="853" t="s">
        <v>33</v>
      </c>
      <c r="D260" s="853" t="s">
        <v>34</v>
      </c>
      <c r="E260" s="10" t="s">
        <v>724</v>
      </c>
      <c r="F260" s="10" t="s">
        <v>35</v>
      </c>
      <c r="G260" s="39" t="s">
        <v>65</v>
      </c>
    </row>
    <row r="261" spans="1:7" s="8" customFormat="1" ht="15.75" customHeight="1">
      <c r="A261" s="38"/>
      <c r="B261" s="854"/>
      <c r="C261" s="854"/>
      <c r="D261" s="854"/>
      <c r="E261" s="11" t="s">
        <v>25</v>
      </c>
      <c r="F261" s="40" t="s">
        <v>36</v>
      </c>
      <c r="G261" s="10" t="s">
        <v>37</v>
      </c>
    </row>
    <row r="262" spans="1:7" s="8" customFormat="1" ht="15.75" customHeight="1">
      <c r="A262" s="38"/>
      <c r="B262" s="59" t="s">
        <v>421</v>
      </c>
      <c r="C262" s="59" t="s">
        <v>758</v>
      </c>
      <c r="D262" s="882" t="s">
        <v>759</v>
      </c>
      <c r="E262" s="15">
        <v>43556</v>
      </c>
      <c r="F262" s="58">
        <f>E262+4</f>
        <v>43560</v>
      </c>
      <c r="G262" s="16">
        <f>F262+25</f>
        <v>43585</v>
      </c>
    </row>
    <row r="263" spans="1:7" s="8" customFormat="1" ht="15.75" customHeight="1">
      <c r="A263" s="38"/>
      <c r="B263" s="59" t="s">
        <v>422</v>
      </c>
      <c r="C263" s="59" t="s">
        <v>760</v>
      </c>
      <c r="D263" s="864"/>
      <c r="E263" s="58">
        <f t="shared" ref="E263:G266" si="27">E262+7</f>
        <v>43563</v>
      </c>
      <c r="F263" s="58">
        <f t="shared" si="27"/>
        <v>43567</v>
      </c>
      <c r="G263" s="16">
        <f t="shared" si="27"/>
        <v>43592</v>
      </c>
    </row>
    <row r="264" spans="1:7" s="8" customFormat="1" ht="15.75" customHeight="1">
      <c r="A264" s="38"/>
      <c r="B264" s="59" t="s">
        <v>423</v>
      </c>
      <c r="C264" s="59" t="s">
        <v>761</v>
      </c>
      <c r="D264" s="864"/>
      <c r="E264" s="58">
        <f t="shared" si="27"/>
        <v>43570</v>
      </c>
      <c r="F264" s="58">
        <f t="shared" si="27"/>
        <v>43574</v>
      </c>
      <c r="G264" s="16">
        <f t="shared" si="27"/>
        <v>43599</v>
      </c>
    </row>
    <row r="265" spans="1:7" s="8" customFormat="1" ht="15.75" customHeight="1">
      <c r="A265" s="38"/>
      <c r="B265" s="59" t="s">
        <v>424</v>
      </c>
      <c r="C265" s="59" t="s">
        <v>762</v>
      </c>
      <c r="D265" s="864"/>
      <c r="E265" s="58">
        <f t="shared" si="27"/>
        <v>43577</v>
      </c>
      <c r="F265" s="58">
        <f t="shared" si="27"/>
        <v>43581</v>
      </c>
      <c r="G265" s="16">
        <f t="shared" si="27"/>
        <v>43606</v>
      </c>
    </row>
    <row r="266" spans="1:7" s="8" customFormat="1" ht="15.75" customHeight="1">
      <c r="A266" s="38"/>
      <c r="B266" s="59"/>
      <c r="C266" s="59"/>
      <c r="D266" s="865"/>
      <c r="E266" s="58">
        <f t="shared" si="27"/>
        <v>43584</v>
      </c>
      <c r="F266" s="58">
        <f t="shared" si="27"/>
        <v>43588</v>
      </c>
      <c r="G266" s="16">
        <f t="shared" si="27"/>
        <v>43613</v>
      </c>
    </row>
    <row r="267" spans="1:7" s="8" customFormat="1" ht="15.75" customHeight="1">
      <c r="A267" s="38"/>
      <c r="B267" s="35"/>
      <c r="C267" s="35"/>
      <c r="D267" s="36"/>
      <c r="E267" s="36"/>
      <c r="F267" s="37"/>
      <c r="G267" s="37"/>
    </row>
    <row r="268" spans="1:7" s="8" customFormat="1" ht="15.75" customHeight="1">
      <c r="A268" s="900"/>
      <c r="B268" s="900"/>
      <c r="C268" s="35"/>
      <c r="D268" s="36"/>
      <c r="E268" s="36"/>
      <c r="F268" s="37"/>
      <c r="G268" s="37"/>
    </row>
    <row r="269" spans="1:7" s="8" customFormat="1" ht="15.75" customHeight="1">
      <c r="A269" s="38" t="s">
        <v>809</v>
      </c>
      <c r="B269" s="853" t="s">
        <v>731</v>
      </c>
      <c r="C269" s="853" t="s">
        <v>33</v>
      </c>
      <c r="D269" s="853" t="s">
        <v>34</v>
      </c>
      <c r="E269" s="10" t="s">
        <v>724</v>
      </c>
      <c r="F269" s="10" t="s">
        <v>35</v>
      </c>
      <c r="G269" s="39" t="s">
        <v>67</v>
      </c>
    </row>
    <row r="270" spans="1:7" s="8" customFormat="1" ht="15.75" customHeight="1">
      <c r="A270" s="38"/>
      <c r="B270" s="854"/>
      <c r="C270" s="854"/>
      <c r="D270" s="854"/>
      <c r="E270" s="11" t="s">
        <v>25</v>
      </c>
      <c r="F270" s="40" t="s">
        <v>36</v>
      </c>
      <c r="G270" s="10" t="s">
        <v>37</v>
      </c>
    </row>
    <row r="271" spans="1:7" s="8" customFormat="1" ht="15.75" customHeight="1">
      <c r="A271" s="38"/>
      <c r="B271" s="44" t="s">
        <v>361</v>
      </c>
      <c r="C271" s="44" t="s">
        <v>362</v>
      </c>
      <c r="D271" s="897" t="s">
        <v>742</v>
      </c>
      <c r="E271" s="16">
        <v>43556</v>
      </c>
      <c r="F271" s="16">
        <f>E271+4</f>
        <v>43560</v>
      </c>
      <c r="G271" s="16">
        <f>F271+29</f>
        <v>43589</v>
      </c>
    </row>
    <row r="272" spans="1:7" s="8" customFormat="1" ht="15.75" customHeight="1">
      <c r="A272" s="38"/>
      <c r="B272" s="44" t="s">
        <v>588</v>
      </c>
      <c r="C272" s="44" t="s">
        <v>592</v>
      </c>
      <c r="D272" s="898"/>
      <c r="E272" s="22">
        <f t="shared" ref="E272:G276" si="28">E271+7</f>
        <v>43563</v>
      </c>
      <c r="F272" s="16">
        <f t="shared" si="28"/>
        <v>43567</v>
      </c>
      <c r="G272" s="16">
        <f t="shared" si="28"/>
        <v>43596</v>
      </c>
    </row>
    <row r="273" spans="1:7" s="8" customFormat="1" ht="15.75" customHeight="1">
      <c r="A273" s="38"/>
      <c r="B273" s="44" t="s">
        <v>589</v>
      </c>
      <c r="C273" s="44" t="s">
        <v>310</v>
      </c>
      <c r="D273" s="898"/>
      <c r="E273" s="22">
        <f>E272+7</f>
        <v>43570</v>
      </c>
      <c r="F273" s="16">
        <f t="shared" si="28"/>
        <v>43574</v>
      </c>
      <c r="G273" s="16">
        <f t="shared" si="28"/>
        <v>43603</v>
      </c>
    </row>
    <row r="274" spans="1:7" s="8" customFormat="1" ht="15.75" customHeight="1">
      <c r="A274" s="38"/>
      <c r="B274" s="44" t="s">
        <v>590</v>
      </c>
      <c r="C274" s="44" t="s">
        <v>593</v>
      </c>
      <c r="D274" s="898"/>
      <c r="E274" s="22">
        <f t="shared" si="28"/>
        <v>43577</v>
      </c>
      <c r="F274" s="16">
        <f t="shared" si="28"/>
        <v>43581</v>
      </c>
      <c r="G274" s="16">
        <f t="shared" si="28"/>
        <v>43610</v>
      </c>
    </row>
    <row r="275" spans="1:7" s="8" customFormat="1" ht="15.75" customHeight="1">
      <c r="A275" s="38"/>
      <c r="B275" s="44" t="s">
        <v>591</v>
      </c>
      <c r="C275" s="44" t="s">
        <v>41</v>
      </c>
      <c r="D275" s="898"/>
      <c r="E275" s="22">
        <f t="shared" si="28"/>
        <v>43584</v>
      </c>
      <c r="F275" s="16">
        <f t="shared" si="28"/>
        <v>43588</v>
      </c>
      <c r="G275" s="16">
        <f t="shared" si="28"/>
        <v>43617</v>
      </c>
    </row>
    <row r="276" spans="1:7" s="8" customFormat="1" ht="15.75" customHeight="1">
      <c r="A276" s="38"/>
      <c r="B276" s="45"/>
      <c r="C276" s="45"/>
      <c r="D276" s="899"/>
      <c r="E276" s="22">
        <f>E275+7</f>
        <v>43591</v>
      </c>
      <c r="F276" s="16">
        <f t="shared" si="28"/>
        <v>43595</v>
      </c>
      <c r="G276" s="16">
        <f t="shared" si="28"/>
        <v>43624</v>
      </c>
    </row>
    <row r="277" spans="1:7" s="8" customFormat="1" ht="15.75" customHeight="1">
      <c r="A277" s="38"/>
      <c r="B277" s="29"/>
      <c r="C277" s="29"/>
      <c r="D277" s="33"/>
      <c r="E277" s="33"/>
      <c r="F277" s="28"/>
      <c r="G277" s="28"/>
    </row>
    <row r="278" spans="1:7" s="8" customFormat="1" ht="15.75" customHeight="1">
      <c r="A278" s="900"/>
      <c r="B278" s="900"/>
      <c r="C278" s="35"/>
      <c r="D278" s="36"/>
      <c r="E278" s="36"/>
      <c r="F278" s="37"/>
      <c r="G278" s="37"/>
    </row>
    <row r="279" spans="1:7" s="8" customFormat="1" ht="15.75" customHeight="1">
      <c r="A279" s="38" t="s">
        <v>810</v>
      </c>
      <c r="B279" s="853" t="s">
        <v>32</v>
      </c>
      <c r="C279" s="853" t="s">
        <v>33</v>
      </c>
      <c r="D279" s="853" t="s">
        <v>34</v>
      </c>
      <c r="E279" s="10" t="s">
        <v>724</v>
      </c>
      <c r="F279" s="10" t="s">
        <v>35</v>
      </c>
      <c r="G279" s="39" t="s">
        <v>763</v>
      </c>
    </row>
    <row r="280" spans="1:7" s="8" customFormat="1" ht="15.75" customHeight="1">
      <c r="A280" s="38"/>
      <c r="B280" s="854"/>
      <c r="C280" s="854"/>
      <c r="D280" s="854"/>
      <c r="E280" s="11" t="s">
        <v>25</v>
      </c>
      <c r="F280" s="40" t="s">
        <v>36</v>
      </c>
      <c r="G280" s="10" t="s">
        <v>37</v>
      </c>
    </row>
    <row r="281" spans="1:7" s="8" customFormat="1" ht="15.75" customHeight="1">
      <c r="A281" s="38"/>
      <c r="B281" s="59" t="s">
        <v>421</v>
      </c>
      <c r="C281" s="59" t="s">
        <v>758</v>
      </c>
      <c r="D281" s="882" t="s">
        <v>759</v>
      </c>
      <c r="E281" s="15">
        <v>43556</v>
      </c>
      <c r="F281" s="58">
        <f>E281+4</f>
        <v>43560</v>
      </c>
      <c r="G281" s="16">
        <f>F281+25</f>
        <v>43585</v>
      </c>
    </row>
    <row r="282" spans="1:7" s="8" customFormat="1" ht="15.75" customHeight="1">
      <c r="A282" s="38"/>
      <c r="B282" s="59" t="s">
        <v>422</v>
      </c>
      <c r="C282" s="59" t="s">
        <v>760</v>
      </c>
      <c r="D282" s="864"/>
      <c r="E282" s="58">
        <f t="shared" ref="E282:G285" si="29">E281+7</f>
        <v>43563</v>
      </c>
      <c r="F282" s="58">
        <f t="shared" si="29"/>
        <v>43567</v>
      </c>
      <c r="G282" s="16">
        <f t="shared" si="29"/>
        <v>43592</v>
      </c>
    </row>
    <row r="283" spans="1:7" s="8" customFormat="1" ht="15.75" customHeight="1">
      <c r="A283" s="38"/>
      <c r="B283" s="59" t="s">
        <v>423</v>
      </c>
      <c r="C283" s="59" t="s">
        <v>761</v>
      </c>
      <c r="D283" s="864"/>
      <c r="E283" s="58">
        <f t="shared" si="29"/>
        <v>43570</v>
      </c>
      <c r="F283" s="58">
        <f t="shared" si="29"/>
        <v>43574</v>
      </c>
      <c r="G283" s="16">
        <f t="shared" si="29"/>
        <v>43599</v>
      </c>
    </row>
    <row r="284" spans="1:7" s="8" customFormat="1" ht="15.75" customHeight="1">
      <c r="A284" s="38"/>
      <c r="B284" s="59" t="s">
        <v>424</v>
      </c>
      <c r="C284" s="59" t="s">
        <v>762</v>
      </c>
      <c r="D284" s="864"/>
      <c r="E284" s="58">
        <f t="shared" si="29"/>
        <v>43577</v>
      </c>
      <c r="F284" s="58">
        <f t="shared" si="29"/>
        <v>43581</v>
      </c>
      <c r="G284" s="16">
        <f t="shared" si="29"/>
        <v>43606</v>
      </c>
    </row>
    <row r="285" spans="1:7" s="8" customFormat="1" ht="15.75" customHeight="1">
      <c r="A285" s="38"/>
      <c r="B285" s="59"/>
      <c r="C285" s="59"/>
      <c r="D285" s="865"/>
      <c r="E285" s="58">
        <f t="shared" si="29"/>
        <v>43584</v>
      </c>
      <c r="F285" s="58">
        <f t="shared" si="29"/>
        <v>43588</v>
      </c>
      <c r="G285" s="16">
        <f t="shared" si="29"/>
        <v>43613</v>
      </c>
    </row>
    <row r="286" spans="1:7" s="8" customFormat="1" ht="15.75" customHeight="1">
      <c r="A286" s="38"/>
      <c r="B286" s="35"/>
      <c r="C286" s="35"/>
      <c r="D286" s="36"/>
      <c r="E286" s="36"/>
      <c r="F286" s="37"/>
      <c r="G286" s="37"/>
    </row>
    <row r="287" spans="1:7" s="8" customFormat="1" ht="15.75" customHeight="1">
      <c r="A287" s="900"/>
      <c r="B287" s="900"/>
      <c r="C287" s="35"/>
      <c r="D287" s="36"/>
      <c r="E287" s="36"/>
      <c r="F287" s="37"/>
      <c r="G287" s="37"/>
    </row>
    <row r="288" spans="1:7" s="8" customFormat="1" ht="15.75" customHeight="1">
      <c r="A288" s="38" t="s">
        <v>811</v>
      </c>
      <c r="B288" s="850" t="s">
        <v>32</v>
      </c>
      <c r="C288" s="850" t="s">
        <v>33</v>
      </c>
      <c r="D288" s="850" t="s">
        <v>34</v>
      </c>
      <c r="E288" s="10" t="s">
        <v>724</v>
      </c>
      <c r="F288" s="10" t="s">
        <v>35</v>
      </c>
      <c r="G288" s="10" t="s">
        <v>71</v>
      </c>
    </row>
    <row r="289" spans="1:7" s="8" customFormat="1" ht="15.75" customHeight="1">
      <c r="A289" s="38"/>
      <c r="B289" s="852"/>
      <c r="C289" s="852"/>
      <c r="D289" s="852"/>
      <c r="E289" s="11" t="s">
        <v>25</v>
      </c>
      <c r="F289" s="10" t="s">
        <v>36</v>
      </c>
      <c r="G289" s="10" t="s">
        <v>37</v>
      </c>
    </row>
    <row r="290" spans="1:7" s="8" customFormat="1" ht="15.75" customHeight="1">
      <c r="A290" s="38"/>
      <c r="B290" s="59" t="s">
        <v>440</v>
      </c>
      <c r="C290" s="59" t="s">
        <v>729</v>
      </c>
      <c r="D290" s="882" t="s">
        <v>764</v>
      </c>
      <c r="E290" s="15">
        <v>43552</v>
      </c>
      <c r="F290" s="58">
        <f>E290+4</f>
        <v>43556</v>
      </c>
      <c r="G290" s="16">
        <f>F290+25</f>
        <v>43581</v>
      </c>
    </row>
    <row r="291" spans="1:7" s="8" customFormat="1" ht="15.75" customHeight="1">
      <c r="A291" s="38"/>
      <c r="B291" s="59" t="s">
        <v>441</v>
      </c>
      <c r="C291" s="59" t="s">
        <v>436</v>
      </c>
      <c r="D291" s="864"/>
      <c r="E291" s="58">
        <f t="shared" ref="E291:G294" si="30">E290+7</f>
        <v>43559</v>
      </c>
      <c r="F291" s="58">
        <f t="shared" si="30"/>
        <v>43563</v>
      </c>
      <c r="G291" s="16">
        <f t="shared" si="30"/>
        <v>43588</v>
      </c>
    </row>
    <row r="292" spans="1:7" s="8" customFormat="1" ht="15.75" customHeight="1">
      <c r="A292" s="38"/>
      <c r="B292" s="59" t="s">
        <v>442</v>
      </c>
      <c r="C292" s="59" t="s">
        <v>437</v>
      </c>
      <c r="D292" s="864"/>
      <c r="E292" s="58">
        <f t="shared" si="30"/>
        <v>43566</v>
      </c>
      <c r="F292" s="58">
        <f t="shared" si="30"/>
        <v>43570</v>
      </c>
      <c r="G292" s="16">
        <f t="shared" si="30"/>
        <v>43595</v>
      </c>
    </row>
    <row r="293" spans="1:7" s="8" customFormat="1" ht="15.75" customHeight="1">
      <c r="A293" s="38"/>
      <c r="B293" s="59" t="s">
        <v>443</v>
      </c>
      <c r="C293" s="59" t="s">
        <v>438</v>
      </c>
      <c r="D293" s="864"/>
      <c r="E293" s="58">
        <f t="shared" si="30"/>
        <v>43573</v>
      </c>
      <c r="F293" s="58">
        <f t="shared" si="30"/>
        <v>43577</v>
      </c>
      <c r="G293" s="16">
        <f t="shared" si="30"/>
        <v>43602</v>
      </c>
    </row>
    <row r="294" spans="1:7" s="8" customFormat="1" ht="15.75" customHeight="1">
      <c r="A294" s="38"/>
      <c r="B294" s="59" t="s">
        <v>444</v>
      </c>
      <c r="C294" s="59" t="s">
        <v>439</v>
      </c>
      <c r="D294" s="865"/>
      <c r="E294" s="58">
        <f t="shared" si="30"/>
        <v>43580</v>
      </c>
      <c r="F294" s="58">
        <f t="shared" si="30"/>
        <v>43584</v>
      </c>
      <c r="G294" s="16">
        <f t="shared" si="30"/>
        <v>43609</v>
      </c>
    </row>
    <row r="295" spans="1:7" s="8" customFormat="1" ht="15.75" customHeight="1">
      <c r="A295" s="38"/>
      <c r="B295" s="35"/>
      <c r="C295" s="35"/>
      <c r="D295" s="36"/>
      <c r="E295" s="36"/>
      <c r="F295" s="37"/>
      <c r="G295" s="37"/>
    </row>
    <row r="296" spans="1:7" s="8" customFormat="1" ht="15.75" customHeight="1">
      <c r="A296" s="900"/>
      <c r="B296" s="900"/>
      <c r="C296" s="35"/>
      <c r="D296" s="36"/>
      <c r="E296" s="36"/>
      <c r="F296" s="37"/>
      <c r="G296" s="37"/>
    </row>
    <row r="297" spans="1:7" s="8" customFormat="1" ht="15.75" customHeight="1">
      <c r="A297" s="38" t="s">
        <v>812</v>
      </c>
      <c r="B297" s="853" t="s">
        <v>32</v>
      </c>
      <c r="C297" s="853" t="s">
        <v>33</v>
      </c>
      <c r="D297" s="853" t="s">
        <v>34</v>
      </c>
      <c r="E297" s="10" t="s">
        <v>724</v>
      </c>
      <c r="F297" s="10" t="s">
        <v>35</v>
      </c>
      <c r="G297" s="39" t="s">
        <v>765</v>
      </c>
    </row>
    <row r="298" spans="1:7" s="8" customFormat="1" ht="15.75" customHeight="1">
      <c r="A298" s="38"/>
      <c r="B298" s="854"/>
      <c r="C298" s="854"/>
      <c r="D298" s="854"/>
      <c r="E298" s="11" t="s">
        <v>25</v>
      </c>
      <c r="F298" s="40" t="s">
        <v>36</v>
      </c>
      <c r="G298" s="10" t="s">
        <v>37</v>
      </c>
    </row>
    <row r="299" spans="1:7" s="8" customFormat="1" ht="15.75" customHeight="1">
      <c r="A299" s="38"/>
      <c r="B299" s="61" t="s">
        <v>239</v>
      </c>
      <c r="C299" s="62" t="s">
        <v>585</v>
      </c>
      <c r="D299" s="882" t="s">
        <v>766</v>
      </c>
      <c r="E299" s="54">
        <v>43556</v>
      </c>
      <c r="F299" s="16">
        <f>E299+4</f>
        <v>43560</v>
      </c>
      <c r="G299" s="16">
        <f>F299+22</f>
        <v>43582</v>
      </c>
    </row>
    <row r="300" spans="1:7" s="8" customFormat="1" ht="15.75" customHeight="1">
      <c r="A300" s="38"/>
      <c r="B300" s="52" t="s">
        <v>201</v>
      </c>
      <c r="C300" s="62" t="s">
        <v>586</v>
      </c>
      <c r="D300" s="864"/>
      <c r="E300" s="16">
        <f t="shared" ref="E300:G304" si="31">E299+7</f>
        <v>43563</v>
      </c>
      <c r="F300" s="16">
        <f t="shared" si="31"/>
        <v>43567</v>
      </c>
      <c r="G300" s="16">
        <f t="shared" si="31"/>
        <v>43589</v>
      </c>
    </row>
    <row r="301" spans="1:7" s="8" customFormat="1" ht="15.75" customHeight="1">
      <c r="A301" s="38"/>
      <c r="B301" s="61" t="s">
        <v>744</v>
      </c>
      <c r="C301" s="62"/>
      <c r="D301" s="864"/>
      <c r="E301" s="16">
        <f t="shared" si="31"/>
        <v>43570</v>
      </c>
      <c r="F301" s="16">
        <f t="shared" si="31"/>
        <v>43574</v>
      </c>
      <c r="G301" s="16">
        <f t="shared" si="31"/>
        <v>43596</v>
      </c>
    </row>
    <row r="302" spans="1:7" s="8" customFormat="1" ht="15.75" customHeight="1">
      <c r="A302" s="38"/>
      <c r="B302" s="47" t="s">
        <v>186</v>
      </c>
      <c r="C302" s="62" t="s">
        <v>18</v>
      </c>
      <c r="D302" s="864"/>
      <c r="E302" s="16">
        <f t="shared" si="31"/>
        <v>43577</v>
      </c>
      <c r="F302" s="16">
        <f t="shared" si="31"/>
        <v>43581</v>
      </c>
      <c r="G302" s="16">
        <f t="shared" si="31"/>
        <v>43603</v>
      </c>
    </row>
    <row r="303" spans="1:7" s="8" customFormat="1" ht="15.75" customHeight="1">
      <c r="A303" s="38"/>
      <c r="B303" s="47" t="s">
        <v>584</v>
      </c>
      <c r="C303" s="62" t="s">
        <v>587</v>
      </c>
      <c r="D303" s="865"/>
      <c r="E303" s="16">
        <f>E302+7</f>
        <v>43584</v>
      </c>
      <c r="F303" s="16">
        <f t="shared" si="31"/>
        <v>43588</v>
      </c>
      <c r="G303" s="16">
        <f t="shared" si="31"/>
        <v>43610</v>
      </c>
    </row>
    <row r="304" spans="1:7" s="8" customFormat="1" ht="15.75" customHeight="1">
      <c r="A304" s="38"/>
      <c r="B304" s="63"/>
      <c r="C304" s="62"/>
      <c r="D304" s="64"/>
      <c r="E304" s="16">
        <f t="shared" si="31"/>
        <v>43591</v>
      </c>
      <c r="F304" s="16">
        <f t="shared" si="31"/>
        <v>43595</v>
      </c>
      <c r="G304" s="16">
        <f t="shared" si="31"/>
        <v>43617</v>
      </c>
    </row>
    <row r="305" spans="1:7" s="8" customFormat="1" ht="15.75" customHeight="1">
      <c r="A305" s="900"/>
      <c r="B305" s="900"/>
      <c r="C305" s="35"/>
      <c r="D305" s="36"/>
      <c r="E305" s="36"/>
      <c r="F305" s="37"/>
      <c r="G305" s="37"/>
    </row>
    <row r="306" spans="1:7" s="8" customFormat="1" ht="15.75" customHeight="1">
      <c r="A306" s="38" t="s">
        <v>813</v>
      </c>
      <c r="B306" s="853" t="s">
        <v>32</v>
      </c>
      <c r="C306" s="853" t="s">
        <v>33</v>
      </c>
      <c r="D306" s="853" t="s">
        <v>34</v>
      </c>
      <c r="E306" s="10" t="s">
        <v>724</v>
      </c>
      <c r="F306" s="10" t="s">
        <v>35</v>
      </c>
      <c r="G306" s="39" t="s">
        <v>68</v>
      </c>
    </row>
    <row r="307" spans="1:7" s="8" customFormat="1" ht="15.75" customHeight="1">
      <c r="A307" s="38"/>
      <c r="B307" s="854"/>
      <c r="C307" s="854"/>
      <c r="D307" s="854"/>
      <c r="E307" s="11" t="s">
        <v>25</v>
      </c>
      <c r="F307" s="40" t="s">
        <v>36</v>
      </c>
      <c r="G307" s="10" t="s">
        <v>37</v>
      </c>
    </row>
    <row r="308" spans="1:7" s="8" customFormat="1" ht="15.75" customHeight="1">
      <c r="A308" s="38"/>
      <c r="B308" s="65" t="s">
        <v>358</v>
      </c>
      <c r="C308" s="65" t="s">
        <v>359</v>
      </c>
      <c r="D308" s="882" t="s">
        <v>767</v>
      </c>
      <c r="E308" s="15">
        <v>43553</v>
      </c>
      <c r="F308" s="58">
        <f>E308+4</f>
        <v>43557</v>
      </c>
      <c r="G308" s="16">
        <f>F308+21</f>
        <v>43578</v>
      </c>
    </row>
    <row r="309" spans="1:7" s="8" customFormat="1" ht="15.75" customHeight="1">
      <c r="A309" s="38"/>
      <c r="B309" s="65" t="s">
        <v>189</v>
      </c>
      <c r="C309" s="65" t="s">
        <v>581</v>
      </c>
      <c r="D309" s="864"/>
      <c r="E309" s="58">
        <f t="shared" ref="E309:G313" si="32">E308+7</f>
        <v>43560</v>
      </c>
      <c r="F309" s="58">
        <f t="shared" si="32"/>
        <v>43564</v>
      </c>
      <c r="G309" s="16">
        <f t="shared" si="32"/>
        <v>43585</v>
      </c>
    </row>
    <row r="310" spans="1:7" s="8" customFormat="1" ht="15.75" customHeight="1">
      <c r="A310" s="38"/>
      <c r="B310" s="65" t="s">
        <v>579</v>
      </c>
      <c r="C310" s="65" t="s">
        <v>582</v>
      </c>
      <c r="D310" s="864"/>
      <c r="E310" s="58">
        <f t="shared" si="32"/>
        <v>43567</v>
      </c>
      <c r="F310" s="58">
        <f t="shared" si="32"/>
        <v>43571</v>
      </c>
      <c r="G310" s="16">
        <f t="shared" si="32"/>
        <v>43592</v>
      </c>
    </row>
    <row r="311" spans="1:7" s="8" customFormat="1" ht="15.75" customHeight="1">
      <c r="A311" s="38"/>
      <c r="B311" s="65"/>
      <c r="C311" s="65"/>
      <c r="D311" s="864"/>
      <c r="E311" s="58">
        <f t="shared" si="32"/>
        <v>43574</v>
      </c>
      <c r="F311" s="58">
        <f t="shared" si="32"/>
        <v>43578</v>
      </c>
      <c r="G311" s="16">
        <f t="shared" si="32"/>
        <v>43599</v>
      </c>
    </row>
    <row r="312" spans="1:7" s="8" customFormat="1" ht="15.75" customHeight="1">
      <c r="A312" s="38"/>
      <c r="B312" s="65" t="s">
        <v>580</v>
      </c>
      <c r="C312" s="65" t="s">
        <v>583</v>
      </c>
      <c r="D312" s="864"/>
      <c r="E312" s="58">
        <f t="shared" si="32"/>
        <v>43581</v>
      </c>
      <c r="F312" s="58">
        <f t="shared" si="32"/>
        <v>43585</v>
      </c>
      <c r="G312" s="16">
        <f t="shared" si="32"/>
        <v>43606</v>
      </c>
    </row>
    <row r="313" spans="1:7" s="8" customFormat="1" ht="15.75" customHeight="1">
      <c r="A313" s="38"/>
      <c r="B313" s="66"/>
      <c r="C313" s="65"/>
      <c r="D313" s="865"/>
      <c r="E313" s="16">
        <f t="shared" si="32"/>
        <v>43588</v>
      </c>
      <c r="F313" s="16">
        <f t="shared" si="32"/>
        <v>43592</v>
      </c>
      <c r="G313" s="16">
        <f t="shared" si="32"/>
        <v>43613</v>
      </c>
    </row>
    <row r="314" spans="1:7" s="8" customFormat="1" ht="15.75" customHeight="1">
      <c r="A314" s="38"/>
      <c r="B314" s="35"/>
      <c r="C314" s="35"/>
      <c r="D314" s="36"/>
      <c r="E314" s="36"/>
      <c r="F314" s="37"/>
      <c r="G314" s="37"/>
    </row>
    <row r="315" spans="1:7" s="8" customFormat="1" ht="15.75" customHeight="1">
      <c r="A315" s="900"/>
      <c r="B315" s="900"/>
      <c r="C315" s="35"/>
      <c r="D315" s="36"/>
      <c r="E315" s="36"/>
      <c r="F315" s="37"/>
      <c r="G315" s="37"/>
    </row>
    <row r="316" spans="1:7" s="8" customFormat="1" ht="15.75" customHeight="1">
      <c r="A316" s="38" t="s">
        <v>814</v>
      </c>
      <c r="B316" s="853" t="s">
        <v>731</v>
      </c>
      <c r="C316" s="853" t="s">
        <v>33</v>
      </c>
      <c r="D316" s="853" t="s">
        <v>34</v>
      </c>
      <c r="E316" s="10" t="s">
        <v>724</v>
      </c>
      <c r="F316" s="10" t="s">
        <v>35</v>
      </c>
      <c r="G316" s="39" t="s">
        <v>74</v>
      </c>
    </row>
    <row r="317" spans="1:7" s="8" customFormat="1" ht="15.75" customHeight="1">
      <c r="A317" s="38"/>
      <c r="B317" s="854"/>
      <c r="C317" s="854"/>
      <c r="D317" s="854"/>
      <c r="E317" s="11" t="s">
        <v>25</v>
      </c>
      <c r="F317" s="40" t="s">
        <v>36</v>
      </c>
      <c r="G317" s="10" t="s">
        <v>37</v>
      </c>
    </row>
    <row r="318" spans="1:7" s="8" customFormat="1" ht="15.75" customHeight="1">
      <c r="A318" s="38"/>
      <c r="B318" s="65" t="s">
        <v>358</v>
      </c>
      <c r="C318" s="65" t="s">
        <v>359</v>
      </c>
      <c r="D318" s="882" t="s">
        <v>767</v>
      </c>
      <c r="E318" s="15">
        <v>43553</v>
      </c>
      <c r="F318" s="58">
        <f>E318+4</f>
        <v>43557</v>
      </c>
      <c r="G318" s="16">
        <f>F318+21</f>
        <v>43578</v>
      </c>
    </row>
    <row r="319" spans="1:7" s="8" customFormat="1" ht="15.75" customHeight="1">
      <c r="A319" s="38"/>
      <c r="B319" s="65" t="s">
        <v>189</v>
      </c>
      <c r="C319" s="65" t="s">
        <v>581</v>
      </c>
      <c r="D319" s="864"/>
      <c r="E319" s="15">
        <f>E318+7</f>
        <v>43560</v>
      </c>
      <c r="F319" s="58">
        <f t="shared" ref="F319:G323" si="33">F318+7</f>
        <v>43564</v>
      </c>
      <c r="G319" s="16">
        <f t="shared" si="33"/>
        <v>43585</v>
      </c>
    </row>
    <row r="320" spans="1:7" s="8" customFormat="1" ht="15.75" customHeight="1">
      <c r="A320" s="38"/>
      <c r="B320" s="65" t="s">
        <v>579</v>
      </c>
      <c r="C320" s="65" t="s">
        <v>582</v>
      </c>
      <c r="D320" s="864"/>
      <c r="E320" s="15">
        <f>E319+7</f>
        <v>43567</v>
      </c>
      <c r="F320" s="58">
        <f t="shared" si="33"/>
        <v>43571</v>
      </c>
      <c r="G320" s="16">
        <f t="shared" si="33"/>
        <v>43592</v>
      </c>
    </row>
    <row r="321" spans="1:7" s="8" customFormat="1" ht="15.75" customHeight="1">
      <c r="A321" s="38"/>
      <c r="B321" s="65"/>
      <c r="C321" s="65"/>
      <c r="D321" s="864"/>
      <c r="E321" s="15">
        <f>E320+7</f>
        <v>43574</v>
      </c>
      <c r="F321" s="58">
        <f t="shared" si="33"/>
        <v>43578</v>
      </c>
      <c r="G321" s="16">
        <f t="shared" si="33"/>
        <v>43599</v>
      </c>
    </row>
    <row r="322" spans="1:7" s="8" customFormat="1" ht="15.75" customHeight="1">
      <c r="A322" s="38"/>
      <c r="B322" s="65" t="s">
        <v>580</v>
      </c>
      <c r="C322" s="65" t="s">
        <v>583</v>
      </c>
      <c r="D322" s="864"/>
      <c r="E322" s="15">
        <f>E321+7</f>
        <v>43581</v>
      </c>
      <c r="F322" s="58">
        <f t="shared" si="33"/>
        <v>43585</v>
      </c>
      <c r="G322" s="16">
        <f>G321+7</f>
        <v>43606</v>
      </c>
    </row>
    <row r="323" spans="1:7" s="8" customFormat="1" ht="15.75" customHeight="1">
      <c r="A323" s="51"/>
      <c r="B323" s="66"/>
      <c r="C323" s="65"/>
      <c r="D323" s="865"/>
      <c r="E323" s="15">
        <f>E322+7</f>
        <v>43588</v>
      </c>
      <c r="F323" s="58">
        <f t="shared" si="33"/>
        <v>43592</v>
      </c>
      <c r="G323" s="16">
        <f>G322+7</f>
        <v>43613</v>
      </c>
    </row>
    <row r="324" spans="1:7" s="8" customFormat="1" ht="15.75" customHeight="1">
      <c r="A324" s="51"/>
      <c r="B324" s="67"/>
      <c r="C324" s="68"/>
      <c r="D324" s="33"/>
      <c r="E324" s="5"/>
      <c r="F324" s="6"/>
      <c r="G324" s="6"/>
    </row>
    <row r="325" spans="1:7" s="8" customFormat="1" ht="15.75" customHeight="1">
      <c r="A325" s="902" t="s">
        <v>768</v>
      </c>
      <c r="B325" s="902"/>
      <c r="C325" s="902"/>
      <c r="D325" s="902"/>
      <c r="E325" s="902"/>
      <c r="F325" s="902"/>
      <c r="G325" s="902"/>
    </row>
    <row r="326" spans="1:7" s="8" customFormat="1" ht="15.75" customHeight="1">
      <c r="A326" s="901"/>
      <c r="B326" s="901"/>
      <c r="C326" s="49"/>
      <c r="D326" s="5"/>
      <c r="E326" s="5"/>
      <c r="F326" s="6"/>
      <c r="G326" s="6"/>
    </row>
    <row r="327" spans="1:7" s="8" customFormat="1" ht="15.75" customHeight="1">
      <c r="A327" s="38" t="s">
        <v>815</v>
      </c>
      <c r="B327" s="850" t="s">
        <v>32</v>
      </c>
      <c r="C327" s="850" t="s">
        <v>33</v>
      </c>
      <c r="D327" s="850" t="s">
        <v>34</v>
      </c>
      <c r="E327" s="10" t="s">
        <v>724</v>
      </c>
      <c r="F327" s="10" t="s">
        <v>35</v>
      </c>
      <c r="G327" s="39" t="s">
        <v>769</v>
      </c>
    </row>
    <row r="328" spans="1:7" s="8" customFormat="1" ht="15.75" customHeight="1">
      <c r="A328" s="38"/>
      <c r="B328" s="852"/>
      <c r="C328" s="852"/>
      <c r="D328" s="852"/>
      <c r="E328" s="11" t="s">
        <v>25</v>
      </c>
      <c r="F328" s="40" t="s">
        <v>36</v>
      </c>
      <c r="G328" s="10" t="s">
        <v>37</v>
      </c>
    </row>
    <row r="329" spans="1:7" s="8" customFormat="1" ht="15.75" customHeight="1">
      <c r="A329" s="38"/>
      <c r="B329" s="65"/>
      <c r="C329" s="65"/>
      <c r="D329" s="882" t="s">
        <v>770</v>
      </c>
      <c r="E329" s="58">
        <v>43557</v>
      </c>
      <c r="F329" s="58">
        <f>E329+4</f>
        <v>43561</v>
      </c>
      <c r="G329" s="16">
        <f>F329+24</f>
        <v>43585</v>
      </c>
    </row>
    <row r="330" spans="1:7" s="8" customFormat="1" ht="15.75" customHeight="1">
      <c r="A330" s="38"/>
      <c r="B330" s="65" t="s">
        <v>576</v>
      </c>
      <c r="C330" s="65" t="s">
        <v>70</v>
      </c>
      <c r="D330" s="864"/>
      <c r="E330" s="22">
        <f>E329+7</f>
        <v>43564</v>
      </c>
      <c r="F330" s="58">
        <f t="shared" ref="E330:G333" si="34">F329+7</f>
        <v>43568</v>
      </c>
      <c r="G330" s="16">
        <f t="shared" si="34"/>
        <v>43592</v>
      </c>
    </row>
    <row r="331" spans="1:7" s="8" customFormat="1" ht="15.75" customHeight="1">
      <c r="A331" s="38"/>
      <c r="B331" s="69" t="s">
        <v>577</v>
      </c>
      <c r="C331" s="65" t="s">
        <v>578</v>
      </c>
      <c r="D331" s="864"/>
      <c r="E331" s="22">
        <f t="shared" si="34"/>
        <v>43571</v>
      </c>
      <c r="F331" s="58">
        <f t="shared" si="34"/>
        <v>43575</v>
      </c>
      <c r="G331" s="16">
        <f t="shared" si="34"/>
        <v>43599</v>
      </c>
    </row>
    <row r="332" spans="1:7" s="8" customFormat="1" ht="15.75" customHeight="1">
      <c r="A332" s="38"/>
      <c r="B332" s="59"/>
      <c r="C332" s="70"/>
      <c r="D332" s="864"/>
      <c r="E332" s="22">
        <f t="shared" si="34"/>
        <v>43578</v>
      </c>
      <c r="F332" s="58">
        <f t="shared" si="34"/>
        <v>43582</v>
      </c>
      <c r="G332" s="16">
        <f t="shared" si="34"/>
        <v>43606</v>
      </c>
    </row>
    <row r="333" spans="1:7" s="8" customFormat="1" ht="15.75" customHeight="1">
      <c r="A333" s="38"/>
      <c r="B333" s="59"/>
      <c r="C333" s="70"/>
      <c r="D333" s="865"/>
      <c r="E333" s="22">
        <f t="shared" si="34"/>
        <v>43585</v>
      </c>
      <c r="F333" s="58">
        <f t="shared" si="34"/>
        <v>43589</v>
      </c>
      <c r="G333" s="16">
        <f t="shared" si="34"/>
        <v>43613</v>
      </c>
    </row>
    <row r="334" spans="1:7" s="8" customFormat="1" ht="15.75" customHeight="1">
      <c r="A334" s="901"/>
      <c r="B334" s="901"/>
      <c r="C334" s="35"/>
      <c r="D334" s="36"/>
      <c r="E334" s="36"/>
      <c r="F334" s="37"/>
      <c r="G334" s="37"/>
    </row>
    <row r="335" spans="1:7" s="8" customFormat="1" ht="15.75" customHeight="1">
      <c r="A335" s="38" t="s">
        <v>816</v>
      </c>
      <c r="B335" s="853" t="s">
        <v>32</v>
      </c>
      <c r="C335" s="853" t="s">
        <v>33</v>
      </c>
      <c r="D335" s="853" t="s">
        <v>34</v>
      </c>
      <c r="E335" s="10" t="s">
        <v>724</v>
      </c>
      <c r="F335" s="10" t="s">
        <v>35</v>
      </c>
      <c r="G335" s="71" t="s">
        <v>771</v>
      </c>
    </row>
    <row r="336" spans="1:7" s="8" customFormat="1" ht="15.75" customHeight="1">
      <c r="A336" s="38"/>
      <c r="B336" s="854"/>
      <c r="C336" s="854"/>
      <c r="D336" s="854"/>
      <c r="E336" s="11" t="s">
        <v>25</v>
      </c>
      <c r="F336" s="40" t="s">
        <v>36</v>
      </c>
      <c r="G336" s="10" t="s">
        <v>37</v>
      </c>
    </row>
    <row r="337" spans="1:7" s="8" customFormat="1" ht="15.75" customHeight="1">
      <c r="A337" s="38"/>
      <c r="B337" s="13" t="s">
        <v>721</v>
      </c>
      <c r="C337" s="41" t="s">
        <v>209</v>
      </c>
      <c r="D337" s="882" t="s">
        <v>772</v>
      </c>
      <c r="E337" s="58">
        <v>43555</v>
      </c>
      <c r="F337" s="58">
        <f>E337+4</f>
        <v>43559</v>
      </c>
      <c r="G337" s="16">
        <f>F337+33</f>
        <v>43592</v>
      </c>
    </row>
    <row r="338" spans="1:7" s="8" customFormat="1" ht="15.75" customHeight="1">
      <c r="A338" s="38"/>
      <c r="B338" s="13"/>
      <c r="C338" s="41"/>
      <c r="D338" s="864"/>
      <c r="E338" s="22">
        <f t="shared" ref="E338:G341" si="35">E337+7</f>
        <v>43562</v>
      </c>
      <c r="F338" s="58">
        <f t="shared" si="35"/>
        <v>43566</v>
      </c>
      <c r="G338" s="16">
        <f t="shared" si="35"/>
        <v>43599</v>
      </c>
    </row>
    <row r="339" spans="1:7" s="8" customFormat="1" ht="15.75" customHeight="1">
      <c r="A339" s="38"/>
      <c r="B339" s="13"/>
      <c r="C339" s="41"/>
      <c r="D339" s="864"/>
      <c r="E339" s="22">
        <f t="shared" si="35"/>
        <v>43569</v>
      </c>
      <c r="F339" s="58">
        <f t="shared" si="35"/>
        <v>43573</v>
      </c>
      <c r="G339" s="16">
        <f t="shared" si="35"/>
        <v>43606</v>
      </c>
    </row>
    <row r="340" spans="1:7" s="8" customFormat="1" ht="15.75" customHeight="1">
      <c r="A340" s="38"/>
      <c r="B340" s="13"/>
      <c r="C340" s="41"/>
      <c r="D340" s="864"/>
      <c r="E340" s="22">
        <f t="shared" si="35"/>
        <v>43576</v>
      </c>
      <c r="F340" s="58">
        <f t="shared" si="35"/>
        <v>43580</v>
      </c>
      <c r="G340" s="16">
        <f t="shared" si="35"/>
        <v>43613</v>
      </c>
    </row>
    <row r="341" spans="1:7" s="8" customFormat="1" ht="15.75" customHeight="1">
      <c r="A341" s="38"/>
      <c r="B341" s="13"/>
      <c r="C341" s="41"/>
      <c r="D341" s="865"/>
      <c r="E341" s="22">
        <f t="shared" si="35"/>
        <v>43583</v>
      </c>
      <c r="F341" s="58">
        <f t="shared" si="35"/>
        <v>43587</v>
      </c>
      <c r="G341" s="16">
        <f t="shared" si="35"/>
        <v>43620</v>
      </c>
    </row>
    <row r="342" spans="1:7" s="8" customFormat="1" ht="15.75" customHeight="1">
      <c r="A342" s="38"/>
      <c r="B342" s="35"/>
      <c r="C342" s="35"/>
      <c r="D342" s="36"/>
      <c r="E342" s="36"/>
      <c r="F342" s="37"/>
      <c r="G342" s="37"/>
    </row>
    <row r="343" spans="1:7" s="8" customFormat="1" ht="15.75" customHeight="1">
      <c r="A343" s="38"/>
      <c r="B343" s="35"/>
      <c r="C343" s="35"/>
      <c r="D343" s="36"/>
      <c r="E343" s="36"/>
      <c r="F343" s="37"/>
      <c r="G343" s="37"/>
    </row>
    <row r="344" spans="1:7" s="8" customFormat="1" ht="15.75" customHeight="1">
      <c r="A344" s="900"/>
      <c r="B344" s="900"/>
      <c r="C344" s="35"/>
      <c r="D344" s="36"/>
      <c r="E344" s="36"/>
      <c r="F344" s="37"/>
      <c r="G344" s="37"/>
    </row>
    <row r="345" spans="1:7" s="8" customFormat="1" ht="15.75" customHeight="1">
      <c r="A345" s="38" t="s">
        <v>817</v>
      </c>
      <c r="B345" s="853" t="s">
        <v>32</v>
      </c>
      <c r="C345" s="853" t="s">
        <v>33</v>
      </c>
      <c r="D345" s="853" t="s">
        <v>34</v>
      </c>
      <c r="E345" s="10" t="s">
        <v>724</v>
      </c>
      <c r="F345" s="10" t="s">
        <v>35</v>
      </c>
      <c r="G345" s="39" t="s">
        <v>77</v>
      </c>
    </row>
    <row r="346" spans="1:7" s="8" customFormat="1" ht="15.75" customHeight="1">
      <c r="A346" s="38"/>
      <c r="B346" s="854"/>
      <c r="C346" s="854"/>
      <c r="D346" s="854"/>
      <c r="E346" s="11" t="s">
        <v>25</v>
      </c>
      <c r="F346" s="40" t="s">
        <v>36</v>
      </c>
      <c r="G346" s="10" t="s">
        <v>37</v>
      </c>
    </row>
    <row r="347" spans="1:7" s="8" customFormat="1" ht="15.75" customHeight="1">
      <c r="A347" s="38"/>
      <c r="B347" s="65" t="s">
        <v>356</v>
      </c>
      <c r="C347" s="65" t="s">
        <v>773</v>
      </c>
      <c r="D347" s="882" t="s">
        <v>774</v>
      </c>
      <c r="E347" s="58">
        <v>43558</v>
      </c>
      <c r="F347" s="58">
        <f>E347+4</f>
        <v>43562</v>
      </c>
      <c r="G347" s="16">
        <f>F347+24</f>
        <v>43586</v>
      </c>
    </row>
    <row r="348" spans="1:7" s="8" customFormat="1" ht="15.75" customHeight="1">
      <c r="A348" s="38"/>
      <c r="B348" s="65" t="s">
        <v>357</v>
      </c>
      <c r="C348" s="65" t="s">
        <v>775</v>
      </c>
      <c r="D348" s="864"/>
      <c r="E348" s="22">
        <f>E347+7</f>
        <v>43565</v>
      </c>
      <c r="F348" s="58">
        <f t="shared" ref="F348:G351" si="36">F347+7</f>
        <v>43569</v>
      </c>
      <c r="G348" s="16">
        <f t="shared" si="36"/>
        <v>43593</v>
      </c>
    </row>
    <row r="349" spans="1:7" s="8" customFormat="1" ht="15.75" customHeight="1">
      <c r="A349" s="38"/>
      <c r="B349" s="65" t="s">
        <v>355</v>
      </c>
      <c r="C349" s="65" t="s">
        <v>776</v>
      </c>
      <c r="D349" s="864"/>
      <c r="E349" s="22">
        <f>E348+7</f>
        <v>43572</v>
      </c>
      <c r="F349" s="58">
        <f t="shared" si="36"/>
        <v>43576</v>
      </c>
      <c r="G349" s="16">
        <f t="shared" si="36"/>
        <v>43600</v>
      </c>
    </row>
    <row r="350" spans="1:7" s="8" customFormat="1" ht="15.75" customHeight="1">
      <c r="A350" s="38"/>
      <c r="B350" s="69" t="s">
        <v>574</v>
      </c>
      <c r="C350" s="65" t="s">
        <v>777</v>
      </c>
      <c r="D350" s="864"/>
      <c r="E350" s="22">
        <f>E349+7</f>
        <v>43579</v>
      </c>
      <c r="F350" s="58">
        <f t="shared" si="36"/>
        <v>43583</v>
      </c>
      <c r="G350" s="16">
        <f t="shared" si="36"/>
        <v>43607</v>
      </c>
    </row>
    <row r="351" spans="1:7" s="8" customFormat="1" ht="15.75" customHeight="1">
      <c r="A351" s="38"/>
      <c r="B351" s="65" t="s">
        <v>575</v>
      </c>
      <c r="C351" s="65" t="s">
        <v>773</v>
      </c>
      <c r="D351" s="865"/>
      <c r="E351" s="22">
        <f>E350+7</f>
        <v>43586</v>
      </c>
      <c r="F351" s="58">
        <f t="shared" si="36"/>
        <v>43590</v>
      </c>
      <c r="G351" s="16">
        <f t="shared" si="36"/>
        <v>43614</v>
      </c>
    </row>
    <row r="352" spans="1:7" s="8" customFormat="1" ht="15.75" customHeight="1">
      <c r="A352" s="38"/>
      <c r="B352" s="35"/>
      <c r="C352" s="35"/>
      <c r="D352" s="36"/>
      <c r="E352" s="36"/>
      <c r="F352" s="37"/>
      <c r="G352" s="37"/>
    </row>
    <row r="353" spans="1:7" s="8" customFormat="1" ht="15.75" customHeight="1">
      <c r="A353" s="885"/>
      <c r="B353" s="885"/>
      <c r="C353" s="35"/>
      <c r="D353" s="36"/>
      <c r="E353" s="36"/>
      <c r="F353" s="37"/>
      <c r="G353" s="37"/>
    </row>
    <row r="354" spans="1:7" s="8" customFormat="1" ht="15.75" customHeight="1">
      <c r="A354" s="38" t="s">
        <v>818</v>
      </c>
      <c r="B354" s="853" t="s">
        <v>32</v>
      </c>
      <c r="C354" s="853" t="s">
        <v>33</v>
      </c>
      <c r="D354" s="853" t="s">
        <v>34</v>
      </c>
      <c r="E354" s="10" t="s">
        <v>724</v>
      </c>
      <c r="F354" s="10" t="s">
        <v>35</v>
      </c>
      <c r="G354" s="10" t="s">
        <v>771</v>
      </c>
    </row>
    <row r="355" spans="1:7" s="8" customFormat="1" ht="15.75" customHeight="1">
      <c r="A355" s="38"/>
      <c r="B355" s="854"/>
      <c r="C355" s="854"/>
      <c r="D355" s="854"/>
      <c r="E355" s="11" t="s">
        <v>25</v>
      </c>
      <c r="F355" s="10" t="s">
        <v>36</v>
      </c>
      <c r="G355" s="10" t="s">
        <v>37</v>
      </c>
    </row>
    <row r="356" spans="1:7" s="8" customFormat="1" ht="15.75" customHeight="1">
      <c r="A356" s="38"/>
      <c r="B356" s="13" t="s">
        <v>717</v>
      </c>
      <c r="C356" s="41" t="s">
        <v>41</v>
      </c>
      <c r="D356" s="882" t="s">
        <v>819</v>
      </c>
      <c r="E356" s="58">
        <v>43554</v>
      </c>
      <c r="F356" s="58">
        <f>E356+4</f>
        <v>43558</v>
      </c>
      <c r="G356" s="16">
        <f>F356+33</f>
        <v>43591</v>
      </c>
    </row>
    <row r="357" spans="1:7" s="8" customFormat="1" ht="15.75" customHeight="1">
      <c r="A357" s="38"/>
      <c r="B357" s="13" t="s">
        <v>718</v>
      </c>
      <c r="C357" s="41" t="s">
        <v>437</v>
      </c>
      <c r="D357" s="864"/>
      <c r="E357" s="22">
        <f t="shared" ref="E357:G360" si="37">E356+7</f>
        <v>43561</v>
      </c>
      <c r="F357" s="58">
        <f t="shared" si="37"/>
        <v>43565</v>
      </c>
      <c r="G357" s="16">
        <f t="shared" si="37"/>
        <v>43598</v>
      </c>
    </row>
    <row r="358" spans="1:7" s="8" customFormat="1" ht="15.75" customHeight="1">
      <c r="A358" s="38"/>
      <c r="B358" s="13"/>
      <c r="C358" s="41"/>
      <c r="D358" s="864"/>
      <c r="E358" s="22">
        <f t="shared" si="37"/>
        <v>43568</v>
      </c>
      <c r="F358" s="58">
        <f t="shared" si="37"/>
        <v>43572</v>
      </c>
      <c r="G358" s="16">
        <f t="shared" si="37"/>
        <v>43605</v>
      </c>
    </row>
    <row r="359" spans="1:7" s="8" customFormat="1" ht="15.75" customHeight="1">
      <c r="A359" s="38"/>
      <c r="B359" s="13" t="s">
        <v>719</v>
      </c>
      <c r="C359" s="41" t="s">
        <v>720</v>
      </c>
      <c r="D359" s="864"/>
      <c r="E359" s="22">
        <f t="shared" si="37"/>
        <v>43575</v>
      </c>
      <c r="F359" s="58">
        <f t="shared" si="37"/>
        <v>43579</v>
      </c>
      <c r="G359" s="16">
        <f t="shared" si="37"/>
        <v>43612</v>
      </c>
    </row>
    <row r="360" spans="1:7" s="8" customFormat="1" ht="15.75" customHeight="1">
      <c r="A360" s="38"/>
      <c r="B360" s="13"/>
      <c r="C360" s="41"/>
      <c r="D360" s="865"/>
      <c r="E360" s="22">
        <f t="shared" si="37"/>
        <v>43582</v>
      </c>
      <c r="F360" s="58">
        <f t="shared" si="37"/>
        <v>43586</v>
      </c>
      <c r="G360" s="16">
        <f t="shared" si="37"/>
        <v>43619</v>
      </c>
    </row>
    <row r="361" spans="1:7" s="8" customFormat="1" ht="15.75" customHeight="1">
      <c r="A361" s="38"/>
      <c r="B361" s="35"/>
      <c r="C361" s="35"/>
      <c r="D361" s="36"/>
      <c r="E361" s="36"/>
      <c r="F361" s="37"/>
      <c r="G361" s="37"/>
    </row>
    <row r="362" spans="1:7" s="8" customFormat="1" ht="15.75" customHeight="1">
      <c r="A362" s="885"/>
      <c r="B362" s="885"/>
      <c r="C362" s="35"/>
      <c r="D362" s="36"/>
      <c r="E362" s="36"/>
      <c r="F362" s="37"/>
      <c r="G362" s="37"/>
    </row>
    <row r="363" spans="1:7" s="8" customFormat="1" ht="15.75" customHeight="1">
      <c r="A363" s="38" t="s">
        <v>820</v>
      </c>
      <c r="B363" s="895" t="s">
        <v>32</v>
      </c>
      <c r="C363" s="895" t="s">
        <v>33</v>
      </c>
      <c r="D363" s="895" t="s">
        <v>34</v>
      </c>
      <c r="E363" s="72" t="s">
        <v>724</v>
      </c>
      <c r="F363" s="72" t="s">
        <v>35</v>
      </c>
      <c r="G363" s="72" t="s">
        <v>821</v>
      </c>
    </row>
    <row r="364" spans="1:7" s="8" customFormat="1" ht="15.75" customHeight="1">
      <c r="A364" s="38"/>
      <c r="B364" s="896"/>
      <c r="C364" s="896"/>
      <c r="D364" s="896"/>
      <c r="E364" s="73" t="s">
        <v>25</v>
      </c>
      <c r="F364" s="74" t="s">
        <v>36</v>
      </c>
      <c r="G364" s="72" t="s">
        <v>37</v>
      </c>
    </row>
    <row r="365" spans="1:7" s="8" customFormat="1" ht="15.75" customHeight="1">
      <c r="A365" s="38"/>
      <c r="B365" s="13" t="s">
        <v>22</v>
      </c>
      <c r="C365" s="75" t="s">
        <v>222</v>
      </c>
      <c r="D365" s="897" t="s">
        <v>822</v>
      </c>
      <c r="E365" s="76">
        <v>43557</v>
      </c>
      <c r="F365" s="76">
        <f>E365+4</f>
        <v>43561</v>
      </c>
      <c r="G365" s="77">
        <f>F365+27</f>
        <v>43588</v>
      </c>
    </row>
    <row r="366" spans="1:7" s="8" customFormat="1" ht="15.75" customHeight="1">
      <c r="A366" s="38"/>
      <c r="B366" s="13" t="s">
        <v>569</v>
      </c>
      <c r="C366" s="78" t="s">
        <v>203</v>
      </c>
      <c r="D366" s="898"/>
      <c r="E366" s="76">
        <f t="shared" ref="E366:G369" si="38">E365+7</f>
        <v>43564</v>
      </c>
      <c r="F366" s="76">
        <f t="shared" si="38"/>
        <v>43568</v>
      </c>
      <c r="G366" s="77">
        <f t="shared" si="38"/>
        <v>43595</v>
      </c>
    </row>
    <row r="367" spans="1:7" s="8" customFormat="1" ht="15.75" customHeight="1">
      <c r="A367" s="38"/>
      <c r="B367" s="13" t="s">
        <v>570</v>
      </c>
      <c r="C367" s="75" t="s">
        <v>203</v>
      </c>
      <c r="D367" s="898"/>
      <c r="E367" s="76">
        <f t="shared" si="38"/>
        <v>43571</v>
      </c>
      <c r="F367" s="76">
        <f t="shared" si="38"/>
        <v>43575</v>
      </c>
      <c r="G367" s="77">
        <f t="shared" si="38"/>
        <v>43602</v>
      </c>
    </row>
    <row r="368" spans="1:7" s="8" customFormat="1" ht="15.75" customHeight="1">
      <c r="A368" s="38"/>
      <c r="B368" s="13" t="s">
        <v>571</v>
      </c>
      <c r="C368" s="78" t="s">
        <v>573</v>
      </c>
      <c r="D368" s="898"/>
      <c r="E368" s="76">
        <f t="shared" si="38"/>
        <v>43578</v>
      </c>
      <c r="F368" s="76">
        <f t="shared" si="38"/>
        <v>43582</v>
      </c>
      <c r="G368" s="77">
        <f t="shared" si="38"/>
        <v>43609</v>
      </c>
    </row>
    <row r="369" spans="1:7" s="8" customFormat="1" ht="15.75" customHeight="1">
      <c r="A369" s="38"/>
      <c r="B369" s="13" t="s">
        <v>572</v>
      </c>
      <c r="C369" s="19" t="s">
        <v>130</v>
      </c>
      <c r="D369" s="899"/>
      <c r="E369" s="76">
        <f t="shared" si="38"/>
        <v>43585</v>
      </c>
      <c r="F369" s="76">
        <f t="shared" si="38"/>
        <v>43589</v>
      </c>
      <c r="G369" s="77">
        <f t="shared" si="38"/>
        <v>43616</v>
      </c>
    </row>
    <row r="370" spans="1:7" s="8" customFormat="1" ht="15.75" customHeight="1">
      <c r="A370" s="38"/>
      <c r="B370" s="35"/>
      <c r="C370" s="35"/>
      <c r="D370" s="36"/>
      <c r="E370" s="36"/>
      <c r="F370" s="37"/>
      <c r="G370" s="37"/>
    </row>
    <row r="371" spans="1:7" s="8" customFormat="1" ht="15.75" customHeight="1">
      <c r="A371" s="885"/>
      <c r="B371" s="885"/>
      <c r="C371" s="35"/>
      <c r="D371" s="36"/>
      <c r="E371" s="36"/>
      <c r="F371" s="37"/>
      <c r="G371" s="37"/>
    </row>
    <row r="372" spans="1:7" s="8" customFormat="1" ht="15.75" customHeight="1">
      <c r="A372" s="38" t="s">
        <v>823</v>
      </c>
      <c r="B372" s="850" t="s">
        <v>32</v>
      </c>
      <c r="C372" s="850" t="s">
        <v>33</v>
      </c>
      <c r="D372" s="853" t="s">
        <v>34</v>
      </c>
      <c r="E372" s="10" t="s">
        <v>724</v>
      </c>
      <c r="F372" s="10" t="s">
        <v>35</v>
      </c>
      <c r="G372" s="39" t="s">
        <v>824</v>
      </c>
    </row>
    <row r="373" spans="1:7" s="8" customFormat="1" ht="15.75" customHeight="1">
      <c r="A373" s="38"/>
      <c r="B373" s="852"/>
      <c r="C373" s="852"/>
      <c r="D373" s="854"/>
      <c r="E373" s="11" t="s">
        <v>25</v>
      </c>
      <c r="F373" s="40" t="s">
        <v>36</v>
      </c>
      <c r="G373" s="10" t="s">
        <v>37</v>
      </c>
    </row>
    <row r="374" spans="1:7" s="8" customFormat="1" ht="15.75" customHeight="1">
      <c r="A374" s="38"/>
      <c r="B374" s="79" t="s">
        <v>445</v>
      </c>
      <c r="C374" s="80" t="s">
        <v>825</v>
      </c>
      <c r="D374" s="882" t="s">
        <v>826</v>
      </c>
      <c r="E374" s="15">
        <v>43553</v>
      </c>
      <c r="F374" s="58">
        <f>E374+4</f>
        <v>43557</v>
      </c>
      <c r="G374" s="16">
        <f>F374+25</f>
        <v>43582</v>
      </c>
    </row>
    <row r="375" spans="1:7" s="8" customFormat="1" ht="15.75" customHeight="1">
      <c r="A375" s="38"/>
      <c r="B375" s="79" t="s">
        <v>446</v>
      </c>
      <c r="C375" s="80" t="s">
        <v>437</v>
      </c>
      <c r="D375" s="864"/>
      <c r="E375" s="58">
        <f t="shared" ref="E375:G378" si="39">E374+7</f>
        <v>43560</v>
      </c>
      <c r="F375" s="58">
        <f t="shared" si="39"/>
        <v>43564</v>
      </c>
      <c r="G375" s="16">
        <f t="shared" si="39"/>
        <v>43589</v>
      </c>
    </row>
    <row r="376" spans="1:7" s="8" customFormat="1" ht="15.75" customHeight="1">
      <c r="A376" s="38"/>
      <c r="B376" s="79" t="s">
        <v>447</v>
      </c>
      <c r="C376" s="80" t="s">
        <v>438</v>
      </c>
      <c r="D376" s="864"/>
      <c r="E376" s="58">
        <f t="shared" si="39"/>
        <v>43567</v>
      </c>
      <c r="F376" s="58">
        <f t="shared" si="39"/>
        <v>43571</v>
      </c>
      <c r="G376" s="16">
        <f t="shared" si="39"/>
        <v>43596</v>
      </c>
    </row>
    <row r="377" spans="1:7" s="8" customFormat="1" ht="15.75" customHeight="1">
      <c r="A377" s="38"/>
      <c r="B377" s="79" t="s">
        <v>322</v>
      </c>
      <c r="C377" s="80" t="s">
        <v>439</v>
      </c>
      <c r="D377" s="864"/>
      <c r="E377" s="58">
        <f t="shared" si="39"/>
        <v>43574</v>
      </c>
      <c r="F377" s="58">
        <f t="shared" si="39"/>
        <v>43578</v>
      </c>
      <c r="G377" s="16">
        <f t="shared" si="39"/>
        <v>43603</v>
      </c>
    </row>
    <row r="378" spans="1:7" s="8" customFormat="1" ht="15.75" customHeight="1">
      <c r="A378" s="38"/>
      <c r="B378" s="79" t="s">
        <v>448</v>
      </c>
      <c r="C378" s="80" t="s">
        <v>449</v>
      </c>
      <c r="D378" s="865"/>
      <c r="E378" s="58">
        <f t="shared" si="39"/>
        <v>43581</v>
      </c>
      <c r="F378" s="58">
        <f t="shared" si="39"/>
        <v>43585</v>
      </c>
      <c r="G378" s="16">
        <f t="shared" si="39"/>
        <v>43610</v>
      </c>
    </row>
    <row r="379" spans="1:7" s="8" customFormat="1" ht="15.75" customHeight="1">
      <c r="A379" s="38"/>
      <c r="B379" s="29"/>
      <c r="C379" s="29"/>
      <c r="D379" s="33"/>
      <c r="E379" s="27"/>
      <c r="F379" s="28"/>
      <c r="G379" s="81"/>
    </row>
    <row r="380" spans="1:7" s="8" customFormat="1" ht="15.75" customHeight="1">
      <c r="A380" s="885"/>
      <c r="B380" s="885"/>
      <c r="C380" s="37" t="s">
        <v>793</v>
      </c>
      <c r="D380" s="36"/>
      <c r="E380" s="36"/>
      <c r="F380" s="37"/>
      <c r="G380" s="37"/>
    </row>
    <row r="381" spans="1:7" s="8" customFormat="1" ht="15.75" customHeight="1">
      <c r="A381" s="38" t="s">
        <v>827</v>
      </c>
      <c r="B381" s="853" t="s">
        <v>32</v>
      </c>
      <c r="C381" s="39" t="s">
        <v>33</v>
      </c>
      <c r="D381" s="39" t="s">
        <v>34</v>
      </c>
      <c r="E381" s="10" t="s">
        <v>724</v>
      </c>
      <c r="F381" s="10" t="s">
        <v>35</v>
      </c>
      <c r="G381" s="10" t="s">
        <v>828</v>
      </c>
    </row>
    <row r="382" spans="1:7" s="8" customFormat="1" ht="15.75" customHeight="1">
      <c r="A382" s="38"/>
      <c r="B382" s="854"/>
      <c r="C382" s="11"/>
      <c r="D382" s="11"/>
      <c r="E382" s="82" t="s">
        <v>25</v>
      </c>
      <c r="F382" s="10" t="s">
        <v>36</v>
      </c>
      <c r="G382" s="10" t="s">
        <v>37</v>
      </c>
    </row>
    <row r="383" spans="1:7" s="8" customFormat="1" ht="15.75" customHeight="1">
      <c r="A383" s="38"/>
      <c r="B383" s="59" t="s">
        <v>450</v>
      </c>
      <c r="C383" s="59" t="s">
        <v>829</v>
      </c>
      <c r="D383" s="882" t="s">
        <v>830</v>
      </c>
      <c r="E383" s="58">
        <v>43553</v>
      </c>
      <c r="F383" s="58">
        <f>E383+4</f>
        <v>43557</v>
      </c>
      <c r="G383" s="16">
        <f>F383+16</f>
        <v>43573</v>
      </c>
    </row>
    <row r="384" spans="1:7" s="8" customFormat="1" ht="15.75" customHeight="1">
      <c r="A384" s="38"/>
      <c r="B384" s="59" t="s">
        <v>455</v>
      </c>
      <c r="C384" s="59" t="s">
        <v>451</v>
      </c>
      <c r="D384" s="864"/>
      <c r="E384" s="58">
        <f t="shared" ref="E384:F387" si="40">E383+7</f>
        <v>43560</v>
      </c>
      <c r="F384" s="58">
        <f t="shared" si="40"/>
        <v>43564</v>
      </c>
      <c r="G384" s="16">
        <f>F384+17</f>
        <v>43581</v>
      </c>
    </row>
    <row r="385" spans="1:7" s="8" customFormat="1" ht="15.75" customHeight="1">
      <c r="A385" s="38"/>
      <c r="B385" s="59" t="s">
        <v>456</v>
      </c>
      <c r="C385" s="59" t="s">
        <v>452</v>
      </c>
      <c r="D385" s="864"/>
      <c r="E385" s="58">
        <f t="shared" si="40"/>
        <v>43567</v>
      </c>
      <c r="F385" s="58">
        <f t="shared" si="40"/>
        <v>43571</v>
      </c>
      <c r="G385" s="16">
        <f>F385+17</f>
        <v>43588</v>
      </c>
    </row>
    <row r="386" spans="1:7" s="8" customFormat="1" ht="15.75" customHeight="1">
      <c r="A386" s="38"/>
      <c r="B386" s="59" t="s">
        <v>457</v>
      </c>
      <c r="C386" s="59" t="s">
        <v>453</v>
      </c>
      <c r="D386" s="864"/>
      <c r="E386" s="58">
        <f t="shared" si="40"/>
        <v>43574</v>
      </c>
      <c r="F386" s="58">
        <f t="shared" si="40"/>
        <v>43578</v>
      </c>
      <c r="G386" s="16">
        <f>F386+17</f>
        <v>43595</v>
      </c>
    </row>
    <row r="387" spans="1:7" s="8" customFormat="1" ht="15.75" customHeight="1">
      <c r="A387" s="38"/>
      <c r="B387" s="83" t="s">
        <v>458</v>
      </c>
      <c r="C387" s="59" t="s">
        <v>454</v>
      </c>
      <c r="D387" s="865"/>
      <c r="E387" s="58">
        <f t="shared" si="40"/>
        <v>43581</v>
      </c>
      <c r="F387" s="58">
        <f t="shared" si="40"/>
        <v>43585</v>
      </c>
      <c r="G387" s="16">
        <f>F387+17</f>
        <v>43602</v>
      </c>
    </row>
    <row r="388" spans="1:7" s="8" customFormat="1" ht="15.75" customHeight="1">
      <c r="A388" s="38"/>
      <c r="B388" s="29"/>
      <c r="C388" s="29"/>
      <c r="D388" s="33"/>
      <c r="E388" s="33"/>
      <c r="F388" s="28"/>
      <c r="G388" s="37"/>
    </row>
    <row r="389" spans="1:7" s="8" customFormat="1" ht="15.75" customHeight="1">
      <c r="A389" s="911" t="s">
        <v>831</v>
      </c>
      <c r="B389" s="911"/>
      <c r="C389" s="911"/>
      <c r="D389" s="911"/>
      <c r="E389" s="911"/>
      <c r="F389" s="911"/>
      <c r="G389" s="911"/>
    </row>
    <row r="390" spans="1:7" s="8" customFormat="1" ht="15.75" customHeight="1">
      <c r="A390" s="867"/>
      <c r="B390" s="867"/>
      <c r="C390" s="35"/>
      <c r="D390" s="36"/>
      <c r="E390" s="36"/>
      <c r="F390" s="37"/>
      <c r="G390" s="37"/>
    </row>
    <row r="391" spans="1:7" s="8" customFormat="1" ht="15.75" customHeight="1">
      <c r="A391" s="38" t="s">
        <v>832</v>
      </c>
      <c r="B391" s="853" t="s">
        <v>32</v>
      </c>
      <c r="C391" s="853" t="s">
        <v>33</v>
      </c>
      <c r="D391" s="853" t="s">
        <v>34</v>
      </c>
      <c r="E391" s="10" t="s">
        <v>724</v>
      </c>
      <c r="F391" s="10" t="s">
        <v>35</v>
      </c>
      <c r="G391" s="10" t="s">
        <v>833</v>
      </c>
    </row>
    <row r="392" spans="1:7" s="8" customFormat="1" ht="15.75" customHeight="1">
      <c r="A392" s="38"/>
      <c r="B392" s="854"/>
      <c r="C392" s="854"/>
      <c r="D392" s="854"/>
      <c r="E392" s="11" t="s">
        <v>25</v>
      </c>
      <c r="F392" s="10" t="s">
        <v>36</v>
      </c>
      <c r="G392" s="10" t="s">
        <v>37</v>
      </c>
    </row>
    <row r="393" spans="1:7" s="8" customFormat="1" ht="15.75" customHeight="1">
      <c r="A393" s="38"/>
      <c r="B393" s="10" t="s">
        <v>834</v>
      </c>
      <c r="C393" s="53" t="s">
        <v>835</v>
      </c>
      <c r="D393" s="855" t="s">
        <v>836</v>
      </c>
      <c r="E393" s="16">
        <v>43557</v>
      </c>
      <c r="F393" s="16">
        <f>E393+4</f>
        <v>43561</v>
      </c>
      <c r="G393" s="16">
        <f>F393+8</f>
        <v>43569</v>
      </c>
    </row>
    <row r="394" spans="1:7" s="8" customFormat="1" ht="15.75" customHeight="1">
      <c r="A394" s="38"/>
      <c r="B394" s="10" t="s">
        <v>837</v>
      </c>
      <c r="C394" s="84" t="s">
        <v>838</v>
      </c>
      <c r="D394" s="856"/>
      <c r="E394" s="16">
        <f t="shared" ref="E394:G397" si="41">E393+7</f>
        <v>43564</v>
      </c>
      <c r="F394" s="16">
        <f t="shared" si="41"/>
        <v>43568</v>
      </c>
      <c r="G394" s="77">
        <f t="shared" si="41"/>
        <v>43576</v>
      </c>
    </row>
    <row r="395" spans="1:7" s="8" customFormat="1" ht="15.75" customHeight="1">
      <c r="A395" s="38"/>
      <c r="B395" s="10" t="s">
        <v>839</v>
      </c>
      <c r="C395" s="84" t="s">
        <v>840</v>
      </c>
      <c r="D395" s="856"/>
      <c r="E395" s="16">
        <f t="shared" si="41"/>
        <v>43571</v>
      </c>
      <c r="F395" s="16">
        <f t="shared" si="41"/>
        <v>43575</v>
      </c>
      <c r="G395" s="77">
        <f t="shared" si="41"/>
        <v>43583</v>
      </c>
    </row>
    <row r="396" spans="1:7" s="8" customFormat="1" ht="15.75" customHeight="1">
      <c r="A396" s="38"/>
      <c r="B396" s="10" t="s">
        <v>841</v>
      </c>
      <c r="C396" s="84" t="s">
        <v>842</v>
      </c>
      <c r="D396" s="856"/>
      <c r="E396" s="16">
        <f t="shared" si="41"/>
        <v>43578</v>
      </c>
      <c r="F396" s="16">
        <f t="shared" si="41"/>
        <v>43582</v>
      </c>
      <c r="G396" s="77">
        <f t="shared" si="41"/>
        <v>43590</v>
      </c>
    </row>
    <row r="397" spans="1:7" s="8" customFormat="1" ht="15.75" customHeight="1">
      <c r="A397" s="38"/>
      <c r="B397" s="10" t="s">
        <v>843</v>
      </c>
      <c r="C397" s="84" t="s">
        <v>844</v>
      </c>
      <c r="D397" s="857"/>
      <c r="E397" s="16">
        <f t="shared" si="41"/>
        <v>43585</v>
      </c>
      <c r="F397" s="16">
        <f t="shared" si="41"/>
        <v>43589</v>
      </c>
      <c r="G397" s="77">
        <f t="shared" si="41"/>
        <v>43597</v>
      </c>
    </row>
    <row r="398" spans="1:7" s="8" customFormat="1" ht="15.75" customHeight="1">
      <c r="A398" s="38"/>
      <c r="B398" s="85"/>
      <c r="C398" s="85"/>
      <c r="D398" s="85"/>
      <c r="E398" s="85"/>
      <c r="F398" s="28"/>
      <c r="G398" s="28"/>
    </row>
    <row r="399" spans="1:7" s="8" customFormat="1" ht="15.75" customHeight="1">
      <c r="A399" s="867"/>
      <c r="B399" s="867"/>
      <c r="C399" s="35"/>
      <c r="D399" s="36"/>
      <c r="E399" s="36"/>
      <c r="F399" s="37"/>
      <c r="G399" s="37"/>
    </row>
    <row r="400" spans="1:7" s="8" customFormat="1" ht="15.75" customHeight="1">
      <c r="A400" s="38" t="s">
        <v>845</v>
      </c>
      <c r="B400" s="881" t="s">
        <v>32</v>
      </c>
      <c r="C400" s="853" t="s">
        <v>33</v>
      </c>
      <c r="D400" s="853" t="s">
        <v>846</v>
      </c>
      <c r="E400" s="10" t="s">
        <v>730</v>
      </c>
      <c r="F400" s="10" t="s">
        <v>35</v>
      </c>
      <c r="G400" s="10" t="s">
        <v>81</v>
      </c>
    </row>
    <row r="401" spans="1:7" s="8" customFormat="1" ht="15.75" customHeight="1">
      <c r="A401" s="38"/>
      <c r="B401" s="854"/>
      <c r="C401" s="854"/>
      <c r="D401" s="854"/>
      <c r="E401" s="11" t="s">
        <v>25</v>
      </c>
      <c r="F401" s="10" t="s">
        <v>36</v>
      </c>
      <c r="G401" s="10" t="s">
        <v>37</v>
      </c>
    </row>
    <row r="402" spans="1:7" s="8" customFormat="1" ht="15.75" customHeight="1">
      <c r="A402" s="38"/>
      <c r="B402" s="10" t="s">
        <v>646</v>
      </c>
      <c r="C402" s="86" t="s">
        <v>648</v>
      </c>
      <c r="D402" s="853" t="s">
        <v>847</v>
      </c>
      <c r="E402" s="16">
        <v>43557</v>
      </c>
      <c r="F402" s="16">
        <f>E402+4</f>
        <v>43561</v>
      </c>
      <c r="G402" s="16">
        <f>F402+21</f>
        <v>43582</v>
      </c>
    </row>
    <row r="403" spans="1:7" s="8" customFormat="1" ht="15.75" customHeight="1">
      <c r="A403" s="38"/>
      <c r="B403" s="10" t="s">
        <v>647</v>
      </c>
      <c r="C403" s="86" t="s">
        <v>649</v>
      </c>
      <c r="D403" s="866"/>
      <c r="E403" s="16">
        <f t="shared" ref="E403:G406" si="42">E402+7</f>
        <v>43564</v>
      </c>
      <c r="F403" s="16">
        <f t="shared" si="42"/>
        <v>43568</v>
      </c>
      <c r="G403" s="77">
        <f t="shared" si="42"/>
        <v>43589</v>
      </c>
    </row>
    <row r="404" spans="1:7" s="8" customFormat="1" ht="15.75" customHeight="1">
      <c r="A404" s="38"/>
      <c r="B404" s="10" t="s">
        <v>306</v>
      </c>
      <c r="C404" s="86" t="s">
        <v>650</v>
      </c>
      <c r="D404" s="866"/>
      <c r="E404" s="16">
        <f t="shared" si="42"/>
        <v>43571</v>
      </c>
      <c r="F404" s="16">
        <f t="shared" si="42"/>
        <v>43575</v>
      </c>
      <c r="G404" s="77">
        <f t="shared" si="42"/>
        <v>43596</v>
      </c>
    </row>
    <row r="405" spans="1:7" s="8" customFormat="1" ht="15.75" customHeight="1">
      <c r="A405" s="38"/>
      <c r="B405" s="87" t="s">
        <v>318</v>
      </c>
      <c r="C405" s="88" t="s">
        <v>651</v>
      </c>
      <c r="D405" s="866"/>
      <c r="E405" s="16">
        <f t="shared" si="42"/>
        <v>43578</v>
      </c>
      <c r="F405" s="16">
        <f t="shared" si="42"/>
        <v>43582</v>
      </c>
      <c r="G405" s="77">
        <f t="shared" si="42"/>
        <v>43603</v>
      </c>
    </row>
    <row r="406" spans="1:7" s="8" customFormat="1" ht="15.75" customHeight="1">
      <c r="A406" s="38"/>
      <c r="B406" s="10" t="s">
        <v>319</v>
      </c>
      <c r="C406" s="86" t="s">
        <v>652</v>
      </c>
      <c r="D406" s="854"/>
      <c r="E406" s="16">
        <f t="shared" si="42"/>
        <v>43585</v>
      </c>
      <c r="F406" s="16">
        <f t="shared" si="42"/>
        <v>43589</v>
      </c>
      <c r="G406" s="77">
        <f t="shared" si="42"/>
        <v>43610</v>
      </c>
    </row>
    <row r="407" spans="1:7" s="8" customFormat="1" ht="15.75" customHeight="1">
      <c r="A407" s="38"/>
      <c r="B407" s="89"/>
      <c r="C407" s="90"/>
      <c r="D407" s="85"/>
      <c r="E407" s="28"/>
      <c r="F407" s="28"/>
      <c r="G407" s="28"/>
    </row>
    <row r="408" spans="1:7" s="8" customFormat="1" ht="15.75" customHeight="1">
      <c r="A408" s="38"/>
      <c r="B408" s="85"/>
      <c r="C408" s="85"/>
      <c r="D408" s="85"/>
      <c r="E408" s="85"/>
      <c r="F408" s="85"/>
      <c r="G408" s="85"/>
    </row>
    <row r="409" spans="1:7" s="8" customFormat="1" ht="15.75" customHeight="1">
      <c r="A409" s="867"/>
      <c r="B409" s="867"/>
      <c r="C409" s="35"/>
      <c r="D409" s="36"/>
      <c r="E409" s="36"/>
      <c r="F409" s="37"/>
      <c r="G409" s="37"/>
    </row>
    <row r="410" spans="1:7" s="8" customFormat="1" ht="15.75" customHeight="1">
      <c r="A410" s="38" t="s">
        <v>848</v>
      </c>
      <c r="B410" s="853" t="s">
        <v>32</v>
      </c>
      <c r="C410" s="853" t="s">
        <v>33</v>
      </c>
      <c r="D410" s="853" t="s">
        <v>34</v>
      </c>
      <c r="E410" s="10" t="s">
        <v>724</v>
      </c>
      <c r="F410" s="10" t="s">
        <v>35</v>
      </c>
      <c r="G410" s="10" t="s">
        <v>83</v>
      </c>
    </row>
    <row r="411" spans="1:7" s="8" customFormat="1" ht="15.75" customHeight="1">
      <c r="A411" s="38"/>
      <c r="B411" s="854"/>
      <c r="C411" s="854"/>
      <c r="D411" s="854"/>
      <c r="E411" s="11" t="s">
        <v>25</v>
      </c>
      <c r="F411" s="10" t="s">
        <v>36</v>
      </c>
      <c r="G411" s="10" t="s">
        <v>37</v>
      </c>
    </row>
    <row r="412" spans="1:7" s="8" customFormat="1" ht="15.75" customHeight="1">
      <c r="A412" s="38"/>
      <c r="B412" s="10" t="s">
        <v>459</v>
      </c>
      <c r="C412" s="16" t="s">
        <v>849</v>
      </c>
      <c r="D412" s="915" t="s">
        <v>850</v>
      </c>
      <c r="E412" s="58">
        <v>43555</v>
      </c>
      <c r="F412" s="16">
        <f>E412+4</f>
        <v>43559</v>
      </c>
      <c r="G412" s="16">
        <f>F412+11</f>
        <v>43570</v>
      </c>
    </row>
    <row r="413" spans="1:7" s="8" customFormat="1" ht="15.75" customHeight="1">
      <c r="A413" s="38"/>
      <c r="B413" s="10" t="s">
        <v>460</v>
      </c>
      <c r="C413" s="16" t="s">
        <v>308</v>
      </c>
      <c r="D413" s="916"/>
      <c r="E413" s="16">
        <f t="shared" ref="E413:G416" si="43">E412+7</f>
        <v>43562</v>
      </c>
      <c r="F413" s="16">
        <f t="shared" si="43"/>
        <v>43566</v>
      </c>
      <c r="G413" s="77">
        <f t="shared" si="43"/>
        <v>43577</v>
      </c>
    </row>
    <row r="414" spans="1:7" s="8" customFormat="1" ht="15.75" customHeight="1">
      <c r="A414" s="38"/>
      <c r="B414" s="10" t="s">
        <v>461</v>
      </c>
      <c r="C414" s="16" t="s">
        <v>320</v>
      </c>
      <c r="D414" s="916"/>
      <c r="E414" s="16">
        <f t="shared" si="43"/>
        <v>43569</v>
      </c>
      <c r="F414" s="16">
        <f t="shared" si="43"/>
        <v>43573</v>
      </c>
      <c r="G414" s="77">
        <f t="shared" si="43"/>
        <v>43584</v>
      </c>
    </row>
    <row r="415" spans="1:7" s="8" customFormat="1" ht="15.75" customHeight="1">
      <c r="A415" s="38"/>
      <c r="B415" s="10" t="s">
        <v>462</v>
      </c>
      <c r="C415" s="16" t="s">
        <v>321</v>
      </c>
      <c r="D415" s="916"/>
      <c r="E415" s="16">
        <f t="shared" si="43"/>
        <v>43576</v>
      </c>
      <c r="F415" s="16">
        <f t="shared" si="43"/>
        <v>43580</v>
      </c>
      <c r="G415" s="77">
        <f t="shared" si="43"/>
        <v>43591</v>
      </c>
    </row>
    <row r="416" spans="1:7" s="8" customFormat="1" ht="15.75" customHeight="1">
      <c r="A416" s="38"/>
      <c r="B416" s="10" t="s">
        <v>463</v>
      </c>
      <c r="C416" s="16" t="s">
        <v>390</v>
      </c>
      <c r="D416" s="917"/>
      <c r="E416" s="16">
        <f t="shared" si="43"/>
        <v>43583</v>
      </c>
      <c r="F416" s="16">
        <f t="shared" si="43"/>
        <v>43587</v>
      </c>
      <c r="G416" s="77">
        <f t="shared" si="43"/>
        <v>43598</v>
      </c>
    </row>
    <row r="417" spans="1:7" s="8" customFormat="1" ht="15.75" customHeight="1">
      <c r="A417" s="38"/>
      <c r="B417" s="85"/>
      <c r="C417" s="85"/>
      <c r="D417" s="85"/>
      <c r="E417" s="85"/>
      <c r="F417" s="28"/>
      <c r="G417" s="28"/>
    </row>
    <row r="418" spans="1:7" s="8" customFormat="1" ht="15.75" customHeight="1">
      <c r="A418" s="867"/>
      <c r="B418" s="867"/>
      <c r="C418" s="35"/>
      <c r="D418" s="36"/>
      <c r="E418" s="36"/>
      <c r="F418" s="37"/>
      <c r="G418" s="37"/>
    </row>
    <row r="419" spans="1:7" s="8" customFormat="1" ht="15.75" customHeight="1">
      <c r="A419" s="38" t="s">
        <v>851</v>
      </c>
      <c r="B419" s="850" t="s">
        <v>32</v>
      </c>
      <c r="C419" s="850" t="s">
        <v>33</v>
      </c>
      <c r="D419" s="850" t="s">
        <v>34</v>
      </c>
      <c r="E419" s="10" t="s">
        <v>726</v>
      </c>
      <c r="F419" s="10" t="s">
        <v>35</v>
      </c>
      <c r="G419" s="10" t="s">
        <v>833</v>
      </c>
    </row>
    <row r="420" spans="1:7" s="8" customFormat="1" ht="15.75" customHeight="1">
      <c r="A420" s="38"/>
      <c r="B420" s="852"/>
      <c r="C420" s="852"/>
      <c r="D420" s="852"/>
      <c r="E420" s="10" t="s">
        <v>25</v>
      </c>
      <c r="F420" s="10" t="s">
        <v>36</v>
      </c>
      <c r="G420" s="10" t="s">
        <v>37</v>
      </c>
    </row>
    <row r="421" spans="1:7" s="8" customFormat="1" ht="15.75" customHeight="1">
      <c r="A421" s="38"/>
      <c r="B421" s="10" t="s">
        <v>834</v>
      </c>
      <c r="C421" s="53" t="s">
        <v>852</v>
      </c>
      <c r="D421" s="855" t="s">
        <v>853</v>
      </c>
      <c r="E421" s="16">
        <v>43557</v>
      </c>
      <c r="F421" s="16">
        <f>E421+4</f>
        <v>43561</v>
      </c>
      <c r="G421" s="16">
        <f>F421+8</f>
        <v>43569</v>
      </c>
    </row>
    <row r="422" spans="1:7" s="8" customFormat="1" ht="15.75" customHeight="1">
      <c r="A422" s="38"/>
      <c r="B422" s="10" t="s">
        <v>854</v>
      </c>
      <c r="C422" s="84" t="s">
        <v>855</v>
      </c>
      <c r="D422" s="856"/>
      <c r="E422" s="16">
        <f t="shared" ref="E422:G425" si="44">E421+7</f>
        <v>43564</v>
      </c>
      <c r="F422" s="16">
        <f t="shared" si="44"/>
        <v>43568</v>
      </c>
      <c r="G422" s="77">
        <f t="shared" si="44"/>
        <v>43576</v>
      </c>
    </row>
    <row r="423" spans="1:7" s="8" customFormat="1" ht="15.75" customHeight="1">
      <c r="A423" s="38"/>
      <c r="B423" s="10" t="s">
        <v>856</v>
      </c>
      <c r="C423" s="84" t="s">
        <v>857</v>
      </c>
      <c r="D423" s="856"/>
      <c r="E423" s="16">
        <f t="shared" si="44"/>
        <v>43571</v>
      </c>
      <c r="F423" s="16">
        <f t="shared" si="44"/>
        <v>43575</v>
      </c>
      <c r="G423" s="77">
        <f t="shared" si="44"/>
        <v>43583</v>
      </c>
    </row>
    <row r="424" spans="1:7" s="8" customFormat="1" ht="15.75" customHeight="1">
      <c r="A424" s="38"/>
      <c r="B424" s="10" t="s">
        <v>858</v>
      </c>
      <c r="C424" s="84" t="s">
        <v>859</v>
      </c>
      <c r="D424" s="856"/>
      <c r="E424" s="16">
        <f t="shared" si="44"/>
        <v>43578</v>
      </c>
      <c r="F424" s="16">
        <f t="shared" si="44"/>
        <v>43582</v>
      </c>
      <c r="G424" s="77">
        <f t="shared" si="44"/>
        <v>43590</v>
      </c>
    </row>
    <row r="425" spans="1:7" s="8" customFormat="1" ht="15.75" customHeight="1">
      <c r="A425" s="38"/>
      <c r="B425" s="10" t="s">
        <v>860</v>
      </c>
      <c r="C425" s="84" t="s">
        <v>861</v>
      </c>
      <c r="D425" s="857"/>
      <c r="E425" s="16">
        <f t="shared" si="44"/>
        <v>43585</v>
      </c>
      <c r="F425" s="16">
        <f t="shared" si="44"/>
        <v>43589</v>
      </c>
      <c r="G425" s="77">
        <f t="shared" si="44"/>
        <v>43597</v>
      </c>
    </row>
    <row r="426" spans="1:7" s="8" customFormat="1" ht="15.75" customHeight="1">
      <c r="A426" s="38"/>
      <c r="B426" s="85"/>
      <c r="C426" s="85"/>
      <c r="D426" s="85"/>
      <c r="E426" s="85"/>
      <c r="F426" s="85"/>
      <c r="G426" s="28"/>
    </row>
    <row r="427" spans="1:7" s="8" customFormat="1" ht="15.75" customHeight="1">
      <c r="A427" s="867"/>
      <c r="B427" s="867"/>
      <c r="C427" s="35"/>
      <c r="D427" s="36"/>
      <c r="E427" s="36"/>
      <c r="F427" s="37"/>
      <c r="G427" s="37"/>
    </row>
    <row r="428" spans="1:7" s="8" customFormat="1" ht="15.75" customHeight="1">
      <c r="A428" s="38" t="s">
        <v>862</v>
      </c>
      <c r="B428" s="853" t="s">
        <v>32</v>
      </c>
      <c r="C428" s="853" t="s">
        <v>33</v>
      </c>
      <c r="D428" s="853" t="s">
        <v>34</v>
      </c>
      <c r="E428" s="10" t="s">
        <v>724</v>
      </c>
      <c r="F428" s="10" t="s">
        <v>35</v>
      </c>
      <c r="G428" s="10" t="s">
        <v>85</v>
      </c>
    </row>
    <row r="429" spans="1:7" s="8" customFormat="1" ht="15.75" customHeight="1">
      <c r="A429" s="38"/>
      <c r="B429" s="854"/>
      <c r="C429" s="854"/>
      <c r="D429" s="854"/>
      <c r="E429" s="11" t="s">
        <v>25</v>
      </c>
      <c r="F429" s="10" t="s">
        <v>36</v>
      </c>
      <c r="G429" s="10" t="s">
        <v>37</v>
      </c>
    </row>
    <row r="430" spans="1:7" s="8" customFormat="1" ht="15.75" customHeight="1">
      <c r="A430" s="38"/>
      <c r="B430" s="16" t="s">
        <v>326</v>
      </c>
      <c r="C430" s="91" t="s">
        <v>863</v>
      </c>
      <c r="D430" s="912" t="s">
        <v>864</v>
      </c>
      <c r="E430" s="16">
        <v>43555</v>
      </c>
      <c r="F430" s="16">
        <f>E430+4</f>
        <v>43559</v>
      </c>
      <c r="G430" s="16">
        <f>F430+15</f>
        <v>43574</v>
      </c>
    </row>
    <row r="431" spans="1:7" s="8" customFormat="1" ht="15.75" customHeight="1">
      <c r="A431" s="38"/>
      <c r="B431" s="10" t="s">
        <v>420</v>
      </c>
      <c r="C431" s="10" t="s">
        <v>865</v>
      </c>
      <c r="D431" s="913"/>
      <c r="E431" s="16">
        <f t="shared" ref="E431:G434" si="45">E430+7</f>
        <v>43562</v>
      </c>
      <c r="F431" s="16">
        <f t="shared" si="45"/>
        <v>43566</v>
      </c>
      <c r="G431" s="77">
        <f t="shared" si="45"/>
        <v>43581</v>
      </c>
    </row>
    <row r="432" spans="1:7" s="8" customFormat="1" ht="15.75" customHeight="1">
      <c r="A432" s="38"/>
      <c r="B432" s="10" t="s">
        <v>299</v>
      </c>
      <c r="C432" s="10" t="s">
        <v>866</v>
      </c>
      <c r="D432" s="913"/>
      <c r="E432" s="16">
        <f t="shared" si="45"/>
        <v>43569</v>
      </c>
      <c r="F432" s="16">
        <f t="shared" si="45"/>
        <v>43573</v>
      </c>
      <c r="G432" s="77">
        <f t="shared" si="45"/>
        <v>43588</v>
      </c>
    </row>
    <row r="433" spans="1:7" s="8" customFormat="1" ht="15.75" customHeight="1">
      <c r="A433" s="38"/>
      <c r="B433" s="10" t="s">
        <v>325</v>
      </c>
      <c r="C433" s="10" t="s">
        <v>867</v>
      </c>
      <c r="D433" s="913"/>
      <c r="E433" s="16">
        <f t="shared" si="45"/>
        <v>43576</v>
      </c>
      <c r="F433" s="16">
        <f t="shared" si="45"/>
        <v>43580</v>
      </c>
      <c r="G433" s="77">
        <f t="shared" si="45"/>
        <v>43595</v>
      </c>
    </row>
    <row r="434" spans="1:7" s="8" customFormat="1" ht="15.75" customHeight="1">
      <c r="A434" s="38"/>
      <c r="B434" s="10" t="s">
        <v>307</v>
      </c>
      <c r="C434" s="10" t="s">
        <v>868</v>
      </c>
      <c r="D434" s="914"/>
      <c r="E434" s="16">
        <f t="shared" si="45"/>
        <v>43583</v>
      </c>
      <c r="F434" s="16">
        <f t="shared" si="45"/>
        <v>43587</v>
      </c>
      <c r="G434" s="77">
        <f t="shared" si="45"/>
        <v>43602</v>
      </c>
    </row>
    <row r="435" spans="1:7" s="8" customFormat="1" ht="15.75" customHeight="1">
      <c r="A435" s="38"/>
      <c r="B435" s="85"/>
      <c r="C435" s="85"/>
      <c r="D435" s="85"/>
      <c r="E435" s="85"/>
      <c r="F435" s="28"/>
      <c r="G435" s="28"/>
    </row>
    <row r="436" spans="1:7" s="8" customFormat="1" ht="15.75" customHeight="1">
      <c r="A436" s="867"/>
      <c r="B436" s="867"/>
      <c r="C436" s="35"/>
      <c r="D436" s="36"/>
      <c r="E436" s="36"/>
      <c r="F436" s="37"/>
      <c r="G436" s="37"/>
    </row>
    <row r="437" spans="1:7" s="8" customFormat="1" ht="15.75" customHeight="1">
      <c r="A437" s="38" t="s">
        <v>869</v>
      </c>
      <c r="B437" s="853" t="s">
        <v>32</v>
      </c>
      <c r="C437" s="853" t="s">
        <v>33</v>
      </c>
      <c r="D437" s="853" t="s">
        <v>34</v>
      </c>
      <c r="E437" s="10" t="s">
        <v>724</v>
      </c>
      <c r="F437" s="10" t="s">
        <v>35</v>
      </c>
      <c r="G437" s="10" t="s">
        <v>87</v>
      </c>
    </row>
    <row r="438" spans="1:7" s="8" customFormat="1" ht="15.75" customHeight="1">
      <c r="A438" s="38"/>
      <c r="B438" s="854"/>
      <c r="C438" s="854"/>
      <c r="D438" s="854"/>
      <c r="E438" s="11" t="s">
        <v>25</v>
      </c>
      <c r="F438" s="10" t="s">
        <v>36</v>
      </c>
      <c r="G438" s="10" t="s">
        <v>37</v>
      </c>
    </row>
    <row r="439" spans="1:7" s="8" customFormat="1" ht="15.75" customHeight="1">
      <c r="A439" s="38"/>
      <c r="B439" s="16" t="s">
        <v>326</v>
      </c>
      <c r="C439" s="91" t="s">
        <v>863</v>
      </c>
      <c r="D439" s="912" t="s">
        <v>864</v>
      </c>
      <c r="E439" s="16">
        <v>43555</v>
      </c>
      <c r="F439" s="16">
        <f>E439+4</f>
        <v>43559</v>
      </c>
      <c r="G439" s="16">
        <f>F439+15</f>
        <v>43574</v>
      </c>
    </row>
    <row r="440" spans="1:7" s="8" customFormat="1" ht="15.75" customHeight="1">
      <c r="A440" s="38"/>
      <c r="B440" s="10" t="s">
        <v>420</v>
      </c>
      <c r="C440" s="10" t="s">
        <v>865</v>
      </c>
      <c r="D440" s="913"/>
      <c r="E440" s="16">
        <f t="shared" ref="E440:G443" si="46">E439+7</f>
        <v>43562</v>
      </c>
      <c r="F440" s="16">
        <f t="shared" si="46"/>
        <v>43566</v>
      </c>
      <c r="G440" s="77">
        <f t="shared" si="46"/>
        <v>43581</v>
      </c>
    </row>
    <row r="441" spans="1:7" s="8" customFormat="1" ht="15.75" customHeight="1">
      <c r="A441" s="38"/>
      <c r="B441" s="10" t="s">
        <v>299</v>
      </c>
      <c r="C441" s="10" t="s">
        <v>866</v>
      </c>
      <c r="D441" s="913"/>
      <c r="E441" s="16">
        <f t="shared" si="46"/>
        <v>43569</v>
      </c>
      <c r="F441" s="16">
        <f t="shared" si="46"/>
        <v>43573</v>
      </c>
      <c r="G441" s="77">
        <f t="shared" si="46"/>
        <v>43588</v>
      </c>
    </row>
    <row r="442" spans="1:7" s="8" customFormat="1" ht="15.75" customHeight="1">
      <c r="A442" s="38"/>
      <c r="B442" s="10" t="s">
        <v>325</v>
      </c>
      <c r="C442" s="10" t="s">
        <v>867</v>
      </c>
      <c r="D442" s="913"/>
      <c r="E442" s="16">
        <f t="shared" si="46"/>
        <v>43576</v>
      </c>
      <c r="F442" s="16">
        <f t="shared" si="46"/>
        <v>43580</v>
      </c>
      <c r="G442" s="77">
        <f t="shared" si="46"/>
        <v>43595</v>
      </c>
    </row>
    <row r="443" spans="1:7" s="8" customFormat="1" ht="15.75" customHeight="1">
      <c r="A443" s="38"/>
      <c r="B443" s="10" t="s">
        <v>307</v>
      </c>
      <c r="C443" s="10" t="s">
        <v>868</v>
      </c>
      <c r="D443" s="914"/>
      <c r="E443" s="16">
        <f t="shared" si="46"/>
        <v>43583</v>
      </c>
      <c r="F443" s="16">
        <f t="shared" si="46"/>
        <v>43587</v>
      </c>
      <c r="G443" s="77">
        <f t="shared" si="46"/>
        <v>43602</v>
      </c>
    </row>
    <row r="444" spans="1:7" s="8" customFormat="1" ht="15.75" customHeight="1">
      <c r="A444" s="38"/>
      <c r="B444" s="85"/>
      <c r="C444" s="85"/>
      <c r="D444" s="85"/>
      <c r="E444" s="85"/>
      <c r="F444" s="28"/>
      <c r="G444" s="28"/>
    </row>
    <row r="445" spans="1:7" s="8" customFormat="1" ht="15.75" customHeight="1">
      <c r="A445" s="911" t="s">
        <v>89</v>
      </c>
      <c r="B445" s="911"/>
      <c r="C445" s="911"/>
      <c r="D445" s="911"/>
      <c r="E445" s="911"/>
      <c r="F445" s="911"/>
      <c r="G445" s="911"/>
    </row>
    <row r="446" spans="1:7" s="8" customFormat="1" ht="15.75" customHeight="1">
      <c r="A446" s="907" t="s">
        <v>793</v>
      </c>
      <c r="B446" s="907"/>
      <c r="C446" s="49"/>
      <c r="D446" s="5"/>
      <c r="E446" s="5"/>
      <c r="F446" s="6"/>
      <c r="G446" s="6"/>
    </row>
    <row r="447" spans="1:7" s="8" customFormat="1" ht="15.75" customHeight="1">
      <c r="A447" s="38" t="s">
        <v>870</v>
      </c>
      <c r="B447" s="853" t="s">
        <v>32</v>
      </c>
      <c r="C447" s="853" t="s">
        <v>33</v>
      </c>
      <c r="D447" s="853" t="s">
        <v>34</v>
      </c>
      <c r="E447" s="10" t="s">
        <v>724</v>
      </c>
      <c r="F447" s="10" t="s">
        <v>35</v>
      </c>
      <c r="G447" s="39" t="s">
        <v>871</v>
      </c>
    </row>
    <row r="448" spans="1:7" s="8" customFormat="1" ht="15.75" customHeight="1">
      <c r="A448" s="38"/>
      <c r="B448" s="854"/>
      <c r="C448" s="854"/>
      <c r="D448" s="854"/>
      <c r="E448" s="11" t="s">
        <v>872</v>
      </c>
      <c r="F448" s="40" t="s">
        <v>36</v>
      </c>
      <c r="G448" s="10" t="s">
        <v>873</v>
      </c>
    </row>
    <row r="449" spans="1:7" s="8" customFormat="1" ht="15.75" customHeight="1">
      <c r="A449" s="38"/>
      <c r="B449" s="17" t="s">
        <v>874</v>
      </c>
      <c r="C449" s="78" t="s">
        <v>875</v>
      </c>
      <c r="D449" s="882" t="s">
        <v>876</v>
      </c>
      <c r="E449" s="15">
        <v>43549</v>
      </c>
      <c r="F449" s="15">
        <f>E449+4</f>
        <v>43553</v>
      </c>
      <c r="G449" s="16">
        <f>F449+6</f>
        <v>43559</v>
      </c>
    </row>
    <row r="450" spans="1:7" s="8" customFormat="1" ht="15.75" customHeight="1">
      <c r="A450" s="38"/>
      <c r="B450" s="17" t="s">
        <v>877</v>
      </c>
      <c r="C450" s="78" t="s">
        <v>878</v>
      </c>
      <c r="D450" s="864"/>
      <c r="E450" s="22">
        <f>E449+7</f>
        <v>43556</v>
      </c>
      <c r="F450" s="15">
        <f t="shared" ref="E450:F453" si="47">F449+7</f>
        <v>43560</v>
      </c>
      <c r="G450" s="16">
        <f>F450+6</f>
        <v>43566</v>
      </c>
    </row>
    <row r="451" spans="1:7" s="8" customFormat="1" ht="15.75" customHeight="1">
      <c r="A451" s="38"/>
      <c r="B451" s="17" t="s">
        <v>879</v>
      </c>
      <c r="C451" s="78" t="s">
        <v>880</v>
      </c>
      <c r="D451" s="864"/>
      <c r="E451" s="22">
        <f t="shared" si="47"/>
        <v>43563</v>
      </c>
      <c r="F451" s="15">
        <f t="shared" si="47"/>
        <v>43567</v>
      </c>
      <c r="G451" s="16">
        <f>F451+6</f>
        <v>43573</v>
      </c>
    </row>
    <row r="452" spans="1:7" s="8" customFormat="1" ht="15.75" customHeight="1">
      <c r="A452" s="38"/>
      <c r="B452" s="17" t="s">
        <v>881</v>
      </c>
      <c r="C452" s="78" t="s">
        <v>882</v>
      </c>
      <c r="D452" s="864"/>
      <c r="E452" s="22">
        <f t="shared" si="47"/>
        <v>43570</v>
      </c>
      <c r="F452" s="15">
        <f t="shared" si="47"/>
        <v>43574</v>
      </c>
      <c r="G452" s="16">
        <f>F452+6</f>
        <v>43580</v>
      </c>
    </row>
    <row r="453" spans="1:7" s="8" customFormat="1" ht="15.75" customHeight="1">
      <c r="A453" s="38"/>
      <c r="B453" s="17" t="s">
        <v>883</v>
      </c>
      <c r="C453" s="78" t="s">
        <v>884</v>
      </c>
      <c r="D453" s="865"/>
      <c r="E453" s="22">
        <f t="shared" si="47"/>
        <v>43577</v>
      </c>
      <c r="F453" s="15">
        <f t="shared" si="47"/>
        <v>43581</v>
      </c>
      <c r="G453" s="16">
        <f>F453+6</f>
        <v>43587</v>
      </c>
    </row>
    <row r="454" spans="1:7" s="8" customFormat="1" ht="15.75" customHeight="1">
      <c r="A454" s="38"/>
      <c r="B454" s="35"/>
      <c r="C454" s="35"/>
      <c r="D454" s="36"/>
      <c r="E454" s="36"/>
      <c r="F454" s="37"/>
      <c r="G454" s="37"/>
    </row>
    <row r="455" spans="1:7" s="8" customFormat="1" ht="15.75" customHeight="1">
      <c r="A455" s="885"/>
      <c r="B455" s="885"/>
      <c r="C455" s="35" t="s">
        <v>740</v>
      </c>
      <c r="D455" s="36"/>
      <c r="E455" s="36"/>
      <c r="F455" s="37"/>
      <c r="G455" s="37"/>
    </row>
    <row r="456" spans="1:7" s="8" customFormat="1" ht="15.75" customHeight="1">
      <c r="A456" s="38" t="s">
        <v>885</v>
      </c>
      <c r="B456" s="853" t="s">
        <v>32</v>
      </c>
      <c r="C456" s="853" t="s">
        <v>33</v>
      </c>
      <c r="D456" s="853" t="s">
        <v>34</v>
      </c>
      <c r="E456" s="10" t="s">
        <v>726</v>
      </c>
      <c r="F456" s="10" t="s">
        <v>35</v>
      </c>
      <c r="G456" s="39" t="s">
        <v>886</v>
      </c>
    </row>
    <row r="457" spans="1:7" s="8" customFormat="1" ht="15.75" customHeight="1">
      <c r="A457" s="38"/>
      <c r="B457" s="854"/>
      <c r="C457" s="854"/>
      <c r="D457" s="854"/>
      <c r="E457" s="11" t="s">
        <v>25</v>
      </c>
      <c r="F457" s="40" t="s">
        <v>36</v>
      </c>
      <c r="G457" s="10" t="s">
        <v>37</v>
      </c>
    </row>
    <row r="458" spans="1:7" s="8" customFormat="1" ht="15.75" customHeight="1">
      <c r="A458" s="38"/>
      <c r="B458" s="17" t="s">
        <v>547</v>
      </c>
      <c r="C458" s="92" t="s">
        <v>549</v>
      </c>
      <c r="D458" s="882" t="s">
        <v>887</v>
      </c>
      <c r="E458" s="15">
        <v>43553</v>
      </c>
      <c r="F458" s="15">
        <f>E458+4</f>
        <v>43557</v>
      </c>
      <c r="G458" s="16">
        <f>F458+10</f>
        <v>43567</v>
      </c>
    </row>
    <row r="459" spans="1:7" s="8" customFormat="1" ht="15.75" customHeight="1">
      <c r="A459" s="38"/>
      <c r="B459" s="17" t="s">
        <v>710</v>
      </c>
      <c r="C459" s="92" t="s">
        <v>711</v>
      </c>
      <c r="D459" s="864"/>
      <c r="E459" s="22">
        <f t="shared" ref="E459:F462" si="48">E458+7</f>
        <v>43560</v>
      </c>
      <c r="F459" s="15">
        <f t="shared" si="48"/>
        <v>43564</v>
      </c>
      <c r="G459" s="16">
        <f>F459+10</f>
        <v>43574</v>
      </c>
    </row>
    <row r="460" spans="1:7" s="8" customFormat="1" ht="15.75" customHeight="1">
      <c r="A460" s="38"/>
      <c r="B460" s="17" t="s">
        <v>93</v>
      </c>
      <c r="C460" s="92" t="s">
        <v>550</v>
      </c>
      <c r="D460" s="864"/>
      <c r="E460" s="22">
        <f t="shared" si="48"/>
        <v>43567</v>
      </c>
      <c r="F460" s="15">
        <f t="shared" si="48"/>
        <v>43571</v>
      </c>
      <c r="G460" s="16">
        <f>F460+10</f>
        <v>43581</v>
      </c>
    </row>
    <row r="461" spans="1:7" s="8" customFormat="1" ht="15.75" customHeight="1">
      <c r="A461" s="38"/>
      <c r="B461" s="17" t="s">
        <v>88</v>
      </c>
      <c r="C461" s="92" t="s">
        <v>88</v>
      </c>
      <c r="D461" s="864"/>
      <c r="E461" s="22">
        <f t="shared" si="48"/>
        <v>43574</v>
      </c>
      <c r="F461" s="15">
        <f t="shared" si="48"/>
        <v>43578</v>
      </c>
      <c r="G461" s="16">
        <f>F461+10</f>
        <v>43588</v>
      </c>
    </row>
    <row r="462" spans="1:7" s="8" customFormat="1" ht="15.75" customHeight="1">
      <c r="A462" s="38"/>
      <c r="B462" s="17" t="s">
        <v>548</v>
      </c>
      <c r="C462" s="92" t="s">
        <v>552</v>
      </c>
      <c r="D462" s="865"/>
      <c r="E462" s="22">
        <f t="shared" si="48"/>
        <v>43581</v>
      </c>
      <c r="F462" s="15">
        <f t="shared" si="48"/>
        <v>43585</v>
      </c>
      <c r="G462" s="16">
        <f>F462+10</f>
        <v>43595</v>
      </c>
    </row>
    <row r="463" spans="1:7" s="8" customFormat="1" ht="15.75" customHeight="1">
      <c r="A463" s="38"/>
      <c r="B463" s="35"/>
      <c r="C463" s="35"/>
      <c r="D463" s="36"/>
      <c r="E463" s="36"/>
      <c r="F463" s="37"/>
      <c r="G463" s="37"/>
    </row>
    <row r="464" spans="1:7" s="8" customFormat="1" ht="15.75" customHeight="1">
      <c r="A464" s="38"/>
      <c r="B464" s="850" t="s">
        <v>32</v>
      </c>
      <c r="C464" s="850" t="s">
        <v>33</v>
      </c>
      <c r="D464" s="850" t="s">
        <v>34</v>
      </c>
      <c r="E464" s="10" t="s">
        <v>888</v>
      </c>
      <c r="F464" s="10" t="s">
        <v>35</v>
      </c>
      <c r="G464" s="10" t="s">
        <v>90</v>
      </c>
    </row>
    <row r="465" spans="1:7" s="8" customFormat="1" ht="15.75" customHeight="1">
      <c r="A465" s="38"/>
      <c r="B465" s="852"/>
      <c r="C465" s="852"/>
      <c r="D465" s="852"/>
      <c r="E465" s="10" t="s">
        <v>25</v>
      </c>
      <c r="F465" s="10" t="s">
        <v>36</v>
      </c>
      <c r="G465" s="10" t="s">
        <v>37</v>
      </c>
    </row>
    <row r="466" spans="1:7" s="8" customFormat="1" ht="15.75" customHeight="1">
      <c r="A466" s="38"/>
      <c r="B466" s="17" t="s">
        <v>94</v>
      </c>
      <c r="C466" s="17" t="s">
        <v>714</v>
      </c>
      <c r="D466" s="93" t="s">
        <v>889</v>
      </c>
      <c r="E466" s="16">
        <v>43557</v>
      </c>
      <c r="F466" s="16">
        <f>E466+3</f>
        <v>43560</v>
      </c>
      <c r="G466" s="16">
        <f>F466+15</f>
        <v>43575</v>
      </c>
    </row>
    <row r="467" spans="1:7" s="8" customFormat="1" ht="15.75" customHeight="1">
      <c r="A467" s="38"/>
      <c r="B467" s="94" t="s">
        <v>712</v>
      </c>
      <c r="C467" s="17" t="s">
        <v>715</v>
      </c>
      <c r="D467" s="95"/>
      <c r="E467" s="16">
        <f t="shared" ref="E467:F470" si="49">E466+7</f>
        <v>43564</v>
      </c>
      <c r="F467" s="16">
        <f t="shared" si="49"/>
        <v>43567</v>
      </c>
      <c r="G467" s="16">
        <f>F467+15</f>
        <v>43582</v>
      </c>
    </row>
    <row r="468" spans="1:7" s="8" customFormat="1" ht="15.75" customHeight="1">
      <c r="A468" s="38"/>
      <c r="B468" s="17" t="s">
        <v>713</v>
      </c>
      <c r="C468" s="17" t="s">
        <v>716</v>
      </c>
      <c r="D468" s="95"/>
      <c r="E468" s="16">
        <f>E467+7</f>
        <v>43571</v>
      </c>
      <c r="F468" s="16">
        <f t="shared" si="49"/>
        <v>43574</v>
      </c>
      <c r="G468" s="16">
        <f>F468+15</f>
        <v>43589</v>
      </c>
    </row>
    <row r="469" spans="1:7" s="8" customFormat="1" ht="15.75" customHeight="1">
      <c r="A469" s="38"/>
      <c r="B469" s="17"/>
      <c r="C469" s="17"/>
      <c r="D469" s="95"/>
      <c r="E469" s="16">
        <f t="shared" si="49"/>
        <v>43578</v>
      </c>
      <c r="F469" s="16">
        <f t="shared" si="49"/>
        <v>43581</v>
      </c>
      <c r="G469" s="16">
        <f>F469+15</f>
        <v>43596</v>
      </c>
    </row>
    <row r="470" spans="1:7" s="8" customFormat="1" ht="15.75" customHeight="1">
      <c r="A470" s="38"/>
      <c r="B470" s="17"/>
      <c r="C470" s="17"/>
      <c r="D470" s="96"/>
      <c r="E470" s="16">
        <f t="shared" si="49"/>
        <v>43585</v>
      </c>
      <c r="F470" s="16">
        <f t="shared" si="49"/>
        <v>43588</v>
      </c>
      <c r="G470" s="16">
        <f>F470+15</f>
        <v>43603</v>
      </c>
    </row>
    <row r="471" spans="1:7" s="8" customFormat="1" ht="15.75" customHeight="1">
      <c r="A471" s="38"/>
      <c r="B471" s="35"/>
      <c r="C471" s="35"/>
      <c r="D471" s="36"/>
      <c r="E471" s="36"/>
      <c r="F471" s="28"/>
      <c r="G471" s="37"/>
    </row>
    <row r="472" spans="1:7" s="8" customFormat="1" ht="15.75" customHeight="1">
      <c r="A472" s="885"/>
      <c r="B472" s="885"/>
      <c r="C472" s="35"/>
      <c r="D472" s="36"/>
      <c r="E472" s="36"/>
      <c r="F472" s="37"/>
      <c r="G472" s="37"/>
    </row>
    <row r="473" spans="1:7" s="8" customFormat="1" ht="15.75" customHeight="1">
      <c r="A473" s="38" t="s">
        <v>890</v>
      </c>
      <c r="B473" s="881" t="s">
        <v>32</v>
      </c>
      <c r="C473" s="853" t="s">
        <v>33</v>
      </c>
      <c r="D473" s="853" t="s">
        <v>34</v>
      </c>
      <c r="E473" s="10" t="s">
        <v>724</v>
      </c>
      <c r="F473" s="10" t="s">
        <v>35</v>
      </c>
      <c r="G473" s="39" t="s">
        <v>95</v>
      </c>
    </row>
    <row r="474" spans="1:7" s="8" customFormat="1" ht="15.75" customHeight="1">
      <c r="A474" s="38"/>
      <c r="B474" s="854"/>
      <c r="C474" s="854"/>
      <c r="D474" s="854"/>
      <c r="E474" s="11" t="s">
        <v>25</v>
      </c>
      <c r="F474" s="40" t="s">
        <v>36</v>
      </c>
      <c r="G474" s="10" t="s">
        <v>37</v>
      </c>
    </row>
    <row r="475" spans="1:7" s="8" customFormat="1" ht="15.75" customHeight="1">
      <c r="A475" s="38"/>
      <c r="B475" s="97" t="s">
        <v>684</v>
      </c>
      <c r="C475" s="59" t="s">
        <v>313</v>
      </c>
      <c r="D475" s="882" t="s">
        <v>891</v>
      </c>
      <c r="E475" s="16">
        <v>43552</v>
      </c>
      <c r="F475" s="58">
        <f>E475+4</f>
        <v>43556</v>
      </c>
      <c r="G475" s="16">
        <f>F475+5</f>
        <v>43561</v>
      </c>
    </row>
    <row r="476" spans="1:7" s="8" customFormat="1" ht="15.75" customHeight="1">
      <c r="A476" s="38"/>
      <c r="B476" s="97" t="s">
        <v>285</v>
      </c>
      <c r="C476" s="59" t="s">
        <v>304</v>
      </c>
      <c r="D476" s="864"/>
      <c r="E476" s="22">
        <f t="shared" ref="E476:F479" si="50">E475+7</f>
        <v>43559</v>
      </c>
      <c r="F476" s="58">
        <f t="shared" si="50"/>
        <v>43563</v>
      </c>
      <c r="G476" s="16">
        <f>F476+5</f>
        <v>43568</v>
      </c>
    </row>
    <row r="477" spans="1:7" s="8" customFormat="1" ht="15.75" customHeight="1">
      <c r="A477" s="38"/>
      <c r="B477" s="97" t="s">
        <v>216</v>
      </c>
      <c r="C477" s="59" t="s">
        <v>317</v>
      </c>
      <c r="D477" s="864"/>
      <c r="E477" s="22">
        <f t="shared" si="50"/>
        <v>43566</v>
      </c>
      <c r="F477" s="58">
        <f t="shared" si="50"/>
        <v>43570</v>
      </c>
      <c r="G477" s="16">
        <f>F477+5</f>
        <v>43575</v>
      </c>
    </row>
    <row r="478" spans="1:7" s="8" customFormat="1" ht="15.75" customHeight="1">
      <c r="A478" s="38"/>
      <c r="B478" s="97" t="s">
        <v>297</v>
      </c>
      <c r="C478" s="59" t="s">
        <v>313</v>
      </c>
      <c r="D478" s="864"/>
      <c r="E478" s="22">
        <f t="shared" si="50"/>
        <v>43573</v>
      </c>
      <c r="F478" s="58">
        <f t="shared" si="50"/>
        <v>43577</v>
      </c>
      <c r="G478" s="16">
        <f>F478+5</f>
        <v>43582</v>
      </c>
    </row>
    <row r="479" spans="1:7" s="8" customFormat="1" ht="15.75" customHeight="1">
      <c r="A479" s="38"/>
      <c r="B479" s="97" t="s">
        <v>684</v>
      </c>
      <c r="C479" s="59" t="s">
        <v>370</v>
      </c>
      <c r="D479" s="865"/>
      <c r="E479" s="22">
        <f t="shared" si="50"/>
        <v>43580</v>
      </c>
      <c r="F479" s="58">
        <f t="shared" si="50"/>
        <v>43584</v>
      </c>
      <c r="G479" s="16">
        <f>F479+5</f>
        <v>43589</v>
      </c>
    </row>
    <row r="480" spans="1:7" s="8" customFormat="1" ht="15.75" customHeight="1">
      <c r="A480" s="38"/>
      <c r="B480" s="98"/>
      <c r="C480" s="35"/>
      <c r="D480" s="36"/>
      <c r="E480" s="36"/>
      <c r="F480" s="37"/>
      <c r="G480" s="37"/>
    </row>
    <row r="481" spans="1:7" s="8" customFormat="1" ht="15.75" customHeight="1">
      <c r="A481" s="38"/>
      <c r="B481" s="98"/>
      <c r="C481" s="35"/>
      <c r="D481" s="36"/>
      <c r="E481" s="36"/>
      <c r="F481" s="37"/>
      <c r="G481" s="37"/>
    </row>
    <row r="482" spans="1:7" s="8" customFormat="1" ht="15.75" customHeight="1">
      <c r="A482" s="38"/>
      <c r="B482" s="853" t="s">
        <v>32</v>
      </c>
      <c r="C482" s="853" t="s">
        <v>33</v>
      </c>
      <c r="D482" s="853" t="s">
        <v>34</v>
      </c>
      <c r="E482" s="10" t="s">
        <v>724</v>
      </c>
      <c r="F482" s="10" t="s">
        <v>35</v>
      </c>
      <c r="G482" s="39" t="s">
        <v>892</v>
      </c>
    </row>
    <row r="483" spans="1:7" s="8" customFormat="1" ht="15.75" customHeight="1">
      <c r="A483" s="38"/>
      <c r="B483" s="854"/>
      <c r="C483" s="854"/>
      <c r="D483" s="854"/>
      <c r="E483" s="11" t="s">
        <v>25</v>
      </c>
      <c r="F483" s="40" t="s">
        <v>36</v>
      </c>
      <c r="G483" s="10" t="s">
        <v>37</v>
      </c>
    </row>
    <row r="484" spans="1:7" s="8" customFormat="1" ht="15.75" customHeight="1">
      <c r="A484" s="38"/>
      <c r="B484" s="59" t="s">
        <v>369</v>
      </c>
      <c r="C484" s="59" t="s">
        <v>317</v>
      </c>
      <c r="D484" s="882" t="s">
        <v>893</v>
      </c>
      <c r="E484" s="16">
        <v>43555</v>
      </c>
      <c r="F484" s="16">
        <f>E484+4</f>
        <v>43559</v>
      </c>
      <c r="G484" s="16">
        <f>F484+9</f>
        <v>43568</v>
      </c>
    </row>
    <row r="485" spans="1:7" s="8" customFormat="1" ht="15.75" customHeight="1">
      <c r="A485" s="38"/>
      <c r="B485" s="59" t="s">
        <v>380</v>
      </c>
      <c r="C485" s="59" t="s">
        <v>317</v>
      </c>
      <c r="D485" s="864"/>
      <c r="E485" s="16">
        <f t="shared" ref="E485:F488" si="51">E484+7</f>
        <v>43562</v>
      </c>
      <c r="F485" s="16">
        <f t="shared" si="51"/>
        <v>43566</v>
      </c>
      <c r="G485" s="16">
        <f>F485+9</f>
        <v>43575</v>
      </c>
    </row>
    <row r="486" spans="1:7" s="8" customFormat="1" ht="15.75" customHeight="1">
      <c r="A486" s="38"/>
      <c r="B486" s="59" t="s">
        <v>673</v>
      </c>
      <c r="C486" s="59" t="s">
        <v>317</v>
      </c>
      <c r="D486" s="864"/>
      <c r="E486" s="16">
        <f t="shared" si="51"/>
        <v>43569</v>
      </c>
      <c r="F486" s="16">
        <f t="shared" si="51"/>
        <v>43573</v>
      </c>
      <c r="G486" s="16">
        <f>F486+9</f>
        <v>43582</v>
      </c>
    </row>
    <row r="487" spans="1:7" s="8" customFormat="1" ht="15.75" customHeight="1">
      <c r="A487" s="38"/>
      <c r="B487" s="59" t="s">
        <v>674</v>
      </c>
      <c r="C487" s="59" t="s">
        <v>313</v>
      </c>
      <c r="D487" s="864"/>
      <c r="E487" s="16">
        <f t="shared" si="51"/>
        <v>43576</v>
      </c>
      <c r="F487" s="16">
        <f t="shared" si="51"/>
        <v>43580</v>
      </c>
      <c r="G487" s="16">
        <f>F487+9</f>
        <v>43589</v>
      </c>
    </row>
    <row r="488" spans="1:7" s="8" customFormat="1" ht="15.75" customHeight="1">
      <c r="A488" s="38"/>
      <c r="B488" s="59" t="s">
        <v>675</v>
      </c>
      <c r="C488" s="59" t="s">
        <v>313</v>
      </c>
      <c r="D488" s="865"/>
      <c r="E488" s="16">
        <f t="shared" si="51"/>
        <v>43583</v>
      </c>
      <c r="F488" s="16">
        <f t="shared" si="51"/>
        <v>43587</v>
      </c>
      <c r="G488" s="16">
        <f>F488+9</f>
        <v>43596</v>
      </c>
    </row>
    <row r="489" spans="1:7" s="8" customFormat="1" ht="15.75" customHeight="1">
      <c r="A489" s="38"/>
      <c r="B489" s="98"/>
      <c r="C489" s="35"/>
      <c r="D489" s="36"/>
      <c r="E489" s="36"/>
      <c r="F489" s="37"/>
      <c r="G489" s="37"/>
    </row>
    <row r="490" spans="1:7" s="8" customFormat="1" ht="15.75" customHeight="1">
      <c r="A490" s="885"/>
      <c r="B490" s="885"/>
      <c r="C490" s="35"/>
      <c r="D490" s="36"/>
      <c r="E490" s="36"/>
      <c r="F490" s="37"/>
      <c r="G490" s="37"/>
    </row>
    <row r="491" spans="1:7" s="8" customFormat="1" ht="15.75" customHeight="1">
      <c r="A491" s="38" t="s">
        <v>894</v>
      </c>
      <c r="B491" s="853" t="s">
        <v>32</v>
      </c>
      <c r="C491" s="853" t="s">
        <v>33</v>
      </c>
      <c r="D491" s="853"/>
      <c r="E491" s="10" t="s">
        <v>724</v>
      </c>
      <c r="F491" s="10" t="s">
        <v>35</v>
      </c>
      <c r="G491" s="39" t="s">
        <v>97</v>
      </c>
    </row>
    <row r="492" spans="1:7" s="8" customFormat="1" ht="15.75" customHeight="1">
      <c r="A492" s="38"/>
      <c r="B492" s="854"/>
      <c r="C492" s="854"/>
      <c r="D492" s="854"/>
      <c r="E492" s="11" t="s">
        <v>25</v>
      </c>
      <c r="F492" s="40" t="s">
        <v>36</v>
      </c>
      <c r="G492" s="10" t="s">
        <v>37</v>
      </c>
    </row>
    <row r="493" spans="1:7" s="8" customFormat="1" ht="15.75" customHeight="1">
      <c r="A493" s="38"/>
      <c r="B493" s="59" t="s">
        <v>276</v>
      </c>
      <c r="C493" s="99" t="s">
        <v>372</v>
      </c>
      <c r="D493" s="897" t="s">
        <v>895</v>
      </c>
      <c r="E493" s="58">
        <v>43554</v>
      </c>
      <c r="F493" s="58">
        <f>E493+4</f>
        <v>43558</v>
      </c>
      <c r="G493" s="16">
        <f>F493+3</f>
        <v>43561</v>
      </c>
    </row>
    <row r="494" spans="1:7" s="8" customFormat="1" ht="15.75" customHeight="1">
      <c r="A494" s="38"/>
      <c r="B494" s="59" t="s">
        <v>275</v>
      </c>
      <c r="C494" s="99" t="s">
        <v>669</v>
      </c>
      <c r="D494" s="898"/>
      <c r="E494" s="58">
        <f t="shared" ref="E494:G497" si="52">E493+7</f>
        <v>43561</v>
      </c>
      <c r="F494" s="58">
        <f t="shared" si="52"/>
        <v>43565</v>
      </c>
      <c r="G494" s="16">
        <f t="shared" si="52"/>
        <v>43568</v>
      </c>
    </row>
    <row r="495" spans="1:7" s="8" customFormat="1" ht="15.75" customHeight="1">
      <c r="A495" s="38"/>
      <c r="B495" s="59" t="s">
        <v>276</v>
      </c>
      <c r="C495" s="99" t="s">
        <v>670</v>
      </c>
      <c r="D495" s="898"/>
      <c r="E495" s="58">
        <f t="shared" si="52"/>
        <v>43568</v>
      </c>
      <c r="F495" s="58">
        <f t="shared" si="52"/>
        <v>43572</v>
      </c>
      <c r="G495" s="16">
        <f t="shared" si="52"/>
        <v>43575</v>
      </c>
    </row>
    <row r="496" spans="1:7" s="8" customFormat="1" ht="15.75" customHeight="1">
      <c r="A496" s="38"/>
      <c r="B496" s="59" t="s">
        <v>275</v>
      </c>
      <c r="C496" s="99" t="s">
        <v>671</v>
      </c>
      <c r="D496" s="898"/>
      <c r="E496" s="58">
        <f t="shared" si="52"/>
        <v>43575</v>
      </c>
      <c r="F496" s="58">
        <f t="shared" si="52"/>
        <v>43579</v>
      </c>
      <c r="G496" s="16">
        <f t="shared" si="52"/>
        <v>43582</v>
      </c>
    </row>
    <row r="497" spans="1:7" s="8" customFormat="1" ht="15.75" customHeight="1">
      <c r="A497" s="38"/>
      <c r="B497" s="59" t="s">
        <v>276</v>
      </c>
      <c r="C497" s="99" t="s">
        <v>672</v>
      </c>
      <c r="D497" s="899"/>
      <c r="E497" s="58">
        <f t="shared" si="52"/>
        <v>43582</v>
      </c>
      <c r="F497" s="58">
        <f t="shared" si="52"/>
        <v>43586</v>
      </c>
      <c r="G497" s="16">
        <f t="shared" si="52"/>
        <v>43589</v>
      </c>
    </row>
    <row r="498" spans="1:7" s="8" customFormat="1" ht="15.75" customHeight="1">
      <c r="A498" s="38"/>
      <c r="B498" s="35"/>
      <c r="C498" s="35"/>
      <c r="D498" s="36"/>
      <c r="E498" s="36"/>
      <c r="F498" s="37"/>
      <c r="G498" s="37"/>
    </row>
    <row r="499" spans="1:7" s="8" customFormat="1" ht="15.75" customHeight="1">
      <c r="A499" s="38"/>
      <c r="B499" s="35"/>
      <c r="C499" s="35"/>
      <c r="D499" s="36"/>
      <c r="E499" s="36"/>
      <c r="F499" s="37"/>
      <c r="G499" s="37"/>
    </row>
    <row r="500" spans="1:7" s="8" customFormat="1" ht="15.75" customHeight="1">
      <c r="A500" s="885"/>
      <c r="B500" s="885"/>
      <c r="C500" s="35"/>
      <c r="D500" s="36"/>
      <c r="E500" s="36"/>
      <c r="F500" s="37"/>
      <c r="G500" s="37"/>
    </row>
    <row r="501" spans="1:7" s="8" customFormat="1" ht="15.75" customHeight="1">
      <c r="A501" s="38" t="s">
        <v>896</v>
      </c>
      <c r="B501" s="895" t="s">
        <v>731</v>
      </c>
      <c r="C501" s="71" t="s">
        <v>33</v>
      </c>
      <c r="D501" s="71" t="s">
        <v>34</v>
      </c>
      <c r="E501" s="72" t="s">
        <v>724</v>
      </c>
      <c r="F501" s="72" t="s">
        <v>35</v>
      </c>
      <c r="G501" s="71" t="s">
        <v>99</v>
      </c>
    </row>
    <row r="502" spans="1:7" s="8" customFormat="1" ht="15.75" customHeight="1">
      <c r="A502" s="38"/>
      <c r="B502" s="896"/>
      <c r="C502" s="73"/>
      <c r="D502" s="73"/>
      <c r="E502" s="73" t="s">
        <v>25</v>
      </c>
      <c r="F502" s="74" t="s">
        <v>36</v>
      </c>
      <c r="G502" s="72" t="s">
        <v>37</v>
      </c>
    </row>
    <row r="503" spans="1:7" s="8" customFormat="1" ht="15.75" customHeight="1">
      <c r="A503" s="38"/>
      <c r="B503" s="44" t="s">
        <v>300</v>
      </c>
      <c r="C503" s="100" t="s">
        <v>15</v>
      </c>
      <c r="D503" s="897" t="s">
        <v>897</v>
      </c>
      <c r="E503" s="76">
        <v>43553</v>
      </c>
      <c r="F503" s="76">
        <f>E503+4</f>
        <v>43557</v>
      </c>
      <c r="G503" s="77">
        <f>F503+7</f>
        <v>43564</v>
      </c>
    </row>
    <row r="504" spans="1:7" s="8" customFormat="1" ht="15.75" customHeight="1">
      <c r="A504" s="38" t="s">
        <v>898</v>
      </c>
      <c r="B504" s="44" t="s">
        <v>565</v>
      </c>
      <c r="C504" s="100" t="s">
        <v>566</v>
      </c>
      <c r="D504" s="898"/>
      <c r="E504" s="76">
        <f t="shared" ref="E504:F507" si="53">E503+7</f>
        <v>43560</v>
      </c>
      <c r="F504" s="76">
        <f t="shared" si="53"/>
        <v>43564</v>
      </c>
      <c r="G504" s="77">
        <f>F504+7</f>
        <v>43571</v>
      </c>
    </row>
    <row r="505" spans="1:7" s="8" customFormat="1" ht="15.75" customHeight="1">
      <c r="A505" s="38"/>
      <c r="B505" s="44" t="s">
        <v>286</v>
      </c>
      <c r="C505" s="100" t="s">
        <v>208</v>
      </c>
      <c r="D505" s="898"/>
      <c r="E505" s="76">
        <f t="shared" si="53"/>
        <v>43567</v>
      </c>
      <c r="F505" s="76">
        <f t="shared" si="53"/>
        <v>43571</v>
      </c>
      <c r="G505" s="77">
        <f>F505+7</f>
        <v>43578</v>
      </c>
    </row>
    <row r="506" spans="1:7" s="8" customFormat="1" ht="15.75" customHeight="1">
      <c r="A506" s="38"/>
      <c r="B506" s="44" t="s">
        <v>247</v>
      </c>
      <c r="C506" s="100" t="s">
        <v>567</v>
      </c>
      <c r="D506" s="898"/>
      <c r="E506" s="76">
        <f t="shared" si="53"/>
        <v>43574</v>
      </c>
      <c r="F506" s="76">
        <f t="shared" si="53"/>
        <v>43578</v>
      </c>
      <c r="G506" s="77">
        <f>F506+7</f>
        <v>43585</v>
      </c>
    </row>
    <row r="507" spans="1:7" s="8" customFormat="1" ht="15.75" customHeight="1">
      <c r="A507" s="38"/>
      <c r="B507" s="44" t="s">
        <v>300</v>
      </c>
      <c r="C507" s="100" t="s">
        <v>568</v>
      </c>
      <c r="D507" s="899"/>
      <c r="E507" s="76">
        <f t="shared" si="53"/>
        <v>43581</v>
      </c>
      <c r="F507" s="76">
        <f t="shared" si="53"/>
        <v>43585</v>
      </c>
      <c r="G507" s="77">
        <f>F507+7</f>
        <v>43592</v>
      </c>
    </row>
    <row r="508" spans="1:7" s="8" customFormat="1" ht="15.75" customHeight="1">
      <c r="A508" s="38"/>
      <c r="B508" s="101"/>
      <c r="C508" s="102"/>
      <c r="D508" s="26"/>
      <c r="E508" s="81"/>
      <c r="F508" s="81"/>
      <c r="G508" s="81"/>
    </row>
    <row r="509" spans="1:7" s="8" customFormat="1" ht="15.75" customHeight="1">
      <c r="A509" s="38"/>
      <c r="B509" s="35"/>
      <c r="C509" s="35"/>
      <c r="D509" s="36"/>
      <c r="E509" s="36"/>
      <c r="F509" s="37"/>
      <c r="G509" s="37"/>
    </row>
    <row r="510" spans="1:7" s="8" customFormat="1" ht="15.75" customHeight="1">
      <c r="A510" s="885"/>
      <c r="B510" s="885"/>
      <c r="C510" s="35"/>
      <c r="D510" s="36"/>
      <c r="E510" s="36"/>
      <c r="F510" s="37"/>
      <c r="G510" s="37"/>
    </row>
    <row r="511" spans="1:7" s="8" customFormat="1" ht="15.75" customHeight="1">
      <c r="A511" s="38" t="s">
        <v>899</v>
      </c>
      <c r="B511" s="895" t="s">
        <v>32</v>
      </c>
      <c r="C511" s="72" t="s">
        <v>33</v>
      </c>
      <c r="D511" s="72" t="s">
        <v>34</v>
      </c>
      <c r="E511" s="72" t="s">
        <v>726</v>
      </c>
      <c r="F511" s="72" t="s">
        <v>35</v>
      </c>
      <c r="G511" s="72" t="s">
        <v>100</v>
      </c>
    </row>
    <row r="512" spans="1:7" s="8" customFormat="1" ht="15.75" customHeight="1">
      <c r="A512" s="38"/>
      <c r="B512" s="896"/>
      <c r="C512" s="72"/>
      <c r="D512" s="72"/>
      <c r="E512" s="72" t="s">
        <v>25</v>
      </c>
      <c r="F512" s="72" t="s">
        <v>36</v>
      </c>
      <c r="G512" s="72" t="s">
        <v>37</v>
      </c>
    </row>
    <row r="513" spans="1:7" s="8" customFormat="1" ht="15.75" customHeight="1">
      <c r="A513" s="38"/>
      <c r="B513" s="47" t="s">
        <v>309</v>
      </c>
      <c r="C513" s="99" t="s">
        <v>687</v>
      </c>
      <c r="D513" s="918" t="s">
        <v>900</v>
      </c>
      <c r="E513" s="77">
        <v>43559</v>
      </c>
      <c r="F513" s="77">
        <f>E513+4</f>
        <v>43563</v>
      </c>
      <c r="G513" s="77">
        <f t="shared" ref="G513:G518" si="54">F513+15</f>
        <v>43578</v>
      </c>
    </row>
    <row r="514" spans="1:7" s="8" customFormat="1" ht="15.75" customHeight="1">
      <c r="A514" s="38"/>
      <c r="B514" s="47" t="s">
        <v>685</v>
      </c>
      <c r="C514" s="99" t="s">
        <v>688</v>
      </c>
      <c r="D514" s="919"/>
      <c r="E514" s="77">
        <f>E513+7</f>
        <v>43566</v>
      </c>
      <c r="F514" s="77">
        <f>SUM(F513+7)</f>
        <v>43570</v>
      </c>
      <c r="G514" s="77">
        <f t="shared" si="54"/>
        <v>43585</v>
      </c>
    </row>
    <row r="515" spans="1:7" s="8" customFormat="1" ht="15.75" customHeight="1">
      <c r="A515" s="38" t="s">
        <v>901</v>
      </c>
      <c r="B515" s="47" t="s">
        <v>298</v>
      </c>
      <c r="C515" s="99" t="s">
        <v>689</v>
      </c>
      <c r="D515" s="919"/>
      <c r="E515" s="77">
        <f>E514+7</f>
        <v>43573</v>
      </c>
      <c r="F515" s="77">
        <f>F514+7</f>
        <v>43577</v>
      </c>
      <c r="G515" s="77">
        <f t="shared" si="54"/>
        <v>43592</v>
      </c>
    </row>
    <row r="516" spans="1:7" s="8" customFormat="1" ht="15.75" customHeight="1">
      <c r="A516" s="38"/>
      <c r="B516" s="47" t="s">
        <v>686</v>
      </c>
      <c r="C516" s="99" t="s">
        <v>690</v>
      </c>
      <c r="D516" s="919"/>
      <c r="E516" s="77">
        <f>E515+7</f>
        <v>43580</v>
      </c>
      <c r="F516" s="77">
        <f>F515+7</f>
        <v>43584</v>
      </c>
      <c r="G516" s="77">
        <f t="shared" si="54"/>
        <v>43599</v>
      </c>
    </row>
    <row r="517" spans="1:7" s="8" customFormat="1" ht="15.75" customHeight="1">
      <c r="A517" s="38"/>
      <c r="B517" s="47"/>
      <c r="C517" s="99"/>
      <c r="D517" s="919"/>
      <c r="E517" s="77">
        <f>E516+7</f>
        <v>43587</v>
      </c>
      <c r="F517" s="77">
        <f>F516+7</f>
        <v>43591</v>
      </c>
      <c r="G517" s="77">
        <f t="shared" si="54"/>
        <v>43606</v>
      </c>
    </row>
    <row r="518" spans="1:7" s="8" customFormat="1" ht="15.75" customHeight="1">
      <c r="A518" s="38"/>
      <c r="B518" s="47"/>
      <c r="C518" s="99"/>
      <c r="D518" s="920"/>
      <c r="E518" s="77">
        <f>E517+7</f>
        <v>43594</v>
      </c>
      <c r="F518" s="77">
        <f>F517+7</f>
        <v>43598</v>
      </c>
      <c r="G518" s="77">
        <f t="shared" si="54"/>
        <v>43613</v>
      </c>
    </row>
    <row r="519" spans="1:7" s="8" customFormat="1" ht="15.75" customHeight="1">
      <c r="A519" s="38"/>
      <c r="B519" s="48"/>
      <c r="C519" s="102"/>
      <c r="D519" s="103"/>
      <c r="E519" s="81"/>
      <c r="F519" s="81"/>
      <c r="G519" s="81"/>
    </row>
    <row r="520" spans="1:7" s="8" customFormat="1" ht="15.75" customHeight="1">
      <c r="A520" s="885"/>
      <c r="B520" s="885"/>
      <c r="C520" s="35"/>
      <c r="D520" s="36"/>
      <c r="E520" s="36"/>
      <c r="F520" s="37"/>
      <c r="G520" s="37"/>
    </row>
    <row r="521" spans="1:7" s="8" customFormat="1" ht="15.75" customHeight="1">
      <c r="A521" s="38" t="s">
        <v>902</v>
      </c>
      <c r="B521" s="853" t="s">
        <v>731</v>
      </c>
      <c r="C521" s="39" t="s">
        <v>33</v>
      </c>
      <c r="D521" s="39" t="s">
        <v>34</v>
      </c>
      <c r="E521" s="10" t="s">
        <v>724</v>
      </c>
      <c r="F521" s="10" t="s">
        <v>35</v>
      </c>
      <c r="G521" s="10" t="s">
        <v>101</v>
      </c>
    </row>
    <row r="522" spans="1:7" s="8" customFormat="1" ht="15.75" customHeight="1">
      <c r="A522" s="38"/>
      <c r="B522" s="854"/>
      <c r="C522" s="11"/>
      <c r="D522" s="11"/>
      <c r="E522" s="11" t="s">
        <v>25</v>
      </c>
      <c r="F522" s="10" t="s">
        <v>36</v>
      </c>
      <c r="G522" s="10" t="s">
        <v>37</v>
      </c>
    </row>
    <row r="523" spans="1:7" s="8" customFormat="1" ht="15.75" customHeight="1">
      <c r="A523" s="38"/>
      <c r="B523" s="59" t="s">
        <v>369</v>
      </c>
      <c r="C523" s="59" t="s">
        <v>317</v>
      </c>
      <c r="D523" s="104" t="s">
        <v>102</v>
      </c>
      <c r="E523" s="16">
        <v>43555</v>
      </c>
      <c r="F523" s="16">
        <f>E523+4</f>
        <v>43559</v>
      </c>
      <c r="G523" s="16">
        <f>F523+12</f>
        <v>43571</v>
      </c>
    </row>
    <row r="524" spans="1:7" s="8" customFormat="1" ht="15.75" customHeight="1">
      <c r="A524" s="38"/>
      <c r="B524" s="59" t="s">
        <v>380</v>
      </c>
      <c r="C524" s="59" t="s">
        <v>317</v>
      </c>
      <c r="D524" s="104"/>
      <c r="E524" s="22">
        <f t="shared" ref="E524:F524" si="55">E523+7</f>
        <v>43562</v>
      </c>
      <c r="F524" s="16">
        <f t="shared" si="55"/>
        <v>43566</v>
      </c>
      <c r="G524" s="16">
        <f>F524+12</f>
        <v>43578</v>
      </c>
    </row>
    <row r="525" spans="1:7" s="8" customFormat="1" ht="15.75" customHeight="1">
      <c r="A525" s="38"/>
      <c r="B525" s="59" t="s">
        <v>673</v>
      </c>
      <c r="C525" s="59" t="s">
        <v>317</v>
      </c>
      <c r="D525" s="104"/>
      <c r="E525" s="22">
        <f t="shared" ref="E525:F525" si="56">E524+7</f>
        <v>43569</v>
      </c>
      <c r="F525" s="16">
        <f t="shared" si="56"/>
        <v>43573</v>
      </c>
      <c r="G525" s="16">
        <f>F525+12</f>
        <v>43585</v>
      </c>
    </row>
    <row r="526" spans="1:7" s="8" customFormat="1" ht="15.75" customHeight="1">
      <c r="A526" s="38"/>
      <c r="B526" s="59" t="s">
        <v>674</v>
      </c>
      <c r="C526" s="59" t="s">
        <v>313</v>
      </c>
      <c r="D526" s="104"/>
      <c r="E526" s="22">
        <f t="shared" ref="E526:F526" si="57">E525+7</f>
        <v>43576</v>
      </c>
      <c r="F526" s="16">
        <f t="shared" si="57"/>
        <v>43580</v>
      </c>
      <c r="G526" s="16">
        <f>F526+12</f>
        <v>43592</v>
      </c>
    </row>
    <row r="527" spans="1:7" s="8" customFormat="1" ht="15.75" customHeight="1">
      <c r="A527" s="38"/>
      <c r="B527" s="59" t="s">
        <v>675</v>
      </c>
      <c r="C527" s="59" t="s">
        <v>313</v>
      </c>
      <c r="D527" s="104"/>
      <c r="E527" s="22">
        <f t="shared" ref="E527:F527" si="58">E526+7</f>
        <v>43583</v>
      </c>
      <c r="F527" s="16">
        <f t="shared" si="58"/>
        <v>43587</v>
      </c>
      <c r="G527" s="16">
        <f>F527+12</f>
        <v>43599</v>
      </c>
    </row>
    <row r="528" spans="1:7" s="8" customFormat="1" ht="15.75" customHeight="1">
      <c r="A528" s="38"/>
      <c r="B528" s="35"/>
      <c r="C528" s="35"/>
      <c r="D528" s="36"/>
      <c r="E528" s="36"/>
      <c r="F528" s="37"/>
      <c r="G528" s="37"/>
    </row>
    <row r="529" spans="1:7" s="8" customFormat="1" ht="15.75" customHeight="1">
      <c r="A529" s="38"/>
      <c r="B529" s="853" t="s">
        <v>731</v>
      </c>
      <c r="C529" s="39" t="s">
        <v>33</v>
      </c>
      <c r="D529" s="39" t="s">
        <v>34</v>
      </c>
      <c r="E529" s="10" t="s">
        <v>724</v>
      </c>
      <c r="F529" s="10" t="s">
        <v>35</v>
      </c>
      <c r="G529" s="39" t="s">
        <v>903</v>
      </c>
    </row>
    <row r="530" spans="1:7" s="8" customFormat="1" ht="15.75" customHeight="1">
      <c r="A530" s="38"/>
      <c r="B530" s="854"/>
      <c r="C530" s="11"/>
      <c r="D530" s="11"/>
      <c r="E530" s="11" t="s">
        <v>25</v>
      </c>
      <c r="F530" s="40" t="s">
        <v>36</v>
      </c>
      <c r="G530" s="10" t="s">
        <v>37</v>
      </c>
    </row>
    <row r="531" spans="1:7" s="8" customFormat="1" ht="15.75" customHeight="1">
      <c r="A531" s="38"/>
      <c r="B531" s="59" t="s">
        <v>284</v>
      </c>
      <c r="C531" s="59" t="s">
        <v>904</v>
      </c>
      <c r="D531" s="93" t="s">
        <v>905</v>
      </c>
      <c r="E531" s="16">
        <v>43555</v>
      </c>
      <c r="F531" s="16">
        <f>E531+4</f>
        <v>43559</v>
      </c>
      <c r="G531" s="16">
        <f>F531+12</f>
        <v>43571</v>
      </c>
    </row>
    <row r="532" spans="1:7" s="8" customFormat="1" ht="15.75" customHeight="1">
      <c r="A532" s="38"/>
      <c r="B532" s="59" t="s">
        <v>296</v>
      </c>
      <c r="C532" s="59" t="s">
        <v>906</v>
      </c>
      <c r="D532" s="95"/>
      <c r="E532" s="22">
        <f t="shared" ref="E532:F535" si="59">E531+7</f>
        <v>43562</v>
      </c>
      <c r="F532" s="16">
        <f t="shared" si="59"/>
        <v>43566</v>
      </c>
      <c r="G532" s="16">
        <f>F532+12</f>
        <v>43578</v>
      </c>
    </row>
    <row r="533" spans="1:7" s="8" customFormat="1" ht="15.75" customHeight="1">
      <c r="A533" s="38"/>
      <c r="B533" s="59" t="s">
        <v>645</v>
      </c>
      <c r="C533" s="59" t="s">
        <v>907</v>
      </c>
      <c r="D533" s="95"/>
      <c r="E533" s="22">
        <f t="shared" si="59"/>
        <v>43569</v>
      </c>
      <c r="F533" s="16">
        <f t="shared" si="59"/>
        <v>43573</v>
      </c>
      <c r="G533" s="16">
        <f>F533+12</f>
        <v>43585</v>
      </c>
    </row>
    <row r="534" spans="1:7" s="8" customFormat="1" ht="15.75" customHeight="1">
      <c r="A534" s="38"/>
      <c r="B534" s="59" t="s">
        <v>284</v>
      </c>
      <c r="C534" s="59" t="s">
        <v>908</v>
      </c>
      <c r="D534" s="95"/>
      <c r="E534" s="22">
        <f>E533+7</f>
        <v>43576</v>
      </c>
      <c r="F534" s="16">
        <f t="shared" si="59"/>
        <v>43580</v>
      </c>
      <c r="G534" s="16">
        <f>F534+12</f>
        <v>43592</v>
      </c>
    </row>
    <row r="535" spans="1:7" s="8" customFormat="1" ht="15.75" customHeight="1">
      <c r="A535" s="38"/>
      <c r="B535" s="59" t="s">
        <v>296</v>
      </c>
      <c r="C535" s="59" t="s">
        <v>909</v>
      </c>
      <c r="D535" s="96"/>
      <c r="E535" s="22">
        <f t="shared" si="59"/>
        <v>43583</v>
      </c>
      <c r="F535" s="16">
        <f t="shared" si="59"/>
        <v>43587</v>
      </c>
      <c r="G535" s="16">
        <f>F535+12</f>
        <v>43599</v>
      </c>
    </row>
    <row r="536" spans="1:7" s="8" customFormat="1" ht="15.75" customHeight="1">
      <c r="A536" s="38"/>
      <c r="B536" s="35"/>
      <c r="C536" s="35"/>
      <c r="D536" s="36"/>
      <c r="E536" s="36"/>
      <c r="F536" s="37"/>
      <c r="G536" s="37"/>
    </row>
    <row r="537" spans="1:7" s="8" customFormat="1" ht="15.75" customHeight="1">
      <c r="A537" s="885"/>
      <c r="B537" s="885"/>
      <c r="C537" s="35"/>
      <c r="D537" s="36"/>
      <c r="E537" s="36"/>
      <c r="F537" s="37"/>
      <c r="G537" s="37"/>
    </row>
    <row r="538" spans="1:7" s="8" customFormat="1" ht="15.75" customHeight="1">
      <c r="A538" s="38" t="s">
        <v>910</v>
      </c>
      <c r="B538" s="39" t="s">
        <v>32</v>
      </c>
      <c r="C538" s="39" t="s">
        <v>33</v>
      </c>
      <c r="D538" s="39" t="s">
        <v>34</v>
      </c>
      <c r="E538" s="10" t="s">
        <v>724</v>
      </c>
      <c r="F538" s="10" t="s">
        <v>35</v>
      </c>
      <c r="G538" s="39" t="s">
        <v>911</v>
      </c>
    </row>
    <row r="539" spans="1:7" s="8" customFormat="1" ht="15.75" customHeight="1">
      <c r="A539" s="38"/>
      <c r="B539" s="11"/>
      <c r="C539" s="11"/>
      <c r="D539" s="11"/>
      <c r="E539" s="11" t="s">
        <v>25</v>
      </c>
      <c r="F539" s="40" t="s">
        <v>36</v>
      </c>
      <c r="G539" s="10" t="s">
        <v>37</v>
      </c>
    </row>
    <row r="540" spans="1:7" s="8" customFormat="1" ht="15.75" customHeight="1">
      <c r="A540" s="38"/>
      <c r="B540" s="65"/>
      <c r="C540" s="65"/>
      <c r="D540" s="105" t="s">
        <v>793</v>
      </c>
      <c r="E540" s="58">
        <v>43188</v>
      </c>
      <c r="F540" s="58">
        <f>E540+4</f>
        <v>43192</v>
      </c>
      <c r="G540" s="16">
        <f>F540+5</f>
        <v>43197</v>
      </c>
    </row>
    <row r="541" spans="1:7" s="8" customFormat="1" ht="15.75" customHeight="1">
      <c r="A541" s="38"/>
      <c r="B541" s="65" t="s">
        <v>555</v>
      </c>
      <c r="C541" s="65" t="s">
        <v>556</v>
      </c>
      <c r="D541" s="106" t="s">
        <v>912</v>
      </c>
      <c r="E541" s="58">
        <f t="shared" ref="E541:G544" si="60">E540+7</f>
        <v>43195</v>
      </c>
      <c r="F541" s="58">
        <f t="shared" si="60"/>
        <v>43199</v>
      </c>
      <c r="G541" s="16">
        <f t="shared" si="60"/>
        <v>43204</v>
      </c>
    </row>
    <row r="542" spans="1:7" s="8" customFormat="1" ht="15.75" customHeight="1">
      <c r="A542" s="38"/>
      <c r="B542" s="65" t="s">
        <v>351</v>
      </c>
      <c r="C542" s="65" t="s">
        <v>557</v>
      </c>
      <c r="D542" s="106" t="s">
        <v>793</v>
      </c>
      <c r="E542" s="58">
        <f t="shared" si="60"/>
        <v>43202</v>
      </c>
      <c r="F542" s="58">
        <f t="shared" si="60"/>
        <v>43206</v>
      </c>
      <c r="G542" s="16">
        <f t="shared" si="60"/>
        <v>43211</v>
      </c>
    </row>
    <row r="543" spans="1:7" s="8" customFormat="1" ht="15.75" customHeight="1">
      <c r="A543" s="38"/>
      <c r="B543" s="65"/>
      <c r="C543" s="65"/>
      <c r="D543" s="106" t="s">
        <v>793</v>
      </c>
      <c r="E543" s="58">
        <f t="shared" si="60"/>
        <v>43209</v>
      </c>
      <c r="F543" s="58">
        <f t="shared" si="60"/>
        <v>43213</v>
      </c>
      <c r="G543" s="16">
        <f t="shared" si="60"/>
        <v>43218</v>
      </c>
    </row>
    <row r="544" spans="1:7" s="8" customFormat="1" ht="15.75" customHeight="1">
      <c r="A544" s="38"/>
      <c r="B544" s="59"/>
      <c r="C544" s="59"/>
      <c r="D544" s="107" t="s">
        <v>793</v>
      </c>
      <c r="E544" s="58">
        <f t="shared" si="60"/>
        <v>43216</v>
      </c>
      <c r="F544" s="58">
        <f t="shared" si="60"/>
        <v>43220</v>
      </c>
      <c r="G544" s="16">
        <f t="shared" si="60"/>
        <v>43225</v>
      </c>
    </row>
    <row r="545" spans="1:7" s="8" customFormat="1" ht="15.75" customHeight="1">
      <c r="A545" s="38"/>
      <c r="B545" s="108"/>
      <c r="C545" s="29"/>
      <c r="D545" s="26"/>
      <c r="E545" s="28"/>
      <c r="F545" s="28"/>
      <c r="G545" s="28"/>
    </row>
    <row r="546" spans="1:7" s="8" customFormat="1" ht="15.75" customHeight="1">
      <c r="A546" s="38"/>
      <c r="B546" s="35"/>
      <c r="C546" s="35"/>
      <c r="D546" s="36"/>
      <c r="E546" s="36"/>
      <c r="F546" s="37"/>
      <c r="G546" s="37"/>
    </row>
    <row r="547" spans="1:7" s="8" customFormat="1" ht="15.75" customHeight="1">
      <c r="A547" s="38"/>
      <c r="B547" s="924"/>
      <c r="C547" s="924"/>
      <c r="D547" s="924"/>
      <c r="E547" s="924"/>
      <c r="F547" s="924"/>
      <c r="G547" s="924"/>
    </row>
    <row r="548" spans="1:7" s="8" customFormat="1" ht="15.75" customHeight="1">
      <c r="A548" s="38"/>
      <c r="B548" s="925"/>
      <c r="C548" s="925"/>
      <c r="D548" s="925"/>
      <c r="E548" s="925"/>
      <c r="F548" s="925"/>
      <c r="G548" s="925"/>
    </row>
    <row r="549" spans="1:7" s="8" customFormat="1" ht="15.75" customHeight="1">
      <c r="A549" s="38"/>
      <c r="B549" s="853" t="s">
        <v>32</v>
      </c>
      <c r="C549" s="39" t="s">
        <v>33</v>
      </c>
      <c r="D549" s="39" t="s">
        <v>34</v>
      </c>
      <c r="E549" s="10" t="s">
        <v>724</v>
      </c>
      <c r="F549" s="10" t="s">
        <v>35</v>
      </c>
      <c r="G549" s="10" t="s">
        <v>103</v>
      </c>
    </row>
    <row r="550" spans="1:7" s="8" customFormat="1" ht="15.75" customHeight="1">
      <c r="A550" s="38"/>
      <c r="B550" s="854"/>
      <c r="C550" s="11"/>
      <c r="D550" s="11"/>
      <c r="E550" s="11" t="s">
        <v>872</v>
      </c>
      <c r="F550" s="40" t="s">
        <v>36</v>
      </c>
      <c r="G550" s="10" t="s">
        <v>37</v>
      </c>
    </row>
    <row r="551" spans="1:7" s="8" customFormat="1" ht="15.75" customHeight="1">
      <c r="A551" s="38"/>
      <c r="B551" s="59" t="s">
        <v>284</v>
      </c>
      <c r="C551" s="59" t="s">
        <v>904</v>
      </c>
      <c r="D551" s="93" t="s">
        <v>905</v>
      </c>
      <c r="E551" s="16">
        <v>43555</v>
      </c>
      <c r="F551" s="16">
        <f>E551+4</f>
        <v>43559</v>
      </c>
      <c r="G551" s="16">
        <f>F551+12</f>
        <v>43571</v>
      </c>
    </row>
    <row r="552" spans="1:7" s="8" customFormat="1" ht="15.75" customHeight="1">
      <c r="A552" s="38"/>
      <c r="B552" s="59" t="s">
        <v>296</v>
      </c>
      <c r="C552" s="59" t="s">
        <v>906</v>
      </c>
      <c r="D552" s="95"/>
      <c r="E552" s="22">
        <f t="shared" ref="E552:F555" si="61">E551+7</f>
        <v>43562</v>
      </c>
      <c r="F552" s="16">
        <f t="shared" si="61"/>
        <v>43566</v>
      </c>
      <c r="G552" s="16">
        <f>F552+12</f>
        <v>43578</v>
      </c>
    </row>
    <row r="553" spans="1:7" s="8" customFormat="1" ht="15.75" customHeight="1">
      <c r="A553" s="38"/>
      <c r="B553" s="59" t="s">
        <v>645</v>
      </c>
      <c r="C553" s="59" t="s">
        <v>907</v>
      </c>
      <c r="D553" s="95"/>
      <c r="E553" s="22">
        <f t="shared" si="61"/>
        <v>43569</v>
      </c>
      <c r="F553" s="16">
        <f t="shared" si="61"/>
        <v>43573</v>
      </c>
      <c r="G553" s="16">
        <f>F553+12</f>
        <v>43585</v>
      </c>
    </row>
    <row r="554" spans="1:7" s="8" customFormat="1" ht="15.75" customHeight="1">
      <c r="A554" s="38"/>
      <c r="B554" s="59" t="s">
        <v>284</v>
      </c>
      <c r="C554" s="59" t="s">
        <v>908</v>
      </c>
      <c r="D554" s="95"/>
      <c r="E554" s="22">
        <f t="shared" si="61"/>
        <v>43576</v>
      </c>
      <c r="F554" s="16">
        <f t="shared" si="61"/>
        <v>43580</v>
      </c>
      <c r="G554" s="16">
        <f>F554+12</f>
        <v>43592</v>
      </c>
    </row>
    <row r="555" spans="1:7" s="8" customFormat="1" ht="15.75" customHeight="1">
      <c r="A555" s="38"/>
      <c r="B555" s="59" t="s">
        <v>296</v>
      </c>
      <c r="C555" s="59" t="s">
        <v>909</v>
      </c>
      <c r="D555" s="96"/>
      <c r="E555" s="22">
        <f t="shared" si="61"/>
        <v>43583</v>
      </c>
      <c r="F555" s="16">
        <f t="shared" si="61"/>
        <v>43587</v>
      </c>
      <c r="G555" s="16">
        <f>F555+12</f>
        <v>43599</v>
      </c>
    </row>
    <row r="556" spans="1:7" s="8" customFormat="1" ht="15.75" customHeight="1">
      <c r="A556" s="38"/>
      <c r="B556" s="29"/>
      <c r="C556" s="29"/>
      <c r="D556" s="33"/>
      <c r="E556" s="33"/>
      <c r="F556" s="28"/>
      <c r="G556" s="28"/>
    </row>
    <row r="557" spans="1:7" s="8" customFormat="1" ht="15.75" customHeight="1">
      <c r="A557" s="885"/>
      <c r="B557" s="885"/>
      <c r="C557" s="35"/>
      <c r="D557" s="36"/>
      <c r="E557" s="36"/>
      <c r="F557" s="37"/>
      <c r="G557" s="37"/>
    </row>
    <row r="558" spans="1:7" s="8" customFormat="1" ht="15.75" customHeight="1">
      <c r="A558" s="38"/>
      <c r="B558" s="853" t="s">
        <v>32</v>
      </c>
      <c r="C558" s="39" t="s">
        <v>33</v>
      </c>
      <c r="D558" s="39" t="s">
        <v>34</v>
      </c>
      <c r="E558" s="10" t="s">
        <v>724</v>
      </c>
      <c r="F558" s="10" t="s">
        <v>35</v>
      </c>
      <c r="G558" s="39" t="s">
        <v>79</v>
      </c>
    </row>
    <row r="559" spans="1:7" s="8" customFormat="1" ht="15.75" customHeight="1">
      <c r="A559" s="38" t="s">
        <v>913</v>
      </c>
      <c r="B559" s="854"/>
      <c r="C559" s="11"/>
      <c r="D559" s="11"/>
      <c r="E559" s="11" t="s">
        <v>25</v>
      </c>
      <c r="F559" s="40" t="s">
        <v>36</v>
      </c>
      <c r="G559" s="10" t="s">
        <v>37</v>
      </c>
    </row>
    <row r="560" spans="1:7" s="8" customFormat="1" ht="15.75" customHeight="1">
      <c r="A560" s="38"/>
      <c r="B560" s="13" t="s">
        <v>353</v>
      </c>
      <c r="C560" s="109" t="s">
        <v>42</v>
      </c>
      <c r="D560" s="882" t="s">
        <v>722</v>
      </c>
      <c r="E560" s="15">
        <v>43552</v>
      </c>
      <c r="F560" s="15">
        <f>E560+5</f>
        <v>43557</v>
      </c>
      <c r="G560" s="16">
        <f>F560+29</f>
        <v>43586</v>
      </c>
    </row>
    <row r="561" spans="1:7" s="8" customFormat="1" ht="15.75" customHeight="1">
      <c r="A561" s="38"/>
      <c r="B561" s="13" t="s">
        <v>561</v>
      </c>
      <c r="C561" s="17" t="s">
        <v>75</v>
      </c>
      <c r="D561" s="864"/>
      <c r="E561" s="18">
        <f t="shared" ref="E561:G564" si="62">E560+7</f>
        <v>43559</v>
      </c>
      <c r="F561" s="15">
        <f t="shared" si="62"/>
        <v>43564</v>
      </c>
      <c r="G561" s="16">
        <f t="shared" si="62"/>
        <v>43593</v>
      </c>
    </row>
    <row r="562" spans="1:7" s="8" customFormat="1" ht="15.75" customHeight="1">
      <c r="A562" s="38"/>
      <c r="B562" s="13" t="s">
        <v>562</v>
      </c>
      <c r="C562" s="19" t="s">
        <v>105</v>
      </c>
      <c r="D562" s="864"/>
      <c r="E562" s="18">
        <f t="shared" si="62"/>
        <v>43566</v>
      </c>
      <c r="F562" s="15">
        <f t="shared" si="62"/>
        <v>43571</v>
      </c>
      <c r="G562" s="16">
        <f t="shared" si="62"/>
        <v>43600</v>
      </c>
    </row>
    <row r="563" spans="1:7" s="8" customFormat="1" ht="15.75" customHeight="1">
      <c r="A563" s="38"/>
      <c r="B563" s="13" t="s">
        <v>563</v>
      </c>
      <c r="C563" s="17" t="s">
        <v>75</v>
      </c>
      <c r="D563" s="864"/>
      <c r="E563" s="18">
        <f t="shared" si="62"/>
        <v>43573</v>
      </c>
      <c r="F563" s="15">
        <f t="shared" si="62"/>
        <v>43578</v>
      </c>
      <c r="G563" s="16">
        <f t="shared" si="62"/>
        <v>43607</v>
      </c>
    </row>
    <row r="564" spans="1:7" s="8" customFormat="1" ht="15.75" customHeight="1">
      <c r="A564" s="38"/>
      <c r="B564" s="13" t="s">
        <v>564</v>
      </c>
      <c r="C564" s="19" t="s">
        <v>40</v>
      </c>
      <c r="D564" s="865"/>
      <c r="E564" s="18">
        <f t="shared" si="62"/>
        <v>43580</v>
      </c>
      <c r="F564" s="15">
        <f t="shared" si="62"/>
        <v>43585</v>
      </c>
      <c r="G564" s="16">
        <f t="shared" si="62"/>
        <v>43614</v>
      </c>
    </row>
    <row r="565" spans="1:7" s="8" customFormat="1" ht="15.75" customHeight="1">
      <c r="A565" s="38"/>
      <c r="B565" s="29"/>
      <c r="C565" s="29"/>
      <c r="D565" s="26"/>
      <c r="E565" s="28"/>
      <c r="F565" s="28"/>
      <c r="G565" s="28"/>
    </row>
    <row r="566" spans="1:7" s="8" customFormat="1" ht="15.75" customHeight="1">
      <c r="A566" s="38"/>
      <c r="B566" s="853" t="s">
        <v>731</v>
      </c>
      <c r="C566" s="39" t="s">
        <v>76</v>
      </c>
      <c r="D566" s="39" t="s">
        <v>34</v>
      </c>
      <c r="E566" s="10" t="s">
        <v>724</v>
      </c>
      <c r="F566" s="10" t="s">
        <v>35</v>
      </c>
      <c r="G566" s="39" t="s">
        <v>79</v>
      </c>
    </row>
    <row r="567" spans="1:7" s="8" customFormat="1" ht="15.75" customHeight="1">
      <c r="A567" s="38"/>
      <c r="B567" s="854"/>
      <c r="C567" s="11"/>
      <c r="D567" s="11"/>
      <c r="E567" s="11" t="s">
        <v>25</v>
      </c>
      <c r="F567" s="40" t="s">
        <v>36</v>
      </c>
      <c r="G567" s="10" t="s">
        <v>37</v>
      </c>
    </row>
    <row r="568" spans="1:7" s="8" customFormat="1" ht="15.75" customHeight="1">
      <c r="A568" s="38"/>
      <c r="B568" s="17"/>
      <c r="C568" s="59"/>
      <c r="D568" s="897" t="s">
        <v>914</v>
      </c>
      <c r="E568" s="58">
        <v>43560</v>
      </c>
      <c r="F568" s="58">
        <f>E568+4</f>
        <v>43564</v>
      </c>
      <c r="G568" s="16">
        <f>F568+6</f>
        <v>43570</v>
      </c>
    </row>
    <row r="569" spans="1:7" s="8" customFormat="1" ht="15.75" customHeight="1">
      <c r="A569" s="38"/>
      <c r="B569" s="17" t="s">
        <v>417</v>
      </c>
      <c r="C569" s="59" t="s">
        <v>915</v>
      </c>
      <c r="D569" s="898"/>
      <c r="E569" s="58">
        <f t="shared" ref="E569:G572" si="63">E568+7</f>
        <v>43567</v>
      </c>
      <c r="F569" s="58">
        <f t="shared" si="63"/>
        <v>43571</v>
      </c>
      <c r="G569" s="16">
        <f t="shared" si="63"/>
        <v>43577</v>
      </c>
    </row>
    <row r="570" spans="1:7" s="8" customFormat="1" ht="15.75" customHeight="1">
      <c r="A570" s="38"/>
      <c r="B570" s="17" t="s">
        <v>418</v>
      </c>
      <c r="C570" s="59" t="s">
        <v>916</v>
      </c>
      <c r="D570" s="898"/>
      <c r="E570" s="58">
        <f t="shared" si="63"/>
        <v>43574</v>
      </c>
      <c r="F570" s="58">
        <f t="shared" si="63"/>
        <v>43578</v>
      </c>
      <c r="G570" s="16">
        <f t="shared" si="63"/>
        <v>43584</v>
      </c>
    </row>
    <row r="571" spans="1:7" s="8" customFormat="1" ht="15.75" customHeight="1">
      <c r="A571" s="38"/>
      <c r="B571" s="17" t="s">
        <v>419</v>
      </c>
      <c r="C571" s="59" t="s">
        <v>917</v>
      </c>
      <c r="D571" s="898"/>
      <c r="E571" s="58">
        <f t="shared" si="63"/>
        <v>43581</v>
      </c>
      <c r="F571" s="58">
        <f t="shared" si="63"/>
        <v>43585</v>
      </c>
      <c r="G571" s="16">
        <f t="shared" si="63"/>
        <v>43591</v>
      </c>
    </row>
    <row r="572" spans="1:7" s="8" customFormat="1" ht="15.75" customHeight="1">
      <c r="A572" s="38"/>
      <c r="B572" s="59"/>
      <c r="C572" s="59"/>
      <c r="D572" s="899"/>
      <c r="E572" s="58">
        <f t="shared" si="63"/>
        <v>43588</v>
      </c>
      <c r="F572" s="58">
        <f t="shared" si="63"/>
        <v>43592</v>
      </c>
      <c r="G572" s="16">
        <f t="shared" si="63"/>
        <v>43598</v>
      </c>
    </row>
    <row r="573" spans="1:7" s="8" customFormat="1" ht="15.75" customHeight="1">
      <c r="A573" s="38"/>
      <c r="B573" s="29"/>
      <c r="C573" s="29"/>
      <c r="D573" s="26"/>
      <c r="E573" s="28"/>
      <c r="F573" s="28"/>
      <c r="G573" s="28"/>
    </row>
    <row r="574" spans="1:7" s="8" customFormat="1" ht="15.75" customHeight="1">
      <c r="A574" s="110"/>
      <c r="B574" s="29"/>
      <c r="C574" s="29"/>
      <c r="D574" s="26"/>
      <c r="E574" s="28"/>
      <c r="F574" s="28"/>
      <c r="G574" s="28"/>
    </row>
    <row r="575" spans="1:7" s="8" customFormat="1" ht="15.75" customHeight="1">
      <c r="A575" s="38"/>
      <c r="B575" s="39" t="s">
        <v>32</v>
      </c>
      <c r="C575" s="39" t="s">
        <v>33</v>
      </c>
      <c r="D575" s="39" t="s">
        <v>34</v>
      </c>
      <c r="E575" s="10" t="s">
        <v>726</v>
      </c>
      <c r="F575" s="10" t="s">
        <v>35</v>
      </c>
      <c r="G575" s="39" t="s">
        <v>918</v>
      </c>
    </row>
    <row r="576" spans="1:7" s="8" customFormat="1" ht="15.75" customHeight="1">
      <c r="A576" s="38" t="s">
        <v>919</v>
      </c>
      <c r="B576" s="11"/>
      <c r="C576" s="11"/>
      <c r="D576" s="11"/>
      <c r="E576" s="11" t="s">
        <v>25</v>
      </c>
      <c r="F576" s="40" t="s">
        <v>36</v>
      </c>
      <c r="G576" s="10" t="s">
        <v>37</v>
      </c>
    </row>
    <row r="577" spans="1:7" s="8" customFormat="1" ht="15.75" customHeight="1">
      <c r="A577" s="38"/>
      <c r="B577" s="65" t="s">
        <v>289</v>
      </c>
      <c r="C577" s="65" t="s">
        <v>17</v>
      </c>
      <c r="D577" s="921" t="s">
        <v>920</v>
      </c>
      <c r="E577" s="58">
        <v>43557</v>
      </c>
      <c r="F577" s="58">
        <f>E577+4</f>
        <v>43561</v>
      </c>
      <c r="G577" s="16">
        <f>F577+6</f>
        <v>43567</v>
      </c>
    </row>
    <row r="578" spans="1:7" s="8" customFormat="1" ht="15.75" customHeight="1">
      <c r="A578" s="38"/>
      <c r="B578" s="65" t="s">
        <v>311</v>
      </c>
      <c r="C578" s="65" t="s">
        <v>558</v>
      </c>
      <c r="D578" s="922"/>
      <c r="E578" s="58">
        <f t="shared" ref="E578:G581" si="64">E577+7</f>
        <v>43564</v>
      </c>
      <c r="F578" s="58">
        <f t="shared" si="64"/>
        <v>43568</v>
      </c>
      <c r="G578" s="16">
        <f t="shared" si="64"/>
        <v>43574</v>
      </c>
    </row>
    <row r="579" spans="1:7" s="8" customFormat="1" ht="15.75" customHeight="1">
      <c r="A579" s="38"/>
      <c r="B579" s="65" t="s">
        <v>352</v>
      </c>
      <c r="C579" s="65" t="s">
        <v>559</v>
      </c>
      <c r="D579" s="922"/>
      <c r="E579" s="58">
        <f t="shared" si="64"/>
        <v>43571</v>
      </c>
      <c r="F579" s="58">
        <f t="shared" si="64"/>
        <v>43575</v>
      </c>
      <c r="G579" s="16">
        <f t="shared" si="64"/>
        <v>43581</v>
      </c>
    </row>
    <row r="580" spans="1:7" s="8" customFormat="1" ht="15.75" customHeight="1">
      <c r="A580" s="38"/>
      <c r="B580" s="65" t="s">
        <v>289</v>
      </c>
      <c r="C580" s="65" t="s">
        <v>560</v>
      </c>
      <c r="D580" s="922"/>
      <c r="E580" s="58">
        <f t="shared" si="64"/>
        <v>43578</v>
      </c>
      <c r="F580" s="58">
        <f t="shared" si="64"/>
        <v>43582</v>
      </c>
      <c r="G580" s="16">
        <f t="shared" si="64"/>
        <v>43588</v>
      </c>
    </row>
    <row r="581" spans="1:7" s="8" customFormat="1" ht="15.75" customHeight="1">
      <c r="A581" s="38"/>
      <c r="B581" s="59"/>
      <c r="C581" s="59"/>
      <c r="D581" s="923"/>
      <c r="E581" s="58">
        <f t="shared" si="64"/>
        <v>43585</v>
      </c>
      <c r="F581" s="58">
        <f t="shared" si="64"/>
        <v>43589</v>
      </c>
      <c r="G581" s="16">
        <f t="shared" si="64"/>
        <v>43595</v>
      </c>
    </row>
    <row r="582" spans="1:7" s="8" customFormat="1" ht="15.75" customHeight="1">
      <c r="A582" s="38"/>
      <c r="B582" s="29"/>
      <c r="C582" s="29"/>
      <c r="D582" s="26"/>
      <c r="E582" s="28"/>
      <c r="F582" s="28"/>
      <c r="G582" s="28"/>
    </row>
    <row r="583" spans="1:7" s="8" customFormat="1" ht="15.75" customHeight="1">
      <c r="A583" s="38" t="s">
        <v>921</v>
      </c>
      <c r="B583" s="39" t="s">
        <v>32</v>
      </c>
      <c r="C583" s="39" t="s">
        <v>33</v>
      </c>
      <c r="D583" s="39" t="s">
        <v>34</v>
      </c>
      <c r="E583" s="10" t="s">
        <v>724</v>
      </c>
      <c r="F583" s="10" t="s">
        <v>35</v>
      </c>
      <c r="G583" s="39" t="s">
        <v>922</v>
      </c>
    </row>
    <row r="584" spans="1:7" s="8" customFormat="1" ht="15.75" customHeight="1">
      <c r="A584" s="38"/>
      <c r="B584" s="11"/>
      <c r="C584" s="11"/>
      <c r="D584" s="11"/>
      <c r="E584" s="11" t="s">
        <v>25</v>
      </c>
      <c r="F584" s="40" t="s">
        <v>36</v>
      </c>
      <c r="G584" s="10" t="s">
        <v>37</v>
      </c>
    </row>
    <row r="585" spans="1:7" s="8" customFormat="1" ht="15.75" customHeight="1">
      <c r="A585" s="38"/>
      <c r="B585" s="65"/>
      <c r="C585" s="65"/>
      <c r="D585" s="105" t="s">
        <v>793</v>
      </c>
      <c r="E585" s="58">
        <v>43553</v>
      </c>
      <c r="F585" s="58">
        <f>E585+4</f>
        <v>43557</v>
      </c>
      <c r="G585" s="16">
        <f>F585+5</f>
        <v>43562</v>
      </c>
    </row>
    <row r="586" spans="1:7" s="8" customFormat="1" ht="15.75" customHeight="1">
      <c r="A586" s="38"/>
      <c r="B586" s="65" t="s">
        <v>555</v>
      </c>
      <c r="C586" s="65" t="s">
        <v>556</v>
      </c>
      <c r="D586" s="106" t="s">
        <v>912</v>
      </c>
      <c r="E586" s="58">
        <f t="shared" ref="E586:G589" si="65">E585+7</f>
        <v>43560</v>
      </c>
      <c r="F586" s="58">
        <f t="shared" si="65"/>
        <v>43564</v>
      </c>
      <c r="G586" s="16">
        <f t="shared" si="65"/>
        <v>43569</v>
      </c>
    </row>
    <row r="587" spans="1:7" s="8" customFormat="1" ht="15.75" customHeight="1">
      <c r="A587" s="38"/>
      <c r="B587" s="65" t="s">
        <v>351</v>
      </c>
      <c r="C587" s="65" t="s">
        <v>557</v>
      </c>
      <c r="D587" s="106" t="s">
        <v>793</v>
      </c>
      <c r="E587" s="58">
        <f t="shared" si="65"/>
        <v>43567</v>
      </c>
      <c r="F587" s="58">
        <f t="shared" si="65"/>
        <v>43571</v>
      </c>
      <c r="G587" s="16">
        <f t="shared" si="65"/>
        <v>43576</v>
      </c>
    </row>
    <row r="588" spans="1:7" s="8" customFormat="1" ht="15.75" customHeight="1">
      <c r="A588" s="38"/>
      <c r="B588" s="65"/>
      <c r="C588" s="65"/>
      <c r="D588" s="106" t="s">
        <v>793</v>
      </c>
      <c r="E588" s="58">
        <f t="shared" si="65"/>
        <v>43574</v>
      </c>
      <c r="F588" s="58">
        <f t="shared" si="65"/>
        <v>43578</v>
      </c>
      <c r="G588" s="16">
        <f t="shared" si="65"/>
        <v>43583</v>
      </c>
    </row>
    <row r="589" spans="1:7" s="8" customFormat="1" ht="15.75" customHeight="1">
      <c r="A589" s="38"/>
      <c r="B589" s="59"/>
      <c r="C589" s="59"/>
      <c r="D589" s="107" t="s">
        <v>793</v>
      </c>
      <c r="E589" s="58">
        <f t="shared" si="65"/>
        <v>43581</v>
      </c>
      <c r="F589" s="58">
        <f t="shared" si="65"/>
        <v>43585</v>
      </c>
      <c r="G589" s="16">
        <f t="shared" si="65"/>
        <v>43590</v>
      </c>
    </row>
    <row r="590" spans="1:7" s="8" customFormat="1" ht="15.75" customHeight="1">
      <c r="A590" s="38"/>
      <c r="B590" s="29"/>
      <c r="C590" s="29"/>
      <c r="D590" s="26"/>
      <c r="E590" s="28"/>
      <c r="F590" s="28"/>
      <c r="G590" s="28"/>
    </row>
    <row r="591" spans="1:7" s="8" customFormat="1" ht="15.75" customHeight="1">
      <c r="A591" s="38"/>
      <c r="B591" s="29"/>
      <c r="C591" s="29"/>
      <c r="D591" s="26"/>
      <c r="E591" s="28"/>
      <c r="F591" s="28"/>
      <c r="G591" s="28"/>
    </row>
    <row r="592" spans="1:7" s="8" customFormat="1" ht="15.75" customHeight="1">
      <c r="A592" s="111" t="s">
        <v>923</v>
      </c>
      <c r="B592" s="112"/>
      <c r="C592" s="112"/>
      <c r="D592" s="112"/>
      <c r="E592" s="112"/>
      <c r="F592" s="112"/>
      <c r="G592" s="112"/>
    </row>
    <row r="593" spans="1:7" s="8" customFormat="1" ht="15.75" customHeight="1">
      <c r="A593" s="926"/>
      <c r="B593" s="926"/>
      <c r="C593" s="49"/>
      <c r="D593" s="5"/>
      <c r="E593" s="5"/>
      <c r="F593" s="6"/>
      <c r="G593" s="6"/>
    </row>
    <row r="594" spans="1:7" s="8" customFormat="1" ht="15.75" customHeight="1">
      <c r="A594" s="38" t="s">
        <v>924</v>
      </c>
      <c r="B594" s="853" t="s">
        <v>731</v>
      </c>
      <c r="C594" s="853" t="s">
        <v>33</v>
      </c>
      <c r="D594" s="853" t="s">
        <v>34</v>
      </c>
      <c r="E594" s="10" t="s">
        <v>724</v>
      </c>
      <c r="F594" s="10" t="s">
        <v>35</v>
      </c>
      <c r="G594" s="10" t="s">
        <v>28</v>
      </c>
    </row>
    <row r="595" spans="1:7" s="8" customFormat="1" ht="15.75" customHeight="1">
      <c r="A595" s="38"/>
      <c r="B595" s="854"/>
      <c r="C595" s="854"/>
      <c r="D595" s="854"/>
      <c r="E595" s="10" t="s">
        <v>25</v>
      </c>
      <c r="F595" s="10" t="s">
        <v>36</v>
      </c>
      <c r="G595" s="10" t="s">
        <v>37</v>
      </c>
    </row>
    <row r="596" spans="1:7" s="8" customFormat="1" ht="15.75" customHeight="1">
      <c r="A596" s="38"/>
      <c r="B596" s="10" t="s">
        <v>98</v>
      </c>
      <c r="C596" s="10" t="s">
        <v>374</v>
      </c>
      <c r="D596" s="858" t="s">
        <v>925</v>
      </c>
      <c r="E596" s="16">
        <v>43557</v>
      </c>
      <c r="F596" s="16">
        <f>E596+3</f>
        <v>43560</v>
      </c>
      <c r="G596" s="16">
        <f>F596+2</f>
        <v>43562</v>
      </c>
    </row>
    <row r="597" spans="1:7" s="8" customFormat="1" ht="15.75" customHeight="1">
      <c r="A597" s="38"/>
      <c r="B597" s="10" t="s">
        <v>290</v>
      </c>
      <c r="C597" s="10" t="s">
        <v>374</v>
      </c>
      <c r="D597" s="887"/>
      <c r="E597" s="16">
        <f t="shared" ref="E597:G600" si="66">E596+7</f>
        <v>43564</v>
      </c>
      <c r="F597" s="16">
        <f t="shared" si="66"/>
        <v>43567</v>
      </c>
      <c r="G597" s="16">
        <f t="shared" si="66"/>
        <v>43569</v>
      </c>
    </row>
    <row r="598" spans="1:7" s="8" customFormat="1" ht="15.75" customHeight="1">
      <c r="A598" s="38"/>
      <c r="B598" s="10" t="s">
        <v>668</v>
      </c>
      <c r="C598" s="10" t="s">
        <v>683</v>
      </c>
      <c r="D598" s="887"/>
      <c r="E598" s="16">
        <f t="shared" si="66"/>
        <v>43571</v>
      </c>
      <c r="F598" s="16">
        <f t="shared" si="66"/>
        <v>43574</v>
      </c>
      <c r="G598" s="16">
        <f t="shared" si="66"/>
        <v>43576</v>
      </c>
    </row>
    <row r="599" spans="1:7" s="8" customFormat="1" ht="15.75" customHeight="1">
      <c r="A599" s="38"/>
      <c r="B599" s="10" t="s">
        <v>282</v>
      </c>
      <c r="C599" s="10" t="s">
        <v>678</v>
      </c>
      <c r="D599" s="887"/>
      <c r="E599" s="16">
        <f t="shared" si="66"/>
        <v>43578</v>
      </c>
      <c r="F599" s="16">
        <f t="shared" si="66"/>
        <v>43581</v>
      </c>
      <c r="G599" s="16">
        <f t="shared" si="66"/>
        <v>43583</v>
      </c>
    </row>
    <row r="600" spans="1:7" s="8" customFormat="1" ht="15.75" customHeight="1">
      <c r="A600" s="38"/>
      <c r="B600" s="10" t="s">
        <v>98</v>
      </c>
      <c r="C600" s="10" t="s">
        <v>678</v>
      </c>
      <c r="D600" s="888"/>
      <c r="E600" s="16">
        <f t="shared" si="66"/>
        <v>43585</v>
      </c>
      <c r="F600" s="16">
        <f t="shared" si="66"/>
        <v>43588</v>
      </c>
      <c r="G600" s="16">
        <f t="shared" si="66"/>
        <v>43590</v>
      </c>
    </row>
    <row r="601" spans="1:7" s="8" customFormat="1" ht="15.75" customHeight="1">
      <c r="A601" s="38"/>
      <c r="B601" s="85"/>
      <c r="C601" s="85"/>
      <c r="D601" s="85"/>
      <c r="E601" s="85"/>
      <c r="F601" s="28"/>
      <c r="G601" s="28"/>
    </row>
    <row r="602" spans="1:7" s="8" customFormat="1" ht="15.75" customHeight="1">
      <c r="A602" s="867"/>
      <c r="B602" s="867"/>
      <c r="C602" s="35"/>
      <c r="D602" s="36"/>
      <c r="E602" s="36"/>
      <c r="F602" s="37"/>
      <c r="G602" s="37"/>
    </row>
    <row r="603" spans="1:7" s="8" customFormat="1" ht="15.75" customHeight="1">
      <c r="A603" s="38"/>
      <c r="B603" s="853" t="s">
        <v>731</v>
      </c>
      <c r="C603" s="853" t="s">
        <v>33</v>
      </c>
      <c r="D603" s="853" t="s">
        <v>34</v>
      </c>
      <c r="E603" s="10" t="s">
        <v>724</v>
      </c>
      <c r="F603" s="10" t="s">
        <v>35</v>
      </c>
      <c r="G603" s="10" t="s">
        <v>107</v>
      </c>
    </row>
    <row r="604" spans="1:7" s="8" customFormat="1" ht="15.75" customHeight="1">
      <c r="A604" s="38"/>
      <c r="B604" s="854"/>
      <c r="C604" s="854"/>
      <c r="D604" s="854"/>
      <c r="E604" s="10" t="s">
        <v>25</v>
      </c>
      <c r="F604" s="10" t="s">
        <v>36</v>
      </c>
      <c r="G604" s="10" t="s">
        <v>37</v>
      </c>
    </row>
    <row r="605" spans="1:7" s="8" customFormat="1" ht="15.75" customHeight="1">
      <c r="A605" s="38" t="s">
        <v>926</v>
      </c>
      <c r="B605" s="10" t="s">
        <v>98</v>
      </c>
      <c r="C605" s="10" t="s">
        <v>374</v>
      </c>
      <c r="D605" s="858" t="s">
        <v>925</v>
      </c>
      <c r="E605" s="16">
        <v>43557</v>
      </c>
      <c r="F605" s="16">
        <f>E605+3</f>
        <v>43560</v>
      </c>
      <c r="G605" s="16">
        <f>F605+2</f>
        <v>43562</v>
      </c>
    </row>
    <row r="606" spans="1:7" s="8" customFormat="1" ht="15.75" customHeight="1">
      <c r="A606" s="38"/>
      <c r="B606" s="10" t="s">
        <v>290</v>
      </c>
      <c r="C606" s="10" t="s">
        <v>374</v>
      </c>
      <c r="D606" s="887"/>
      <c r="E606" s="16">
        <f t="shared" ref="E606:G609" si="67">E605+7</f>
        <v>43564</v>
      </c>
      <c r="F606" s="16">
        <f t="shared" si="67"/>
        <v>43567</v>
      </c>
      <c r="G606" s="16">
        <f t="shared" si="67"/>
        <v>43569</v>
      </c>
    </row>
    <row r="607" spans="1:7" s="8" customFormat="1" ht="15.75" customHeight="1">
      <c r="A607" s="38"/>
      <c r="B607" s="10" t="s">
        <v>668</v>
      </c>
      <c r="C607" s="10" t="s">
        <v>683</v>
      </c>
      <c r="D607" s="887"/>
      <c r="E607" s="16">
        <f t="shared" si="67"/>
        <v>43571</v>
      </c>
      <c r="F607" s="16">
        <f t="shared" si="67"/>
        <v>43574</v>
      </c>
      <c r="G607" s="16">
        <f t="shared" si="67"/>
        <v>43576</v>
      </c>
    </row>
    <row r="608" spans="1:7" s="8" customFormat="1" ht="15.75" customHeight="1">
      <c r="A608" s="38"/>
      <c r="B608" s="10" t="s">
        <v>282</v>
      </c>
      <c r="C608" s="10" t="s">
        <v>678</v>
      </c>
      <c r="D608" s="887"/>
      <c r="E608" s="16">
        <f t="shared" si="67"/>
        <v>43578</v>
      </c>
      <c r="F608" s="16">
        <f t="shared" si="67"/>
        <v>43581</v>
      </c>
      <c r="G608" s="16">
        <f t="shared" si="67"/>
        <v>43583</v>
      </c>
    </row>
    <row r="609" spans="1:8" s="8" customFormat="1" ht="15.75" customHeight="1">
      <c r="A609" s="38"/>
      <c r="B609" s="10" t="s">
        <v>98</v>
      </c>
      <c r="C609" s="10" t="s">
        <v>678</v>
      </c>
      <c r="D609" s="888"/>
      <c r="E609" s="16">
        <f t="shared" si="67"/>
        <v>43585</v>
      </c>
      <c r="F609" s="16">
        <f t="shared" si="67"/>
        <v>43588</v>
      </c>
      <c r="G609" s="16">
        <f t="shared" si="67"/>
        <v>43590</v>
      </c>
    </row>
    <row r="610" spans="1:8" s="8" customFormat="1" ht="15.75" customHeight="1">
      <c r="A610" s="38"/>
      <c r="B610" s="85"/>
      <c r="C610" s="85"/>
      <c r="D610" s="85"/>
      <c r="E610" s="85"/>
      <c r="F610" s="28"/>
      <c r="G610" s="28"/>
    </row>
    <row r="611" spans="1:8" s="8" customFormat="1" ht="15.75" customHeight="1">
      <c r="A611" s="867"/>
      <c r="B611" s="867"/>
      <c r="C611" s="35"/>
      <c r="D611" s="36"/>
      <c r="E611" s="36"/>
      <c r="F611" s="37"/>
      <c r="G611" s="37"/>
    </row>
    <row r="612" spans="1:8" s="8" customFormat="1" ht="15.75" customHeight="1">
      <c r="A612" s="38"/>
      <c r="B612" s="850" t="s">
        <v>32</v>
      </c>
      <c r="C612" s="850" t="s">
        <v>33</v>
      </c>
      <c r="D612" s="850" t="s">
        <v>34</v>
      </c>
      <c r="E612" s="113" t="s">
        <v>724</v>
      </c>
      <c r="F612" s="113" t="s">
        <v>35</v>
      </c>
      <c r="G612" s="113" t="s">
        <v>108</v>
      </c>
    </row>
    <row r="613" spans="1:8" s="8" customFormat="1" ht="15.75" customHeight="1">
      <c r="A613" s="38"/>
      <c r="B613" s="852"/>
      <c r="C613" s="852"/>
      <c r="D613" s="852"/>
      <c r="E613" s="114" t="s">
        <v>25</v>
      </c>
      <c r="F613" s="113" t="s">
        <v>36</v>
      </c>
      <c r="G613" s="113" t="s">
        <v>37</v>
      </c>
    </row>
    <row r="614" spans="1:8" s="8" customFormat="1" ht="15.75" customHeight="1">
      <c r="A614" s="38"/>
      <c r="B614" s="113" t="s">
        <v>679</v>
      </c>
      <c r="C614" s="113" t="s">
        <v>376</v>
      </c>
      <c r="D614" s="115" t="s">
        <v>927</v>
      </c>
      <c r="E614" s="116">
        <v>43553</v>
      </c>
      <c r="F614" s="116">
        <f>E614+3</f>
        <v>43556</v>
      </c>
      <c r="G614" s="116">
        <f>F614+3</f>
        <v>43559</v>
      </c>
    </row>
    <row r="615" spans="1:8" s="8" customFormat="1" ht="15.75" customHeight="1">
      <c r="A615" s="38" t="s">
        <v>778</v>
      </c>
      <c r="B615" s="113" t="s">
        <v>679</v>
      </c>
      <c r="C615" s="113" t="s">
        <v>377</v>
      </c>
      <c r="D615" s="851"/>
      <c r="E615" s="117">
        <f t="shared" ref="E615:G618" si="68">E614+7</f>
        <v>43560</v>
      </c>
      <c r="F615" s="116">
        <f t="shared" si="68"/>
        <v>43563</v>
      </c>
      <c r="G615" s="116">
        <f t="shared" si="68"/>
        <v>43566</v>
      </c>
    </row>
    <row r="616" spans="1:8" s="8" customFormat="1" ht="15.75" customHeight="1">
      <c r="A616" s="38"/>
      <c r="B616" s="113" t="s">
        <v>679</v>
      </c>
      <c r="C616" s="113" t="s">
        <v>378</v>
      </c>
      <c r="D616" s="851"/>
      <c r="E616" s="117">
        <f t="shared" si="68"/>
        <v>43567</v>
      </c>
      <c r="F616" s="116">
        <f t="shared" si="68"/>
        <v>43570</v>
      </c>
      <c r="G616" s="116">
        <f t="shared" si="68"/>
        <v>43573</v>
      </c>
    </row>
    <row r="617" spans="1:8" s="8" customFormat="1" ht="15.75" customHeight="1">
      <c r="A617" s="38"/>
      <c r="B617" s="113" t="s">
        <v>679</v>
      </c>
      <c r="C617" s="113" t="s">
        <v>680</v>
      </c>
      <c r="D617" s="851"/>
      <c r="E617" s="117">
        <f t="shared" si="68"/>
        <v>43574</v>
      </c>
      <c r="F617" s="116">
        <f t="shared" si="68"/>
        <v>43577</v>
      </c>
      <c r="G617" s="116">
        <f t="shared" si="68"/>
        <v>43580</v>
      </c>
    </row>
    <row r="618" spans="1:8" s="8" customFormat="1" ht="15.75" customHeight="1">
      <c r="A618" s="38"/>
      <c r="B618" s="113" t="s">
        <v>679</v>
      </c>
      <c r="C618" s="113" t="s">
        <v>681</v>
      </c>
      <c r="D618" s="851"/>
      <c r="E618" s="117">
        <f t="shared" si="68"/>
        <v>43581</v>
      </c>
      <c r="F618" s="116">
        <f t="shared" si="68"/>
        <v>43584</v>
      </c>
      <c r="G618" s="116">
        <f t="shared" si="68"/>
        <v>43587</v>
      </c>
    </row>
    <row r="619" spans="1:8" s="8" customFormat="1" ht="15.75" customHeight="1">
      <c r="A619" s="38"/>
      <c r="B619" s="10"/>
      <c r="C619" s="10"/>
      <c r="D619" s="852"/>
      <c r="E619" s="113"/>
      <c r="F619" s="116"/>
      <c r="G619" s="116"/>
    </row>
    <row r="620" spans="1:8" s="8" customFormat="1" ht="15.75" customHeight="1">
      <c r="A620" s="867"/>
      <c r="B620" s="867"/>
      <c r="C620" s="871"/>
      <c r="D620" s="871"/>
      <c r="E620" s="871"/>
      <c r="F620" s="871"/>
      <c r="G620" s="871"/>
      <c r="H620" s="871"/>
    </row>
    <row r="621" spans="1:8" s="8" customFormat="1" ht="15.75" customHeight="1">
      <c r="A621" s="38"/>
      <c r="B621" s="850" t="s">
        <v>32</v>
      </c>
      <c r="C621" s="850" t="s">
        <v>33</v>
      </c>
      <c r="D621" s="850" t="s">
        <v>34</v>
      </c>
      <c r="E621" s="10" t="s">
        <v>726</v>
      </c>
      <c r="F621" s="10" t="s">
        <v>35</v>
      </c>
      <c r="G621" s="10" t="s">
        <v>109</v>
      </c>
    </row>
    <row r="622" spans="1:8" s="8" customFormat="1" ht="15.75" customHeight="1">
      <c r="A622" s="38"/>
      <c r="B622" s="852"/>
      <c r="C622" s="852"/>
      <c r="D622" s="852"/>
      <c r="E622" s="10" t="s">
        <v>928</v>
      </c>
      <c r="F622" s="10" t="s">
        <v>36</v>
      </c>
      <c r="G622" s="10" t="s">
        <v>37</v>
      </c>
    </row>
    <row r="623" spans="1:8" s="8" customFormat="1" ht="15.75" customHeight="1">
      <c r="A623" s="38"/>
      <c r="B623" s="113" t="s">
        <v>679</v>
      </c>
      <c r="C623" s="113" t="s">
        <v>376</v>
      </c>
      <c r="D623" s="118" t="s">
        <v>927</v>
      </c>
      <c r="E623" s="16">
        <v>43553</v>
      </c>
      <c r="F623" s="16">
        <f>E623+3</f>
        <v>43556</v>
      </c>
      <c r="G623" s="16">
        <f>F623+3</f>
        <v>43559</v>
      </c>
    </row>
    <row r="624" spans="1:8" s="8" customFormat="1" ht="15.75" customHeight="1">
      <c r="A624" s="38" t="s">
        <v>667</v>
      </c>
      <c r="B624" s="113" t="s">
        <v>679</v>
      </c>
      <c r="C624" s="113" t="s">
        <v>377</v>
      </c>
      <c r="D624" s="866"/>
      <c r="E624" s="22">
        <f t="shared" ref="E624:G627" si="69">E623+7</f>
        <v>43560</v>
      </c>
      <c r="F624" s="16">
        <f t="shared" si="69"/>
        <v>43563</v>
      </c>
      <c r="G624" s="16">
        <f t="shared" si="69"/>
        <v>43566</v>
      </c>
    </row>
    <row r="625" spans="1:7" s="8" customFormat="1" ht="15.75" customHeight="1">
      <c r="A625" s="38"/>
      <c r="B625" s="113" t="s">
        <v>679</v>
      </c>
      <c r="C625" s="113" t="s">
        <v>378</v>
      </c>
      <c r="D625" s="866"/>
      <c r="E625" s="22">
        <f t="shared" si="69"/>
        <v>43567</v>
      </c>
      <c r="F625" s="16">
        <f t="shared" si="69"/>
        <v>43570</v>
      </c>
      <c r="G625" s="16">
        <f t="shared" si="69"/>
        <v>43573</v>
      </c>
    </row>
    <row r="626" spans="1:7" s="8" customFormat="1" ht="15.75" customHeight="1">
      <c r="A626" s="38"/>
      <c r="B626" s="113" t="s">
        <v>679</v>
      </c>
      <c r="C626" s="113" t="s">
        <v>680</v>
      </c>
      <c r="D626" s="866"/>
      <c r="E626" s="22">
        <f t="shared" si="69"/>
        <v>43574</v>
      </c>
      <c r="F626" s="16">
        <f t="shared" si="69"/>
        <v>43577</v>
      </c>
      <c r="G626" s="16">
        <f t="shared" si="69"/>
        <v>43580</v>
      </c>
    </row>
    <row r="627" spans="1:7" s="8" customFormat="1" ht="15.75" customHeight="1">
      <c r="A627" s="38"/>
      <c r="B627" s="113" t="s">
        <v>679</v>
      </c>
      <c r="C627" s="113" t="s">
        <v>681</v>
      </c>
      <c r="D627" s="866"/>
      <c r="E627" s="22">
        <f t="shared" si="69"/>
        <v>43581</v>
      </c>
      <c r="F627" s="16">
        <f t="shared" si="69"/>
        <v>43584</v>
      </c>
      <c r="G627" s="16">
        <f t="shared" si="69"/>
        <v>43587</v>
      </c>
    </row>
    <row r="628" spans="1:7" s="8" customFormat="1" ht="15.75" customHeight="1">
      <c r="A628" s="38"/>
      <c r="B628" s="10"/>
      <c r="C628" s="10"/>
      <c r="D628" s="854"/>
      <c r="E628" s="10"/>
      <c r="F628" s="16"/>
      <c r="G628" s="16"/>
    </row>
    <row r="629" spans="1:7" s="8" customFormat="1" ht="15.75" customHeight="1">
      <c r="A629" s="110"/>
      <c r="C629" s="35"/>
      <c r="D629" s="36"/>
      <c r="E629" s="36"/>
      <c r="F629" s="37"/>
      <c r="G629" s="37"/>
    </row>
    <row r="630" spans="1:7" s="8" customFormat="1" ht="15.75" customHeight="1">
      <c r="A630" s="38"/>
      <c r="B630" s="39" t="s">
        <v>32</v>
      </c>
      <c r="C630" s="39" t="s">
        <v>33</v>
      </c>
      <c r="D630" s="39" t="s">
        <v>34</v>
      </c>
      <c r="E630" s="10" t="s">
        <v>724</v>
      </c>
      <c r="F630" s="10" t="s">
        <v>35</v>
      </c>
      <c r="G630" s="10" t="s">
        <v>110</v>
      </c>
    </row>
    <row r="631" spans="1:7" s="8" customFormat="1" ht="15.75" customHeight="1">
      <c r="A631" s="38"/>
      <c r="B631" s="11"/>
      <c r="C631" s="11"/>
      <c r="D631" s="11"/>
      <c r="E631" s="82" t="s">
        <v>25</v>
      </c>
      <c r="F631" s="10" t="s">
        <v>36</v>
      </c>
      <c r="G631" s="10" t="s">
        <v>37</v>
      </c>
    </row>
    <row r="632" spans="1:7" s="8" customFormat="1" ht="15.75" customHeight="1">
      <c r="A632" s="38" t="s">
        <v>929</v>
      </c>
      <c r="B632" s="119" t="s">
        <v>279</v>
      </c>
      <c r="C632" s="11" t="s">
        <v>379</v>
      </c>
      <c r="D632" s="120" t="s">
        <v>930</v>
      </c>
      <c r="E632" s="16">
        <v>43552</v>
      </c>
      <c r="F632" s="22">
        <f>E632+3</f>
        <v>43555</v>
      </c>
      <c r="G632" s="16">
        <f>F632+3</f>
        <v>43558</v>
      </c>
    </row>
    <row r="633" spans="1:7" s="8" customFormat="1" ht="15.75" customHeight="1">
      <c r="A633" s="38"/>
      <c r="B633" s="119" t="s">
        <v>279</v>
      </c>
      <c r="C633" s="11" t="s">
        <v>653</v>
      </c>
      <c r="D633" s="121"/>
      <c r="E633" s="22">
        <f t="shared" ref="E633:G636" si="70">E632+7</f>
        <v>43559</v>
      </c>
      <c r="F633" s="22">
        <f t="shared" si="70"/>
        <v>43562</v>
      </c>
      <c r="G633" s="16">
        <f t="shared" si="70"/>
        <v>43565</v>
      </c>
    </row>
    <row r="634" spans="1:7" s="8" customFormat="1" ht="15.75" customHeight="1">
      <c r="A634" s="38"/>
      <c r="B634" s="119" t="s">
        <v>279</v>
      </c>
      <c r="C634" s="11" t="s">
        <v>654</v>
      </c>
      <c r="D634" s="121"/>
      <c r="E634" s="22">
        <f t="shared" si="70"/>
        <v>43566</v>
      </c>
      <c r="F634" s="22">
        <f t="shared" si="70"/>
        <v>43569</v>
      </c>
      <c r="G634" s="16">
        <f t="shared" si="70"/>
        <v>43572</v>
      </c>
    </row>
    <row r="635" spans="1:7" s="8" customFormat="1" ht="15.75" customHeight="1">
      <c r="A635" s="38"/>
      <c r="B635" s="119" t="s">
        <v>279</v>
      </c>
      <c r="C635" s="11" t="s">
        <v>655</v>
      </c>
      <c r="D635" s="121"/>
      <c r="E635" s="22">
        <f t="shared" si="70"/>
        <v>43573</v>
      </c>
      <c r="F635" s="22">
        <f t="shared" si="70"/>
        <v>43576</v>
      </c>
      <c r="G635" s="16">
        <f t="shared" si="70"/>
        <v>43579</v>
      </c>
    </row>
    <row r="636" spans="1:7" s="8" customFormat="1" ht="15.75" customHeight="1">
      <c r="A636" s="38"/>
      <c r="B636" s="119" t="s">
        <v>279</v>
      </c>
      <c r="C636" s="11" t="s">
        <v>656</v>
      </c>
      <c r="D636" s="122"/>
      <c r="E636" s="22">
        <f t="shared" si="70"/>
        <v>43580</v>
      </c>
      <c r="F636" s="22">
        <f t="shared" si="70"/>
        <v>43583</v>
      </c>
      <c r="G636" s="16">
        <f t="shared" si="70"/>
        <v>43586</v>
      </c>
    </row>
    <row r="637" spans="1:7" s="8" customFormat="1" ht="15.75" customHeight="1">
      <c r="A637" s="38"/>
      <c r="B637" s="123"/>
      <c r="C637" s="85"/>
      <c r="D637" s="85"/>
      <c r="E637" s="27"/>
      <c r="F637" s="27"/>
      <c r="G637" s="28"/>
    </row>
    <row r="638" spans="1:7" s="8" customFormat="1" ht="15.75" customHeight="1">
      <c r="A638" s="38"/>
      <c r="B638" s="124"/>
      <c r="C638" s="124"/>
      <c r="D638" s="35"/>
      <c r="E638" s="35"/>
      <c r="F638" s="36"/>
      <c r="G638" s="37"/>
    </row>
    <row r="639" spans="1:7" s="8" customFormat="1" ht="15.75" customHeight="1">
      <c r="A639" s="38"/>
      <c r="B639" s="85"/>
      <c r="C639" s="85"/>
      <c r="D639" s="85"/>
      <c r="E639" s="85"/>
      <c r="F639" s="28"/>
      <c r="G639" s="28"/>
    </row>
    <row r="640" spans="1:7" s="8" customFormat="1" ht="15.75" customHeight="1">
      <c r="A640" s="38"/>
      <c r="B640" s="125"/>
      <c r="C640" s="35"/>
      <c r="D640" s="36"/>
      <c r="E640" s="36"/>
      <c r="F640" s="37"/>
      <c r="G640" s="37"/>
    </row>
    <row r="641" spans="1:7" s="8" customFormat="1" ht="15.75" customHeight="1">
      <c r="A641" s="38"/>
      <c r="B641" s="853" t="s">
        <v>32</v>
      </c>
      <c r="C641" s="853" t="s">
        <v>33</v>
      </c>
      <c r="D641" s="853" t="s">
        <v>34</v>
      </c>
      <c r="E641" s="10" t="s">
        <v>724</v>
      </c>
      <c r="F641" s="10" t="s">
        <v>35</v>
      </c>
      <c r="G641" s="10" t="s">
        <v>112</v>
      </c>
    </row>
    <row r="642" spans="1:7" s="8" customFormat="1" ht="15.75" customHeight="1">
      <c r="A642" s="38" t="s">
        <v>931</v>
      </c>
      <c r="B642" s="854"/>
      <c r="C642" s="854"/>
      <c r="D642" s="854"/>
      <c r="E642" s="82" t="s">
        <v>25</v>
      </c>
      <c r="F642" s="10" t="s">
        <v>36</v>
      </c>
      <c r="G642" s="10" t="s">
        <v>37</v>
      </c>
    </row>
    <row r="643" spans="1:7" s="8" customFormat="1" ht="15.75" customHeight="1">
      <c r="A643" s="38"/>
      <c r="B643" s="10" t="s">
        <v>279</v>
      </c>
      <c r="C643" s="11" t="s">
        <v>379</v>
      </c>
      <c r="D643" s="858" t="s">
        <v>930</v>
      </c>
      <c r="E643" s="16">
        <v>43552</v>
      </c>
      <c r="F643" s="22">
        <f>E643+3</f>
        <v>43555</v>
      </c>
      <c r="G643" s="16">
        <f>F643+3</f>
        <v>43558</v>
      </c>
    </row>
    <row r="644" spans="1:7" s="8" customFormat="1" ht="15.75" customHeight="1">
      <c r="A644" s="38"/>
      <c r="B644" s="10" t="s">
        <v>279</v>
      </c>
      <c r="C644" s="11" t="s">
        <v>653</v>
      </c>
      <c r="D644" s="887"/>
      <c r="E644" s="22">
        <f t="shared" ref="E644:G647" si="71">E643+7</f>
        <v>43559</v>
      </c>
      <c r="F644" s="22">
        <f t="shared" si="71"/>
        <v>43562</v>
      </c>
      <c r="G644" s="16">
        <f t="shared" si="71"/>
        <v>43565</v>
      </c>
    </row>
    <row r="645" spans="1:7" s="8" customFormat="1" ht="15.75" customHeight="1">
      <c r="A645" s="38"/>
      <c r="B645" s="10" t="s">
        <v>279</v>
      </c>
      <c r="C645" s="11" t="s">
        <v>654</v>
      </c>
      <c r="D645" s="887"/>
      <c r="E645" s="22">
        <f t="shared" si="71"/>
        <v>43566</v>
      </c>
      <c r="F645" s="22">
        <f t="shared" si="71"/>
        <v>43569</v>
      </c>
      <c r="G645" s="16">
        <f t="shared" si="71"/>
        <v>43572</v>
      </c>
    </row>
    <row r="646" spans="1:7" s="8" customFormat="1" ht="15.75" customHeight="1">
      <c r="A646" s="38"/>
      <c r="B646" s="10" t="s">
        <v>279</v>
      </c>
      <c r="C646" s="11" t="s">
        <v>655</v>
      </c>
      <c r="D646" s="887"/>
      <c r="E646" s="22">
        <f t="shared" si="71"/>
        <v>43573</v>
      </c>
      <c r="F646" s="22">
        <f t="shared" si="71"/>
        <v>43576</v>
      </c>
      <c r="G646" s="16">
        <f t="shared" si="71"/>
        <v>43579</v>
      </c>
    </row>
    <row r="647" spans="1:7" s="8" customFormat="1" ht="15.75" customHeight="1">
      <c r="A647" s="110"/>
      <c r="B647" s="10" t="s">
        <v>279</v>
      </c>
      <c r="C647" s="11" t="s">
        <v>656</v>
      </c>
      <c r="D647" s="888"/>
      <c r="E647" s="22">
        <f t="shared" si="71"/>
        <v>43580</v>
      </c>
      <c r="F647" s="22">
        <f t="shared" si="71"/>
        <v>43583</v>
      </c>
      <c r="G647" s="16">
        <f t="shared" si="71"/>
        <v>43586</v>
      </c>
    </row>
    <row r="648" spans="1:7" s="8" customFormat="1" ht="15.75" customHeight="1">
      <c r="A648" s="38"/>
      <c r="B648" s="126"/>
      <c r="C648" s="124"/>
      <c r="D648" s="85"/>
      <c r="E648" s="85"/>
      <c r="F648" s="28"/>
      <c r="G648" s="28"/>
    </row>
    <row r="649" spans="1:7" s="8" customFormat="1" ht="15.75" customHeight="1">
      <c r="A649" s="38"/>
      <c r="B649" s="125"/>
      <c r="C649" s="35"/>
      <c r="D649" s="36"/>
      <c r="E649" s="36"/>
      <c r="F649" s="37"/>
      <c r="G649" s="37"/>
    </row>
    <row r="650" spans="1:7" s="8" customFormat="1" ht="15.75" customHeight="1">
      <c r="A650" s="38"/>
      <c r="B650" s="85"/>
      <c r="C650" s="85"/>
      <c r="D650" s="85"/>
      <c r="E650" s="27"/>
      <c r="F650" s="27"/>
      <c r="G650" s="28"/>
    </row>
    <row r="651" spans="1:7" s="8" customFormat="1" ht="15.75" customHeight="1">
      <c r="A651" s="38"/>
      <c r="B651" s="853" t="s">
        <v>32</v>
      </c>
      <c r="C651" s="853" t="s">
        <v>33</v>
      </c>
      <c r="D651" s="853" t="s">
        <v>34</v>
      </c>
      <c r="E651" s="10" t="s">
        <v>724</v>
      </c>
      <c r="F651" s="10" t="s">
        <v>35</v>
      </c>
      <c r="G651" s="10" t="s">
        <v>113</v>
      </c>
    </row>
    <row r="652" spans="1:7" s="8" customFormat="1" ht="15.75" customHeight="1">
      <c r="A652" s="38" t="s">
        <v>932</v>
      </c>
      <c r="B652" s="854"/>
      <c r="C652" s="854"/>
      <c r="D652" s="854"/>
      <c r="E652" s="82" t="s">
        <v>25</v>
      </c>
      <c r="F652" s="10" t="s">
        <v>36</v>
      </c>
      <c r="G652" s="10" t="s">
        <v>37</v>
      </c>
    </row>
    <row r="653" spans="1:7" s="8" customFormat="1" ht="15.75" customHeight="1">
      <c r="A653" s="38"/>
      <c r="B653" s="10" t="s">
        <v>673</v>
      </c>
      <c r="C653" s="11" t="s">
        <v>373</v>
      </c>
      <c r="D653" s="858" t="s">
        <v>933</v>
      </c>
      <c r="E653" s="16">
        <v>43559</v>
      </c>
      <c r="F653" s="22">
        <f>E653+3</f>
        <v>43562</v>
      </c>
      <c r="G653" s="16">
        <f>F653+4</f>
        <v>43566</v>
      </c>
    </row>
    <row r="654" spans="1:7" s="8" customFormat="1" ht="15.75" customHeight="1">
      <c r="A654" s="38"/>
      <c r="B654" s="10" t="s">
        <v>674</v>
      </c>
      <c r="C654" s="11" t="s">
        <v>374</v>
      </c>
      <c r="D654" s="887"/>
      <c r="E654" s="22">
        <f t="shared" ref="E654:G657" si="72">E653+7</f>
        <v>43566</v>
      </c>
      <c r="F654" s="22">
        <f t="shared" si="72"/>
        <v>43569</v>
      </c>
      <c r="G654" s="16">
        <f t="shared" si="72"/>
        <v>43573</v>
      </c>
    </row>
    <row r="655" spans="1:7" s="8" customFormat="1" ht="15.75" customHeight="1">
      <c r="A655" s="38"/>
      <c r="B655" s="10" t="s">
        <v>675</v>
      </c>
      <c r="C655" s="11" t="s">
        <v>374</v>
      </c>
      <c r="D655" s="887"/>
      <c r="E655" s="22">
        <f t="shared" si="72"/>
        <v>43573</v>
      </c>
      <c r="F655" s="22">
        <f t="shared" si="72"/>
        <v>43576</v>
      </c>
      <c r="G655" s="16">
        <f t="shared" si="72"/>
        <v>43580</v>
      </c>
    </row>
    <row r="656" spans="1:7" s="8" customFormat="1" ht="15.75" customHeight="1">
      <c r="A656" s="110"/>
      <c r="B656" s="10" t="s">
        <v>676</v>
      </c>
      <c r="C656" s="11" t="s">
        <v>374</v>
      </c>
      <c r="D656" s="887"/>
      <c r="E656" s="22">
        <f>E655+7</f>
        <v>43580</v>
      </c>
      <c r="F656" s="22">
        <f t="shared" si="72"/>
        <v>43583</v>
      </c>
      <c r="G656" s="16">
        <f t="shared" si="72"/>
        <v>43587</v>
      </c>
    </row>
    <row r="657" spans="1:7" s="8" customFormat="1" ht="15.75" customHeight="1">
      <c r="A657" s="38"/>
      <c r="B657" s="10" t="s">
        <v>677</v>
      </c>
      <c r="C657" s="11" t="s">
        <v>678</v>
      </c>
      <c r="D657" s="888"/>
      <c r="E657" s="22">
        <f t="shared" si="72"/>
        <v>43587</v>
      </c>
      <c r="F657" s="22">
        <f t="shared" si="72"/>
        <v>43590</v>
      </c>
      <c r="G657" s="16">
        <f t="shared" si="72"/>
        <v>43594</v>
      </c>
    </row>
    <row r="658" spans="1:7" s="8" customFormat="1" ht="15.75" customHeight="1">
      <c r="A658" s="38"/>
      <c r="B658" s="85"/>
      <c r="C658" s="85"/>
      <c r="D658" s="85"/>
      <c r="E658" s="85"/>
      <c r="F658" s="28"/>
      <c r="G658" s="28"/>
    </row>
    <row r="659" spans="1:7" s="8" customFormat="1" ht="15.75" customHeight="1">
      <c r="A659" s="38"/>
      <c r="B659" s="125"/>
      <c r="C659" s="35"/>
      <c r="D659" s="36"/>
      <c r="E659" s="36"/>
      <c r="F659" s="37"/>
      <c r="G659" s="37"/>
    </row>
    <row r="660" spans="1:7" s="8" customFormat="1" ht="15.75" customHeight="1">
      <c r="A660" s="38" t="s">
        <v>934</v>
      </c>
      <c r="B660" s="853" t="s">
        <v>32</v>
      </c>
      <c r="C660" s="853" t="s">
        <v>33</v>
      </c>
      <c r="D660" s="853" t="s">
        <v>34</v>
      </c>
      <c r="E660" s="10" t="s">
        <v>724</v>
      </c>
      <c r="F660" s="10" t="s">
        <v>35</v>
      </c>
      <c r="G660" s="10" t="s">
        <v>114</v>
      </c>
    </row>
    <row r="661" spans="1:7" s="8" customFormat="1" ht="15.75" customHeight="1">
      <c r="A661" s="38"/>
      <c r="B661" s="854"/>
      <c r="C661" s="854"/>
      <c r="D661" s="854"/>
      <c r="E661" s="82" t="s">
        <v>25</v>
      </c>
      <c r="F661" s="10" t="s">
        <v>36</v>
      </c>
      <c r="G661" s="10" t="s">
        <v>37</v>
      </c>
    </row>
    <row r="662" spans="1:7" s="8" customFormat="1" ht="15.75" customHeight="1">
      <c r="A662" s="38"/>
      <c r="B662" s="10" t="s">
        <v>271</v>
      </c>
      <c r="C662" s="127" t="s">
        <v>935</v>
      </c>
      <c r="D662" s="853" t="s">
        <v>936</v>
      </c>
      <c r="E662" s="16">
        <v>43555</v>
      </c>
      <c r="F662" s="16">
        <f>E662+3</f>
        <v>43558</v>
      </c>
      <c r="G662" s="16">
        <f>F662+3</f>
        <v>43561</v>
      </c>
    </row>
    <row r="663" spans="1:7" s="8" customFormat="1" ht="15.75" customHeight="1">
      <c r="A663" s="38"/>
      <c r="B663" s="10" t="s">
        <v>272</v>
      </c>
      <c r="C663" s="127" t="s">
        <v>314</v>
      </c>
      <c r="D663" s="866"/>
      <c r="E663" s="16">
        <f t="shared" ref="E663:F666" si="73">E662+7</f>
        <v>43562</v>
      </c>
      <c r="F663" s="16">
        <f t="shared" si="73"/>
        <v>43565</v>
      </c>
      <c r="G663" s="16">
        <f>F663+3</f>
        <v>43568</v>
      </c>
    </row>
    <row r="664" spans="1:7" s="8" customFormat="1" ht="15.75" customHeight="1">
      <c r="A664" s="38"/>
      <c r="B664" s="10" t="s">
        <v>271</v>
      </c>
      <c r="C664" s="127" t="s">
        <v>315</v>
      </c>
      <c r="D664" s="866"/>
      <c r="E664" s="16">
        <f t="shared" si="73"/>
        <v>43569</v>
      </c>
      <c r="F664" s="16">
        <f t="shared" si="73"/>
        <v>43572</v>
      </c>
      <c r="G664" s="16">
        <f>F664+3</f>
        <v>43575</v>
      </c>
    </row>
    <row r="665" spans="1:7" s="8" customFormat="1" ht="15.75" customHeight="1">
      <c r="A665" s="38"/>
      <c r="B665" s="10" t="s">
        <v>272</v>
      </c>
      <c r="C665" s="127" t="s">
        <v>316</v>
      </c>
      <c r="D665" s="866"/>
      <c r="E665" s="16">
        <f t="shared" si="73"/>
        <v>43576</v>
      </c>
      <c r="F665" s="16">
        <f t="shared" si="73"/>
        <v>43579</v>
      </c>
      <c r="G665" s="16">
        <f>F665+3</f>
        <v>43582</v>
      </c>
    </row>
    <row r="666" spans="1:7" s="8" customFormat="1" ht="15.75" customHeight="1">
      <c r="A666" s="38"/>
      <c r="B666" s="10" t="s">
        <v>271</v>
      </c>
      <c r="C666" s="127" t="s">
        <v>375</v>
      </c>
      <c r="D666" s="854"/>
      <c r="E666" s="16">
        <f t="shared" si="73"/>
        <v>43583</v>
      </c>
      <c r="F666" s="16">
        <f t="shared" si="73"/>
        <v>43586</v>
      </c>
      <c r="G666" s="16">
        <f>F666+3</f>
        <v>43589</v>
      </c>
    </row>
    <row r="667" spans="1:7" s="8" customFormat="1" ht="15.75" customHeight="1">
      <c r="A667" s="38"/>
      <c r="B667" s="85"/>
      <c r="C667" s="128"/>
      <c r="D667" s="85"/>
      <c r="E667" s="85"/>
      <c r="F667" s="129"/>
      <c r="G667" s="129"/>
    </row>
    <row r="668" spans="1:7" s="8" customFormat="1" ht="15.75" customHeight="1">
      <c r="A668" s="38"/>
      <c r="B668" s="853" t="s">
        <v>32</v>
      </c>
      <c r="C668" s="853" t="s">
        <v>33</v>
      </c>
      <c r="D668" s="853" t="s">
        <v>34</v>
      </c>
      <c r="E668" s="10" t="s">
        <v>724</v>
      </c>
      <c r="F668" s="10" t="s">
        <v>35</v>
      </c>
      <c r="G668" s="10" t="s">
        <v>114</v>
      </c>
    </row>
    <row r="669" spans="1:7" s="8" customFormat="1" ht="15.75" customHeight="1">
      <c r="A669" s="38"/>
      <c r="B669" s="854"/>
      <c r="C669" s="854"/>
      <c r="D669" s="854"/>
      <c r="E669" s="82" t="s">
        <v>25</v>
      </c>
      <c r="F669" s="10" t="s">
        <v>36</v>
      </c>
      <c r="G669" s="10" t="s">
        <v>37</v>
      </c>
    </row>
    <row r="670" spans="1:7" s="8" customFormat="1" ht="15.75" customHeight="1">
      <c r="A670" s="38"/>
      <c r="B670" s="10" t="s">
        <v>0</v>
      </c>
      <c r="C670" s="84" t="s">
        <v>937</v>
      </c>
      <c r="D670" s="853" t="s">
        <v>936</v>
      </c>
      <c r="E670" s="16">
        <v>43558</v>
      </c>
      <c r="F670" s="16">
        <f>E670+3</f>
        <v>43561</v>
      </c>
      <c r="G670" s="16">
        <f>F670+3</f>
        <v>43564</v>
      </c>
    </row>
    <row r="671" spans="1:7" s="8" customFormat="1" ht="15.75" customHeight="1">
      <c r="A671" s="38"/>
      <c r="B671" s="10" t="s">
        <v>0</v>
      </c>
      <c r="C671" s="84" t="s">
        <v>681</v>
      </c>
      <c r="D671" s="866"/>
      <c r="E671" s="16">
        <f t="shared" ref="E671:F674" si="74">E670+7</f>
        <v>43565</v>
      </c>
      <c r="F671" s="16">
        <f t="shared" si="74"/>
        <v>43568</v>
      </c>
      <c r="G671" s="16">
        <f>F671+3</f>
        <v>43571</v>
      </c>
    </row>
    <row r="672" spans="1:7" s="8" customFormat="1" ht="15.75" customHeight="1">
      <c r="A672" s="38"/>
      <c r="B672" s="10" t="s">
        <v>0</v>
      </c>
      <c r="C672" s="84" t="s">
        <v>658</v>
      </c>
      <c r="D672" s="866"/>
      <c r="E672" s="16">
        <f t="shared" si="74"/>
        <v>43572</v>
      </c>
      <c r="F672" s="16">
        <f t="shared" si="74"/>
        <v>43575</v>
      </c>
      <c r="G672" s="16">
        <f>F672+3</f>
        <v>43578</v>
      </c>
    </row>
    <row r="673" spans="1:7" s="8" customFormat="1" ht="15.75" customHeight="1">
      <c r="A673" s="38"/>
      <c r="B673" s="10" t="s">
        <v>0</v>
      </c>
      <c r="C673" s="84" t="s">
        <v>659</v>
      </c>
      <c r="D673" s="866"/>
      <c r="E673" s="16">
        <f t="shared" si="74"/>
        <v>43579</v>
      </c>
      <c r="F673" s="16">
        <f t="shared" si="74"/>
        <v>43582</v>
      </c>
      <c r="G673" s="16">
        <f>F673+3</f>
        <v>43585</v>
      </c>
    </row>
    <row r="674" spans="1:7" s="8" customFormat="1" ht="15.75" customHeight="1">
      <c r="A674" s="38"/>
      <c r="B674" s="10" t="s">
        <v>0</v>
      </c>
      <c r="C674" s="84" t="s">
        <v>660</v>
      </c>
      <c r="D674" s="854"/>
      <c r="E674" s="16">
        <f t="shared" si="74"/>
        <v>43586</v>
      </c>
      <c r="F674" s="16">
        <f t="shared" si="74"/>
        <v>43589</v>
      </c>
      <c r="G674" s="16">
        <f>F674+3</f>
        <v>43592</v>
      </c>
    </row>
    <row r="675" spans="1:7" s="8" customFormat="1" ht="15.75" customHeight="1">
      <c r="A675" s="38"/>
      <c r="B675" s="85"/>
      <c r="C675" s="85"/>
      <c r="D675" s="85"/>
      <c r="E675" s="85"/>
      <c r="F675" s="28"/>
      <c r="G675" s="28"/>
    </row>
    <row r="676" spans="1:7" s="8" customFormat="1" ht="15.75" customHeight="1">
      <c r="A676" s="38"/>
      <c r="B676" s="125"/>
      <c r="C676" s="35"/>
      <c r="D676" s="36"/>
      <c r="E676" s="36"/>
      <c r="F676" s="37"/>
      <c r="G676" s="37"/>
    </row>
    <row r="677" spans="1:7" s="8" customFormat="1" ht="15.75" customHeight="1">
      <c r="A677" s="38" t="s">
        <v>938</v>
      </c>
      <c r="B677" s="853" t="s">
        <v>32</v>
      </c>
      <c r="C677" s="853" t="s">
        <v>33</v>
      </c>
      <c r="D677" s="853" t="s">
        <v>34</v>
      </c>
      <c r="E677" s="10" t="s">
        <v>724</v>
      </c>
      <c r="F677" s="10" t="s">
        <v>35</v>
      </c>
      <c r="G677" s="10" t="s">
        <v>116</v>
      </c>
    </row>
    <row r="678" spans="1:7" s="8" customFormat="1" ht="15.75" customHeight="1">
      <c r="A678" s="38"/>
      <c r="B678" s="854"/>
      <c r="C678" s="854"/>
      <c r="D678" s="854"/>
      <c r="E678" s="82" t="s">
        <v>25</v>
      </c>
      <c r="F678" s="10" t="s">
        <v>36</v>
      </c>
      <c r="G678" s="10" t="s">
        <v>37</v>
      </c>
    </row>
    <row r="679" spans="1:7" s="8" customFormat="1" ht="15.75" customHeight="1">
      <c r="A679" s="38"/>
      <c r="B679" s="10" t="s">
        <v>939</v>
      </c>
      <c r="C679" s="10" t="s">
        <v>940</v>
      </c>
      <c r="D679" s="853" t="s">
        <v>941</v>
      </c>
      <c r="E679" s="16">
        <v>43555</v>
      </c>
      <c r="F679" s="16">
        <f>E679+3</f>
        <v>43558</v>
      </c>
      <c r="G679" s="16">
        <f>F679+3</f>
        <v>43561</v>
      </c>
    </row>
    <row r="680" spans="1:7" s="8" customFormat="1" ht="15.75" customHeight="1">
      <c r="A680" s="38"/>
      <c r="B680" s="10" t="s">
        <v>385</v>
      </c>
      <c r="C680" s="10" t="s">
        <v>658</v>
      </c>
      <c r="D680" s="866"/>
      <c r="E680" s="16">
        <f t="shared" ref="E680:F683" si="75">E679+7</f>
        <v>43562</v>
      </c>
      <c r="F680" s="16">
        <f t="shared" si="75"/>
        <v>43565</v>
      </c>
      <c r="G680" s="16">
        <f>F680+3</f>
        <v>43568</v>
      </c>
    </row>
    <row r="681" spans="1:7" s="8" customFormat="1" ht="15.75" customHeight="1">
      <c r="A681" s="38"/>
      <c r="B681" s="10" t="s">
        <v>385</v>
      </c>
      <c r="C681" s="10" t="s">
        <v>659</v>
      </c>
      <c r="D681" s="866"/>
      <c r="E681" s="16">
        <f t="shared" si="75"/>
        <v>43569</v>
      </c>
      <c r="F681" s="16">
        <f t="shared" si="75"/>
        <v>43572</v>
      </c>
      <c r="G681" s="16">
        <f>F681+3</f>
        <v>43575</v>
      </c>
    </row>
    <row r="682" spans="1:7" s="8" customFormat="1" ht="15.75" customHeight="1">
      <c r="A682" s="38"/>
      <c r="B682" s="10" t="s">
        <v>385</v>
      </c>
      <c r="C682" s="10" t="s">
        <v>660</v>
      </c>
      <c r="D682" s="866"/>
      <c r="E682" s="16">
        <f t="shared" si="75"/>
        <v>43576</v>
      </c>
      <c r="F682" s="16">
        <f t="shared" si="75"/>
        <v>43579</v>
      </c>
      <c r="G682" s="16">
        <f>F682+3</f>
        <v>43582</v>
      </c>
    </row>
    <row r="683" spans="1:7" s="8" customFormat="1" ht="15.75" customHeight="1">
      <c r="A683" s="38"/>
      <c r="B683" s="10" t="s">
        <v>385</v>
      </c>
      <c r="C683" s="10" t="s">
        <v>661</v>
      </c>
      <c r="D683" s="854"/>
      <c r="E683" s="16">
        <f t="shared" si="75"/>
        <v>43583</v>
      </c>
      <c r="F683" s="16">
        <f t="shared" si="75"/>
        <v>43586</v>
      </c>
      <c r="G683" s="16">
        <f>F683+3</f>
        <v>43589</v>
      </c>
    </row>
    <row r="684" spans="1:7" s="8" customFormat="1" ht="15.75" customHeight="1">
      <c r="A684" s="38"/>
      <c r="B684" s="35"/>
      <c r="C684" s="35"/>
      <c r="D684" s="35"/>
      <c r="E684" s="35"/>
      <c r="F684" s="36"/>
      <c r="G684" s="37"/>
    </row>
    <row r="685" spans="1:7" s="8" customFormat="1" ht="15.75" customHeight="1">
      <c r="A685" s="38"/>
      <c r="B685" s="853" t="s">
        <v>731</v>
      </c>
      <c r="C685" s="853" t="s">
        <v>33</v>
      </c>
      <c r="D685" s="853" t="s">
        <v>34</v>
      </c>
      <c r="E685" s="10" t="s">
        <v>724</v>
      </c>
      <c r="F685" s="10" t="s">
        <v>35</v>
      </c>
      <c r="G685" s="10" t="s">
        <v>116</v>
      </c>
    </row>
    <row r="686" spans="1:7" s="8" customFormat="1" ht="15.75" customHeight="1">
      <c r="A686" s="38"/>
      <c r="B686" s="854"/>
      <c r="C686" s="854"/>
      <c r="D686" s="854"/>
      <c r="E686" s="82" t="s">
        <v>25</v>
      </c>
      <c r="F686" s="10" t="s">
        <v>36</v>
      </c>
      <c r="G686" s="10" t="s">
        <v>37</v>
      </c>
    </row>
    <row r="687" spans="1:7" s="8" customFormat="1" ht="15.75" customHeight="1">
      <c r="A687" s="38"/>
      <c r="B687" s="10" t="s">
        <v>942</v>
      </c>
      <c r="C687" s="84" t="s">
        <v>943</v>
      </c>
      <c r="D687" s="858" t="s">
        <v>944</v>
      </c>
      <c r="E687" s="16">
        <v>43558</v>
      </c>
      <c r="F687" s="16">
        <f>E687+3</f>
        <v>43561</v>
      </c>
      <c r="G687" s="16">
        <f>F687+4</f>
        <v>43565</v>
      </c>
    </row>
    <row r="688" spans="1:7" s="8" customFormat="1" ht="15.75" customHeight="1">
      <c r="A688" s="38"/>
      <c r="B688" s="10" t="s">
        <v>945</v>
      </c>
      <c r="C688" s="84" t="s">
        <v>680</v>
      </c>
      <c r="D688" s="887"/>
      <c r="E688" s="16">
        <f t="shared" ref="E688:F691" si="76">E687+7</f>
        <v>43565</v>
      </c>
      <c r="F688" s="16">
        <f t="shared" si="76"/>
        <v>43568</v>
      </c>
      <c r="G688" s="16">
        <f>F688+4</f>
        <v>43572</v>
      </c>
    </row>
    <row r="689" spans="1:7" s="8" customFormat="1" ht="15.75" customHeight="1">
      <c r="A689" s="38"/>
      <c r="B689" s="10" t="s">
        <v>945</v>
      </c>
      <c r="C689" s="84" t="s">
        <v>681</v>
      </c>
      <c r="D689" s="887"/>
      <c r="E689" s="16">
        <f t="shared" si="76"/>
        <v>43572</v>
      </c>
      <c r="F689" s="16">
        <f t="shared" si="76"/>
        <v>43575</v>
      </c>
      <c r="G689" s="16">
        <f>F689+4</f>
        <v>43579</v>
      </c>
    </row>
    <row r="690" spans="1:7" s="8" customFormat="1" ht="15.75" customHeight="1">
      <c r="A690" s="38"/>
      <c r="B690" s="10" t="s">
        <v>945</v>
      </c>
      <c r="C690" s="84" t="s">
        <v>658</v>
      </c>
      <c r="D690" s="887"/>
      <c r="E690" s="16">
        <f t="shared" si="76"/>
        <v>43579</v>
      </c>
      <c r="F690" s="16">
        <f t="shared" si="76"/>
        <v>43582</v>
      </c>
      <c r="G690" s="16">
        <f>F690+4</f>
        <v>43586</v>
      </c>
    </row>
    <row r="691" spans="1:7" s="8" customFormat="1" ht="15.75" customHeight="1">
      <c r="A691" s="38"/>
      <c r="B691" s="10" t="s">
        <v>945</v>
      </c>
      <c r="C691" s="84" t="s">
        <v>659</v>
      </c>
      <c r="D691" s="888"/>
      <c r="E691" s="16">
        <f t="shared" si="76"/>
        <v>43586</v>
      </c>
      <c r="F691" s="16">
        <f t="shared" si="76"/>
        <v>43589</v>
      </c>
      <c r="G691" s="16">
        <f>F691+4</f>
        <v>43593</v>
      </c>
    </row>
    <row r="692" spans="1:7" s="8" customFormat="1" ht="15.75" customHeight="1">
      <c r="A692" s="38"/>
      <c r="B692" s="126"/>
      <c r="C692" s="85"/>
      <c r="D692" s="85"/>
      <c r="E692" s="85"/>
      <c r="F692" s="28"/>
      <c r="G692" s="28"/>
    </row>
    <row r="693" spans="1:7" s="8" customFormat="1" ht="15.75" customHeight="1">
      <c r="A693" s="38"/>
      <c r="B693" s="125"/>
      <c r="C693" s="35"/>
      <c r="D693" s="36"/>
      <c r="E693" s="36"/>
      <c r="F693" s="37"/>
      <c r="G693" s="37"/>
    </row>
    <row r="694" spans="1:7" s="8" customFormat="1" ht="15.75" customHeight="1">
      <c r="A694" s="38"/>
      <c r="B694" s="853" t="s">
        <v>32</v>
      </c>
      <c r="C694" s="853" t="s">
        <v>33</v>
      </c>
      <c r="D694" s="853" t="s">
        <v>34</v>
      </c>
      <c r="E694" s="10" t="s">
        <v>730</v>
      </c>
      <c r="F694" s="10" t="s">
        <v>35</v>
      </c>
      <c r="G694" s="10" t="s">
        <v>118</v>
      </c>
    </row>
    <row r="695" spans="1:7" s="8" customFormat="1" ht="15.75" customHeight="1">
      <c r="A695" s="38" t="s">
        <v>117</v>
      </c>
      <c r="B695" s="854"/>
      <c r="C695" s="854"/>
      <c r="D695" s="854"/>
      <c r="E695" s="82" t="s">
        <v>25</v>
      </c>
      <c r="F695" s="10" t="s">
        <v>36</v>
      </c>
      <c r="G695" s="10" t="s">
        <v>37</v>
      </c>
    </row>
    <row r="696" spans="1:7" s="8" customFormat="1" ht="15.75" customHeight="1">
      <c r="A696" s="38"/>
      <c r="B696" s="10" t="s">
        <v>26</v>
      </c>
      <c r="C696" s="53" t="s">
        <v>946</v>
      </c>
      <c r="D696" s="853" t="s">
        <v>947</v>
      </c>
      <c r="E696" s="16">
        <v>43557</v>
      </c>
      <c r="F696" s="16">
        <f t="shared" ref="F696:G700" si="77">E696+4</f>
        <v>43561</v>
      </c>
      <c r="G696" s="16">
        <f t="shared" si="77"/>
        <v>43565</v>
      </c>
    </row>
    <row r="697" spans="1:7" s="8" customFormat="1" ht="15.75" customHeight="1">
      <c r="A697" s="38"/>
      <c r="B697" s="10" t="s">
        <v>26</v>
      </c>
      <c r="C697" s="53" t="s">
        <v>670</v>
      </c>
      <c r="D697" s="866"/>
      <c r="E697" s="16">
        <f>E696+7</f>
        <v>43564</v>
      </c>
      <c r="F697" s="16">
        <f t="shared" si="77"/>
        <v>43568</v>
      </c>
      <c r="G697" s="16">
        <f t="shared" si="77"/>
        <v>43572</v>
      </c>
    </row>
    <row r="698" spans="1:7" s="8" customFormat="1" ht="15.75" customHeight="1">
      <c r="A698" s="38"/>
      <c r="B698" s="10" t="s">
        <v>26</v>
      </c>
      <c r="C698" s="53" t="s">
        <v>669</v>
      </c>
      <c r="D698" s="866"/>
      <c r="E698" s="16">
        <f>E697+7</f>
        <v>43571</v>
      </c>
      <c r="F698" s="16">
        <f t="shared" si="77"/>
        <v>43575</v>
      </c>
      <c r="G698" s="16">
        <f t="shared" si="77"/>
        <v>43579</v>
      </c>
    </row>
    <row r="699" spans="1:7" s="8" customFormat="1" ht="15.75" customHeight="1">
      <c r="A699" s="38"/>
      <c r="B699" s="10" t="s">
        <v>26</v>
      </c>
      <c r="C699" s="53" t="s">
        <v>672</v>
      </c>
      <c r="D699" s="866"/>
      <c r="E699" s="16">
        <f>E698+7</f>
        <v>43578</v>
      </c>
      <c r="F699" s="16">
        <f t="shared" si="77"/>
        <v>43582</v>
      </c>
      <c r="G699" s="16">
        <f t="shared" si="77"/>
        <v>43586</v>
      </c>
    </row>
    <row r="700" spans="1:7" s="8" customFormat="1" ht="15.75" customHeight="1">
      <c r="A700" s="110"/>
      <c r="B700" s="10" t="s">
        <v>26</v>
      </c>
      <c r="C700" s="53" t="s">
        <v>671</v>
      </c>
      <c r="D700" s="854"/>
      <c r="E700" s="16">
        <f>E699+7</f>
        <v>43585</v>
      </c>
      <c r="F700" s="16">
        <f t="shared" si="77"/>
        <v>43589</v>
      </c>
      <c r="G700" s="16">
        <f t="shared" si="77"/>
        <v>43593</v>
      </c>
    </row>
    <row r="701" spans="1:7" s="8" customFormat="1" ht="15.75" customHeight="1">
      <c r="A701" s="38"/>
      <c r="B701" s="85"/>
      <c r="C701" s="85"/>
      <c r="D701" s="85"/>
      <c r="E701" s="85"/>
      <c r="F701" s="28"/>
      <c r="G701" s="28"/>
    </row>
    <row r="702" spans="1:7" s="8" customFormat="1" ht="15.75" customHeight="1">
      <c r="A702" s="38"/>
      <c r="B702" s="125"/>
      <c r="C702" s="35"/>
      <c r="D702" s="36"/>
      <c r="E702" s="36"/>
      <c r="F702" s="37"/>
      <c r="G702" s="37"/>
    </row>
    <row r="703" spans="1:7" s="8" customFormat="1" ht="15.75" customHeight="1">
      <c r="A703" s="38"/>
      <c r="B703" s="850" t="s">
        <v>32</v>
      </c>
      <c r="C703" s="850" t="s">
        <v>33</v>
      </c>
      <c r="D703" s="850" t="s">
        <v>34</v>
      </c>
      <c r="E703" s="10" t="s">
        <v>730</v>
      </c>
      <c r="F703" s="10" t="s">
        <v>35</v>
      </c>
      <c r="G703" s="10" t="s">
        <v>948</v>
      </c>
    </row>
    <row r="704" spans="1:7" s="8" customFormat="1" ht="15.75" customHeight="1">
      <c r="A704" s="38" t="s">
        <v>949</v>
      </c>
      <c r="B704" s="852"/>
      <c r="C704" s="852"/>
      <c r="D704" s="852"/>
      <c r="E704" s="10" t="s">
        <v>25</v>
      </c>
      <c r="F704" s="10" t="s">
        <v>36</v>
      </c>
      <c r="G704" s="10" t="s">
        <v>37</v>
      </c>
    </row>
    <row r="705" spans="1:7" s="8" customFormat="1" ht="15.75" customHeight="1">
      <c r="A705" s="38"/>
      <c r="B705" s="10" t="s">
        <v>950</v>
      </c>
      <c r="C705" s="53" t="s">
        <v>662</v>
      </c>
      <c r="D705" s="927" t="s">
        <v>951</v>
      </c>
      <c r="E705" s="16">
        <v>43554</v>
      </c>
      <c r="F705" s="16">
        <f>E705+3</f>
        <v>43557</v>
      </c>
      <c r="G705" s="16">
        <f>F705+5</f>
        <v>43562</v>
      </c>
    </row>
    <row r="706" spans="1:7" s="8" customFormat="1" ht="15.75" customHeight="1">
      <c r="A706" s="38"/>
      <c r="B706" s="10" t="s">
        <v>950</v>
      </c>
      <c r="C706" s="53" t="s">
        <v>663</v>
      </c>
      <c r="D706" s="851"/>
      <c r="E706" s="16">
        <f>E705+7</f>
        <v>43561</v>
      </c>
      <c r="F706" s="16">
        <f t="shared" ref="E706:F709" si="78">F705+7</f>
        <v>43564</v>
      </c>
      <c r="G706" s="16">
        <f>F706+5</f>
        <v>43569</v>
      </c>
    </row>
    <row r="707" spans="1:7" s="8" customFormat="1" ht="15.75" customHeight="1">
      <c r="A707" s="38"/>
      <c r="B707" s="10" t="s">
        <v>950</v>
      </c>
      <c r="C707" s="53" t="s">
        <v>664</v>
      </c>
      <c r="D707" s="851"/>
      <c r="E707" s="16">
        <f t="shared" si="78"/>
        <v>43568</v>
      </c>
      <c r="F707" s="16">
        <f t="shared" si="78"/>
        <v>43571</v>
      </c>
      <c r="G707" s="16">
        <f>F707+5</f>
        <v>43576</v>
      </c>
    </row>
    <row r="708" spans="1:7" s="8" customFormat="1" ht="15.75" customHeight="1">
      <c r="A708" s="38"/>
      <c r="B708" s="10" t="s">
        <v>950</v>
      </c>
      <c r="C708" s="53" t="s">
        <v>665</v>
      </c>
      <c r="D708" s="851"/>
      <c r="E708" s="16">
        <f t="shared" si="78"/>
        <v>43575</v>
      </c>
      <c r="F708" s="16">
        <f t="shared" si="78"/>
        <v>43578</v>
      </c>
      <c r="G708" s="16">
        <f>F708+5</f>
        <v>43583</v>
      </c>
    </row>
    <row r="709" spans="1:7" s="8" customFormat="1" ht="15.75" customHeight="1">
      <c r="A709" s="38"/>
      <c r="B709" s="10"/>
      <c r="C709" s="53" t="s">
        <v>666</v>
      </c>
      <c r="D709" s="852"/>
      <c r="E709" s="16">
        <f t="shared" si="78"/>
        <v>43582</v>
      </c>
      <c r="F709" s="16">
        <f t="shared" si="78"/>
        <v>43585</v>
      </c>
      <c r="G709" s="16">
        <f>F709+5</f>
        <v>43590</v>
      </c>
    </row>
    <row r="710" spans="1:7" s="8" customFormat="1" ht="15.75" customHeight="1">
      <c r="A710" s="38"/>
      <c r="B710" s="35"/>
      <c r="C710" s="35"/>
      <c r="D710" s="36"/>
      <c r="E710" s="36"/>
      <c r="F710" s="37"/>
      <c r="G710" s="37"/>
    </row>
    <row r="711" spans="1:7" s="8" customFormat="1" ht="15.75" customHeight="1">
      <c r="A711" s="38"/>
      <c r="B711" s="853" t="s">
        <v>731</v>
      </c>
      <c r="C711" s="853" t="s">
        <v>33</v>
      </c>
      <c r="D711" s="853" t="s">
        <v>34</v>
      </c>
      <c r="E711" s="10" t="s">
        <v>724</v>
      </c>
      <c r="F711" s="10" t="s">
        <v>35</v>
      </c>
      <c r="G711" s="10" t="s">
        <v>119</v>
      </c>
    </row>
    <row r="712" spans="1:7" s="8" customFormat="1" ht="15.75" customHeight="1">
      <c r="A712" s="38"/>
      <c r="B712" s="854"/>
      <c r="C712" s="854"/>
      <c r="D712" s="854"/>
      <c r="E712" s="82" t="s">
        <v>25</v>
      </c>
      <c r="F712" s="10" t="s">
        <v>36</v>
      </c>
      <c r="G712" s="10" t="s">
        <v>37</v>
      </c>
    </row>
    <row r="713" spans="1:7" s="8" customFormat="1" ht="15.75" customHeight="1">
      <c r="A713" s="38"/>
      <c r="B713" s="10" t="s">
        <v>952</v>
      </c>
      <c r="C713" s="53" t="s">
        <v>953</v>
      </c>
      <c r="D713" s="884" t="s">
        <v>954</v>
      </c>
      <c r="E713" s="16">
        <v>43557</v>
      </c>
      <c r="F713" s="16">
        <f t="shared" ref="F713:G717" si="79">E713+3</f>
        <v>43560</v>
      </c>
      <c r="G713" s="16">
        <f t="shared" si="79"/>
        <v>43563</v>
      </c>
    </row>
    <row r="714" spans="1:7" s="8" customFormat="1" ht="15.75" customHeight="1">
      <c r="A714" s="38"/>
      <c r="B714" s="10" t="s">
        <v>955</v>
      </c>
      <c r="C714" s="53" t="s">
        <v>956</v>
      </c>
      <c r="D714" s="866"/>
      <c r="E714" s="16">
        <f>E713+7</f>
        <v>43564</v>
      </c>
      <c r="F714" s="16">
        <f t="shared" si="79"/>
        <v>43567</v>
      </c>
      <c r="G714" s="16">
        <f t="shared" si="79"/>
        <v>43570</v>
      </c>
    </row>
    <row r="715" spans="1:7" s="8" customFormat="1" ht="15.75" customHeight="1">
      <c r="A715" s="38"/>
      <c r="B715" s="10" t="s">
        <v>955</v>
      </c>
      <c r="C715" s="53" t="s">
        <v>957</v>
      </c>
      <c r="D715" s="866"/>
      <c r="E715" s="16">
        <f>E714+7</f>
        <v>43571</v>
      </c>
      <c r="F715" s="16">
        <f t="shared" si="79"/>
        <v>43574</v>
      </c>
      <c r="G715" s="16">
        <f t="shared" si="79"/>
        <v>43577</v>
      </c>
    </row>
    <row r="716" spans="1:7" s="8" customFormat="1" ht="15.75" customHeight="1">
      <c r="A716" s="38"/>
      <c r="B716" s="10" t="s">
        <v>955</v>
      </c>
      <c r="C716" s="53" t="s">
        <v>958</v>
      </c>
      <c r="D716" s="866"/>
      <c r="E716" s="16">
        <f>E715+7</f>
        <v>43578</v>
      </c>
      <c r="F716" s="16">
        <f t="shared" si="79"/>
        <v>43581</v>
      </c>
      <c r="G716" s="16">
        <f t="shared" si="79"/>
        <v>43584</v>
      </c>
    </row>
    <row r="717" spans="1:7" s="8" customFormat="1" ht="15.75" customHeight="1">
      <c r="A717" s="38"/>
      <c r="B717" s="10"/>
      <c r="C717" s="53"/>
      <c r="D717" s="854"/>
      <c r="E717" s="16">
        <f>E716+7</f>
        <v>43585</v>
      </c>
      <c r="F717" s="16">
        <f t="shared" si="79"/>
        <v>43588</v>
      </c>
      <c r="G717" s="16">
        <f t="shared" si="79"/>
        <v>43591</v>
      </c>
    </row>
    <row r="718" spans="1:7" s="8" customFormat="1" ht="15.75" customHeight="1">
      <c r="A718" s="38"/>
      <c r="B718" s="85"/>
      <c r="C718" s="85"/>
      <c r="D718" s="85"/>
      <c r="E718" s="85"/>
      <c r="F718" s="28"/>
      <c r="G718" s="28"/>
    </row>
    <row r="719" spans="1:7" s="8" customFormat="1" ht="15.75" customHeight="1">
      <c r="A719" s="38"/>
      <c r="B719" s="125"/>
      <c r="C719" s="35"/>
      <c r="D719" s="36"/>
      <c r="E719" s="36"/>
      <c r="F719" s="37"/>
      <c r="G719" s="37"/>
    </row>
    <row r="720" spans="1:7" s="8" customFormat="1" ht="15.75" customHeight="1">
      <c r="A720" s="38" t="s">
        <v>959</v>
      </c>
      <c r="B720" s="853" t="s">
        <v>728</v>
      </c>
      <c r="C720" s="853" t="s">
        <v>33</v>
      </c>
      <c r="D720" s="853" t="s">
        <v>34</v>
      </c>
      <c r="E720" s="10" t="s">
        <v>726</v>
      </c>
      <c r="F720" s="10" t="s">
        <v>35</v>
      </c>
      <c r="G720" s="10" t="s">
        <v>120</v>
      </c>
    </row>
    <row r="721" spans="1:7" s="8" customFormat="1" ht="15.75" customHeight="1">
      <c r="A721" s="38"/>
      <c r="B721" s="854"/>
      <c r="C721" s="854"/>
      <c r="D721" s="854"/>
      <c r="E721" s="82" t="s">
        <v>25</v>
      </c>
      <c r="F721" s="10" t="s">
        <v>36</v>
      </c>
      <c r="G721" s="10" t="s">
        <v>37</v>
      </c>
    </row>
    <row r="722" spans="1:7" s="8" customFormat="1" ht="15.75" customHeight="1">
      <c r="A722" s="38"/>
      <c r="B722" s="10" t="s">
        <v>26</v>
      </c>
      <c r="C722" s="53" t="s">
        <v>946</v>
      </c>
      <c r="D722" s="853" t="s">
        <v>960</v>
      </c>
      <c r="E722" s="16">
        <v>43557</v>
      </c>
      <c r="F722" s="16">
        <f t="shared" ref="F722:G726" si="80">E722+4</f>
        <v>43561</v>
      </c>
      <c r="G722" s="16">
        <f t="shared" si="80"/>
        <v>43565</v>
      </c>
    </row>
    <row r="723" spans="1:7" s="8" customFormat="1" ht="15.75" customHeight="1">
      <c r="A723" s="38"/>
      <c r="B723" s="10" t="s">
        <v>26</v>
      </c>
      <c r="C723" s="53" t="s">
        <v>670</v>
      </c>
      <c r="D723" s="866"/>
      <c r="E723" s="16">
        <f>E722+7</f>
        <v>43564</v>
      </c>
      <c r="F723" s="16">
        <f t="shared" si="80"/>
        <v>43568</v>
      </c>
      <c r="G723" s="16">
        <f t="shared" si="80"/>
        <v>43572</v>
      </c>
    </row>
    <row r="724" spans="1:7" s="8" customFormat="1" ht="15.75" customHeight="1">
      <c r="A724" s="38"/>
      <c r="B724" s="10" t="s">
        <v>26</v>
      </c>
      <c r="C724" s="53" t="s">
        <v>669</v>
      </c>
      <c r="D724" s="866"/>
      <c r="E724" s="16">
        <f>E723+7</f>
        <v>43571</v>
      </c>
      <c r="F724" s="16">
        <f t="shared" si="80"/>
        <v>43575</v>
      </c>
      <c r="G724" s="16">
        <f t="shared" si="80"/>
        <v>43579</v>
      </c>
    </row>
    <row r="725" spans="1:7" s="8" customFormat="1" ht="15.75" customHeight="1">
      <c r="A725" s="38"/>
      <c r="B725" s="10" t="s">
        <v>26</v>
      </c>
      <c r="C725" s="53" t="s">
        <v>672</v>
      </c>
      <c r="D725" s="866"/>
      <c r="E725" s="16">
        <f>E724+7</f>
        <v>43578</v>
      </c>
      <c r="F725" s="16">
        <f t="shared" si="80"/>
        <v>43582</v>
      </c>
      <c r="G725" s="16">
        <f t="shared" si="80"/>
        <v>43586</v>
      </c>
    </row>
    <row r="726" spans="1:7" s="8" customFormat="1" ht="15.75" customHeight="1">
      <c r="A726" s="38"/>
      <c r="B726" s="10" t="s">
        <v>26</v>
      </c>
      <c r="C726" s="53" t="s">
        <v>671</v>
      </c>
      <c r="D726" s="854"/>
      <c r="E726" s="16">
        <f>E725+7</f>
        <v>43585</v>
      </c>
      <c r="F726" s="16">
        <f t="shared" si="80"/>
        <v>43589</v>
      </c>
      <c r="G726" s="16">
        <f t="shared" si="80"/>
        <v>43593</v>
      </c>
    </row>
    <row r="727" spans="1:7" s="8" customFormat="1" ht="15.75" customHeight="1">
      <c r="A727" s="38"/>
      <c r="B727" s="35"/>
      <c r="C727" s="35"/>
      <c r="D727" s="36"/>
      <c r="E727" s="36"/>
      <c r="F727" s="37"/>
      <c r="G727" s="37"/>
    </row>
    <row r="728" spans="1:7" s="8" customFormat="1" ht="15.75" customHeight="1">
      <c r="A728" s="130" t="s">
        <v>27</v>
      </c>
      <c r="B728" s="131"/>
      <c r="C728" s="131"/>
      <c r="D728" s="131"/>
      <c r="E728" s="131"/>
      <c r="F728" s="131"/>
      <c r="G728" s="131"/>
    </row>
    <row r="729" spans="1:7" s="8" customFormat="1" ht="15.75" customHeight="1">
      <c r="A729" s="38"/>
      <c r="B729" s="35"/>
      <c r="C729" s="37"/>
      <c r="D729" s="5"/>
      <c r="E729" s="36"/>
      <c r="F729" s="37"/>
      <c r="G729" s="37"/>
    </row>
    <row r="730" spans="1:7" s="8" customFormat="1" ht="15.75" customHeight="1">
      <c r="A730" s="38" t="s">
        <v>961</v>
      </c>
      <c r="B730" s="853" t="s">
        <v>32</v>
      </c>
      <c r="C730" s="39" t="s">
        <v>33</v>
      </c>
      <c r="D730" s="39" t="s">
        <v>34</v>
      </c>
      <c r="E730" s="10" t="s">
        <v>724</v>
      </c>
      <c r="F730" s="10" t="s">
        <v>35</v>
      </c>
      <c r="G730" s="39" t="s">
        <v>962</v>
      </c>
    </row>
    <row r="731" spans="1:7" s="8" customFormat="1" ht="15.75" customHeight="1">
      <c r="A731" s="38"/>
      <c r="B731" s="854"/>
      <c r="C731" s="11"/>
      <c r="D731" s="11"/>
      <c r="E731" s="11" t="s">
        <v>25</v>
      </c>
      <c r="F731" s="40" t="s">
        <v>36</v>
      </c>
      <c r="G731" s="10" t="s">
        <v>37</v>
      </c>
    </row>
    <row r="732" spans="1:7" s="8" customFormat="1" ht="15.75" customHeight="1">
      <c r="A732" s="38"/>
      <c r="B732" s="59" t="s">
        <v>276</v>
      </c>
      <c r="C732" s="99" t="s">
        <v>372</v>
      </c>
      <c r="D732" s="897" t="s">
        <v>895</v>
      </c>
      <c r="E732" s="58">
        <v>43554</v>
      </c>
      <c r="F732" s="58">
        <f>E732+4</f>
        <v>43558</v>
      </c>
      <c r="G732" s="16">
        <f>F732+3</f>
        <v>43561</v>
      </c>
    </row>
    <row r="733" spans="1:7" s="8" customFormat="1" ht="15.75" customHeight="1">
      <c r="A733" s="38"/>
      <c r="B733" s="59" t="s">
        <v>275</v>
      </c>
      <c r="C733" s="99" t="s">
        <v>669</v>
      </c>
      <c r="D733" s="898"/>
      <c r="E733" s="58">
        <f>E732+7</f>
        <v>43561</v>
      </c>
      <c r="F733" s="58">
        <f t="shared" ref="E733:G736" si="81">F732+7</f>
        <v>43565</v>
      </c>
      <c r="G733" s="16">
        <f t="shared" si="81"/>
        <v>43568</v>
      </c>
    </row>
    <row r="734" spans="1:7" s="8" customFormat="1" ht="15.75" customHeight="1">
      <c r="A734" s="38"/>
      <c r="B734" s="59" t="s">
        <v>276</v>
      </c>
      <c r="C734" s="99" t="s">
        <v>670</v>
      </c>
      <c r="D734" s="898"/>
      <c r="E734" s="58">
        <f t="shared" si="81"/>
        <v>43568</v>
      </c>
      <c r="F734" s="58">
        <f t="shared" si="81"/>
        <v>43572</v>
      </c>
      <c r="G734" s="16">
        <f t="shared" si="81"/>
        <v>43575</v>
      </c>
    </row>
    <row r="735" spans="1:7" s="8" customFormat="1" ht="15.75" customHeight="1">
      <c r="A735" s="132"/>
      <c r="B735" s="59" t="s">
        <v>275</v>
      </c>
      <c r="C735" s="99" t="s">
        <v>671</v>
      </c>
      <c r="D735" s="898"/>
      <c r="E735" s="58">
        <f t="shared" si="81"/>
        <v>43575</v>
      </c>
      <c r="F735" s="58">
        <f t="shared" si="81"/>
        <v>43579</v>
      </c>
      <c r="G735" s="16">
        <f t="shared" si="81"/>
        <v>43582</v>
      </c>
    </row>
    <row r="736" spans="1:7" s="8" customFormat="1" ht="15.75" customHeight="1">
      <c r="A736" s="38"/>
      <c r="B736" s="59" t="s">
        <v>276</v>
      </c>
      <c r="C736" s="99" t="s">
        <v>672</v>
      </c>
      <c r="D736" s="899"/>
      <c r="E736" s="58">
        <f t="shared" si="81"/>
        <v>43582</v>
      </c>
      <c r="F736" s="58">
        <f t="shared" si="81"/>
        <v>43586</v>
      </c>
      <c r="G736" s="16">
        <f t="shared" si="81"/>
        <v>43589</v>
      </c>
    </row>
    <row r="737" spans="1:7" s="8" customFormat="1" ht="15.75" customHeight="1">
      <c r="A737" s="38"/>
      <c r="B737" s="29"/>
      <c r="C737" s="29"/>
      <c r="D737" s="26"/>
      <c r="E737" s="28"/>
      <c r="F737" s="28"/>
      <c r="G737" s="28"/>
    </row>
    <row r="738" spans="1:7" s="8" customFormat="1" ht="15.75" customHeight="1">
      <c r="A738" s="38"/>
      <c r="B738" s="853" t="s">
        <v>32</v>
      </c>
      <c r="C738" s="39" t="s">
        <v>33</v>
      </c>
      <c r="D738" s="39" t="s">
        <v>34</v>
      </c>
      <c r="E738" s="10" t="s">
        <v>724</v>
      </c>
      <c r="F738" s="10" t="s">
        <v>35</v>
      </c>
      <c r="G738" s="39" t="s">
        <v>962</v>
      </c>
    </row>
    <row r="739" spans="1:7" s="8" customFormat="1" ht="15.75" customHeight="1">
      <c r="A739" s="38"/>
      <c r="B739" s="854"/>
      <c r="C739" s="11"/>
      <c r="D739" s="11"/>
      <c r="E739" s="11" t="s">
        <v>25</v>
      </c>
      <c r="F739" s="40" t="s">
        <v>36</v>
      </c>
      <c r="G739" s="10" t="s">
        <v>37</v>
      </c>
    </row>
    <row r="740" spans="1:7" s="8" customFormat="1" ht="15.75" customHeight="1">
      <c r="A740" s="38"/>
      <c r="B740" s="17" t="s">
        <v>537</v>
      </c>
      <c r="C740" s="59" t="s">
        <v>538</v>
      </c>
      <c r="D740" s="897" t="s">
        <v>963</v>
      </c>
      <c r="E740" s="58">
        <v>43555</v>
      </c>
      <c r="F740" s="58">
        <f>E740+4</f>
        <v>43559</v>
      </c>
      <c r="G740" s="16">
        <f>F740+3</f>
        <v>43562</v>
      </c>
    </row>
    <row r="741" spans="1:7" s="8" customFormat="1" ht="15.75" customHeight="1">
      <c r="A741" s="38"/>
      <c r="B741" s="17" t="s">
        <v>360</v>
      </c>
      <c r="C741" s="59" t="s">
        <v>331</v>
      </c>
      <c r="D741" s="898"/>
      <c r="E741" s="58">
        <f t="shared" ref="E741:G744" si="82">E740+7</f>
        <v>43562</v>
      </c>
      <c r="F741" s="58">
        <f t="shared" si="82"/>
        <v>43566</v>
      </c>
      <c r="G741" s="16">
        <f t="shared" si="82"/>
        <v>43569</v>
      </c>
    </row>
    <row r="742" spans="1:7" s="8" customFormat="1" ht="15.75" customHeight="1">
      <c r="A742" s="38"/>
      <c r="B742" s="17" t="s">
        <v>323</v>
      </c>
      <c r="C742" s="59" t="s">
        <v>200</v>
      </c>
      <c r="D742" s="898"/>
      <c r="E742" s="58">
        <f t="shared" si="82"/>
        <v>43569</v>
      </c>
      <c r="F742" s="58">
        <f t="shared" si="82"/>
        <v>43573</v>
      </c>
      <c r="G742" s="16">
        <f t="shared" si="82"/>
        <v>43576</v>
      </c>
    </row>
    <row r="743" spans="1:7" s="8" customFormat="1" ht="15.75" customHeight="1">
      <c r="A743" s="38"/>
      <c r="B743" s="17" t="s">
        <v>324</v>
      </c>
      <c r="C743" s="59" t="s">
        <v>539</v>
      </c>
      <c r="D743" s="898"/>
      <c r="E743" s="58">
        <f t="shared" si="82"/>
        <v>43576</v>
      </c>
      <c r="F743" s="58">
        <f t="shared" si="82"/>
        <v>43580</v>
      </c>
      <c r="G743" s="16">
        <f t="shared" si="82"/>
        <v>43583</v>
      </c>
    </row>
    <row r="744" spans="1:7" s="8" customFormat="1" ht="15.75" customHeight="1">
      <c r="A744" s="38"/>
      <c r="B744" s="17"/>
      <c r="C744" s="59"/>
      <c r="D744" s="899"/>
      <c r="E744" s="58">
        <f t="shared" si="82"/>
        <v>43583</v>
      </c>
      <c r="F744" s="58">
        <f t="shared" si="82"/>
        <v>43587</v>
      </c>
      <c r="G744" s="16">
        <f t="shared" si="82"/>
        <v>43590</v>
      </c>
    </row>
    <row r="745" spans="1:7" s="8" customFormat="1" ht="15.75" customHeight="1">
      <c r="A745" s="38"/>
      <c r="B745" s="29"/>
      <c r="C745" s="29"/>
      <c r="D745" s="26"/>
      <c r="E745" s="28"/>
      <c r="F745" s="28"/>
      <c r="G745" s="28"/>
    </row>
    <row r="746" spans="1:7" s="8" customFormat="1" ht="15.75" customHeight="1">
      <c r="A746" s="38"/>
      <c r="B746" s="29"/>
      <c r="C746" s="29"/>
      <c r="D746" s="26"/>
      <c r="E746" s="28"/>
      <c r="F746" s="28"/>
      <c r="G746" s="28"/>
    </row>
    <row r="747" spans="1:7" s="8" customFormat="1" ht="15.75" customHeight="1">
      <c r="A747" s="38"/>
      <c r="B747" s="853" t="s">
        <v>32</v>
      </c>
      <c r="C747" s="39" t="s">
        <v>33</v>
      </c>
      <c r="D747" s="39" t="s">
        <v>34</v>
      </c>
      <c r="E747" s="10" t="s">
        <v>724</v>
      </c>
      <c r="F747" s="10" t="s">
        <v>35</v>
      </c>
      <c r="G747" s="39" t="s">
        <v>962</v>
      </c>
    </row>
    <row r="748" spans="1:7" s="8" customFormat="1" ht="15.75" customHeight="1">
      <c r="A748" s="38"/>
      <c r="B748" s="854"/>
      <c r="C748" s="133"/>
      <c r="D748" s="11"/>
      <c r="E748" s="11" t="s">
        <v>25</v>
      </c>
      <c r="F748" s="40" t="s">
        <v>36</v>
      </c>
      <c r="G748" s="10" t="s">
        <v>37</v>
      </c>
    </row>
    <row r="749" spans="1:7" s="8" customFormat="1" ht="15.75" customHeight="1">
      <c r="A749" s="38"/>
      <c r="B749" s="59" t="s">
        <v>668</v>
      </c>
      <c r="C749" s="134" t="s">
        <v>371</v>
      </c>
      <c r="D749" s="897" t="s">
        <v>964</v>
      </c>
      <c r="E749" s="58">
        <v>43558</v>
      </c>
      <c r="F749" s="58">
        <f>E749+4</f>
        <v>43562</v>
      </c>
      <c r="G749" s="16">
        <f>F749+3</f>
        <v>43565</v>
      </c>
    </row>
    <row r="750" spans="1:7" s="8" customFormat="1" ht="15.75" customHeight="1">
      <c r="A750" s="38"/>
      <c r="B750" s="59" t="s">
        <v>282</v>
      </c>
      <c r="C750" s="135" t="s">
        <v>313</v>
      </c>
      <c r="D750" s="898"/>
      <c r="E750" s="58">
        <f t="shared" ref="E750:G753" si="83">E749+7</f>
        <v>43565</v>
      </c>
      <c r="F750" s="58">
        <f t="shared" si="83"/>
        <v>43569</v>
      </c>
      <c r="G750" s="16">
        <f t="shared" si="83"/>
        <v>43572</v>
      </c>
    </row>
    <row r="751" spans="1:7" s="8" customFormat="1" ht="15.75" customHeight="1">
      <c r="A751" s="38"/>
      <c r="B751" s="59" t="s">
        <v>98</v>
      </c>
      <c r="C751" s="134" t="s">
        <v>313</v>
      </c>
      <c r="D751" s="898"/>
      <c r="E751" s="58">
        <f t="shared" si="83"/>
        <v>43572</v>
      </c>
      <c r="F751" s="58">
        <f t="shared" si="83"/>
        <v>43576</v>
      </c>
      <c r="G751" s="16">
        <f t="shared" si="83"/>
        <v>43579</v>
      </c>
    </row>
    <row r="752" spans="1:7" s="8" customFormat="1" ht="15.75" customHeight="1">
      <c r="A752" s="38"/>
      <c r="B752" s="59" t="s">
        <v>290</v>
      </c>
      <c r="C752" s="135" t="s">
        <v>313</v>
      </c>
      <c r="D752" s="898"/>
      <c r="E752" s="58">
        <f t="shared" si="83"/>
        <v>43579</v>
      </c>
      <c r="F752" s="58">
        <f t="shared" si="83"/>
        <v>43583</v>
      </c>
      <c r="G752" s="16">
        <f t="shared" si="83"/>
        <v>43586</v>
      </c>
    </row>
    <row r="753" spans="1:7" s="8" customFormat="1" ht="15.75" customHeight="1">
      <c r="A753" s="38"/>
      <c r="B753" s="59" t="s">
        <v>668</v>
      </c>
      <c r="C753" s="134" t="s">
        <v>669</v>
      </c>
      <c r="D753" s="899"/>
      <c r="E753" s="58">
        <f t="shared" si="83"/>
        <v>43586</v>
      </c>
      <c r="F753" s="58">
        <f t="shared" si="83"/>
        <v>43590</v>
      </c>
      <c r="G753" s="16">
        <f t="shared" si="83"/>
        <v>43593</v>
      </c>
    </row>
    <row r="754" spans="1:7" s="8" customFormat="1" ht="15.75" customHeight="1">
      <c r="A754" s="38"/>
      <c r="B754" s="29"/>
      <c r="C754" s="29"/>
      <c r="D754" s="26"/>
      <c r="E754" s="28"/>
      <c r="F754" s="28"/>
      <c r="G754" s="28"/>
    </row>
    <row r="755" spans="1:7" s="8" customFormat="1" ht="15.75" customHeight="1">
      <c r="A755" s="111" t="s">
        <v>121</v>
      </c>
      <c r="B755" s="112"/>
      <c r="C755" s="112"/>
      <c r="D755" s="112"/>
      <c r="E755" s="112"/>
      <c r="F755" s="112"/>
      <c r="G755" s="112"/>
    </row>
    <row r="756" spans="1:7" s="8" customFormat="1" ht="15.75" customHeight="1">
      <c r="A756" s="38"/>
      <c r="B756" s="136"/>
      <c r="C756" s="35"/>
      <c r="D756" s="36"/>
      <c r="E756" s="36"/>
      <c r="F756" s="37"/>
      <c r="G756" s="37"/>
    </row>
    <row r="757" spans="1:7" s="8" customFormat="1" ht="15.75" customHeight="1">
      <c r="A757" s="38"/>
      <c r="B757" s="25"/>
      <c r="C757" s="25"/>
      <c r="D757" s="33"/>
      <c r="E757" s="28"/>
      <c r="F757" s="28"/>
      <c r="G757" s="28"/>
    </row>
    <row r="758" spans="1:7" s="8" customFormat="1" ht="15.75" customHeight="1">
      <c r="A758" s="38" t="s">
        <v>965</v>
      </c>
      <c r="B758" s="850" t="s">
        <v>32</v>
      </c>
      <c r="C758" s="850" t="s">
        <v>33</v>
      </c>
      <c r="D758" s="850" t="s">
        <v>34</v>
      </c>
      <c r="E758" s="10" t="s">
        <v>724</v>
      </c>
      <c r="F758" s="10" t="s">
        <v>35</v>
      </c>
      <c r="G758" s="10" t="s">
        <v>966</v>
      </c>
    </row>
    <row r="759" spans="1:7" s="8" customFormat="1" ht="15.75" customHeight="1">
      <c r="A759" s="38"/>
      <c r="B759" s="852"/>
      <c r="C759" s="852"/>
      <c r="D759" s="852"/>
      <c r="E759" s="10" t="s">
        <v>25</v>
      </c>
      <c r="F759" s="10" t="s">
        <v>36</v>
      </c>
      <c r="G759" s="10" t="s">
        <v>967</v>
      </c>
    </row>
    <row r="760" spans="1:7" s="8" customFormat="1" ht="15.75" customHeight="1">
      <c r="A760" s="38"/>
      <c r="B760" s="137" t="s">
        <v>526</v>
      </c>
      <c r="C760" s="138" t="s">
        <v>345</v>
      </c>
      <c r="D760" s="882" t="s">
        <v>968</v>
      </c>
      <c r="E760" s="15">
        <v>43554</v>
      </c>
      <c r="F760" s="15">
        <f>E760+4</f>
        <v>43558</v>
      </c>
      <c r="G760" s="16">
        <f>F760+10</f>
        <v>43568</v>
      </c>
    </row>
    <row r="761" spans="1:7" s="8" customFormat="1" ht="15.75" customHeight="1">
      <c r="A761" s="38"/>
      <c r="B761" s="137" t="s">
        <v>527</v>
      </c>
      <c r="C761" s="138" t="s">
        <v>130</v>
      </c>
      <c r="D761" s="864"/>
      <c r="E761" s="22">
        <f t="shared" ref="E761:F764" si="84">E760+7</f>
        <v>43561</v>
      </c>
      <c r="F761" s="15">
        <f t="shared" si="84"/>
        <v>43565</v>
      </c>
      <c r="G761" s="16">
        <f>F761+10</f>
        <v>43575</v>
      </c>
    </row>
    <row r="762" spans="1:7" s="8" customFormat="1" ht="15.75" customHeight="1">
      <c r="A762" s="38"/>
      <c r="B762" s="137" t="s">
        <v>528</v>
      </c>
      <c r="C762" s="138" t="s">
        <v>354</v>
      </c>
      <c r="D762" s="864"/>
      <c r="E762" s="22">
        <f t="shared" si="84"/>
        <v>43568</v>
      </c>
      <c r="F762" s="15">
        <f t="shared" si="84"/>
        <v>43572</v>
      </c>
      <c r="G762" s="16">
        <f>F762+10</f>
        <v>43582</v>
      </c>
    </row>
    <row r="763" spans="1:7" s="8" customFormat="1" ht="15.75" customHeight="1">
      <c r="A763" s="38"/>
      <c r="B763" s="137" t="s">
        <v>344</v>
      </c>
      <c r="C763" s="138" t="s">
        <v>529</v>
      </c>
      <c r="D763" s="864"/>
      <c r="E763" s="22">
        <f t="shared" si="84"/>
        <v>43575</v>
      </c>
      <c r="F763" s="15">
        <f t="shared" si="84"/>
        <v>43579</v>
      </c>
      <c r="G763" s="16">
        <f>F763+10</f>
        <v>43589</v>
      </c>
    </row>
    <row r="764" spans="1:7" s="8" customFormat="1" ht="15.75" customHeight="1">
      <c r="A764" s="38"/>
      <c r="B764" s="137" t="s">
        <v>270</v>
      </c>
      <c r="C764" s="92" t="s">
        <v>530</v>
      </c>
      <c r="D764" s="865"/>
      <c r="E764" s="22">
        <f t="shared" si="84"/>
        <v>43582</v>
      </c>
      <c r="F764" s="15">
        <f t="shared" si="84"/>
        <v>43586</v>
      </c>
      <c r="G764" s="16">
        <f>F764+10</f>
        <v>43596</v>
      </c>
    </row>
    <row r="765" spans="1:7" s="8" customFormat="1" ht="15.75" customHeight="1">
      <c r="A765" s="38"/>
      <c r="B765" s="35"/>
      <c r="C765" s="35"/>
      <c r="D765" s="36"/>
      <c r="E765" s="36"/>
      <c r="F765" s="37"/>
      <c r="G765" s="37"/>
    </row>
    <row r="766" spans="1:7" s="8" customFormat="1" ht="15.75" customHeight="1">
      <c r="A766" s="38"/>
      <c r="B766" s="35"/>
      <c r="C766" s="35"/>
      <c r="D766" s="36"/>
      <c r="E766" s="36"/>
      <c r="F766" s="37"/>
      <c r="G766" s="37"/>
    </row>
    <row r="767" spans="1:7" s="8" customFormat="1" ht="15.75" customHeight="1">
      <c r="A767" s="38"/>
      <c r="B767" s="136"/>
      <c r="C767" s="37"/>
      <c r="D767" s="36"/>
      <c r="E767" s="36"/>
      <c r="F767" s="37"/>
      <c r="G767" s="37"/>
    </row>
    <row r="768" spans="1:7" s="8" customFormat="1" ht="15.75" customHeight="1">
      <c r="A768" s="38"/>
      <c r="B768" s="853" t="s">
        <v>32</v>
      </c>
      <c r="C768" s="853" t="s">
        <v>33</v>
      </c>
      <c r="D768" s="853" t="s">
        <v>34</v>
      </c>
      <c r="E768" s="10" t="s">
        <v>969</v>
      </c>
      <c r="F768" s="10" t="s">
        <v>35</v>
      </c>
      <c r="G768" s="39" t="s">
        <v>123</v>
      </c>
    </row>
    <row r="769" spans="1:7" s="8" customFormat="1" ht="15.75" customHeight="1">
      <c r="A769" s="38" t="s">
        <v>970</v>
      </c>
      <c r="B769" s="854"/>
      <c r="C769" s="854"/>
      <c r="D769" s="854"/>
      <c r="E769" s="82" t="s">
        <v>25</v>
      </c>
      <c r="F769" s="40" t="s">
        <v>36</v>
      </c>
      <c r="G769" s="10" t="s">
        <v>37</v>
      </c>
    </row>
    <row r="770" spans="1:7" s="8" customFormat="1" ht="15.75" customHeight="1">
      <c r="A770" s="38"/>
      <c r="B770" s="17" t="s">
        <v>553</v>
      </c>
      <c r="C770" s="17" t="s">
        <v>350</v>
      </c>
      <c r="D770" s="882" t="s">
        <v>971</v>
      </c>
      <c r="E770" s="58">
        <v>43553</v>
      </c>
      <c r="F770" s="58">
        <f>E770+5</f>
        <v>43558</v>
      </c>
      <c r="G770" s="16">
        <f>F770+19</f>
        <v>43577</v>
      </c>
    </row>
    <row r="771" spans="1:7" s="8" customFormat="1" ht="15.75" customHeight="1">
      <c r="A771" s="38"/>
      <c r="B771" s="17" t="s">
        <v>301</v>
      </c>
      <c r="C771" s="17" t="s">
        <v>350</v>
      </c>
      <c r="D771" s="864"/>
      <c r="E771" s="58">
        <f>E770+7</f>
        <v>43560</v>
      </c>
      <c r="F771" s="58">
        <f>E771+5</f>
        <v>43565</v>
      </c>
      <c r="G771" s="16">
        <f>F771+19</f>
        <v>43584</v>
      </c>
    </row>
    <row r="772" spans="1:7" s="8" customFormat="1" ht="15.75" customHeight="1">
      <c r="A772" s="38"/>
      <c r="B772" s="17" t="s">
        <v>348</v>
      </c>
      <c r="C772" s="17" t="s">
        <v>554</v>
      </c>
      <c r="D772" s="864"/>
      <c r="E772" s="58">
        <f>E771+7</f>
        <v>43567</v>
      </c>
      <c r="F772" s="58">
        <f>E772+5</f>
        <v>43572</v>
      </c>
      <c r="G772" s="16">
        <f>F772+19</f>
        <v>43591</v>
      </c>
    </row>
    <row r="773" spans="1:7" s="8" customFormat="1" ht="15.75" customHeight="1">
      <c r="A773" s="38"/>
      <c r="B773" s="17" t="s">
        <v>349</v>
      </c>
      <c r="C773" s="17" t="s">
        <v>350</v>
      </c>
      <c r="D773" s="864"/>
      <c r="E773" s="58">
        <f>E772+7</f>
        <v>43574</v>
      </c>
      <c r="F773" s="58">
        <f>E773+5</f>
        <v>43579</v>
      </c>
      <c r="G773" s="16">
        <f>F773+19</f>
        <v>43598</v>
      </c>
    </row>
    <row r="774" spans="1:7" s="8" customFormat="1" ht="15.75" customHeight="1">
      <c r="A774" s="110"/>
      <c r="B774" s="17" t="s">
        <v>312</v>
      </c>
      <c r="C774" s="17" t="s">
        <v>350</v>
      </c>
      <c r="D774" s="865"/>
      <c r="E774" s="58">
        <f>E773+7</f>
        <v>43581</v>
      </c>
      <c r="F774" s="58">
        <f>E774+5</f>
        <v>43586</v>
      </c>
      <c r="G774" s="16">
        <f>F774+19</f>
        <v>43605</v>
      </c>
    </row>
    <row r="775" spans="1:7" s="8" customFormat="1" ht="15.75" customHeight="1">
      <c r="A775" s="38"/>
      <c r="B775" s="35"/>
      <c r="C775" s="37"/>
      <c r="D775" s="36"/>
      <c r="E775" s="36"/>
      <c r="F775" s="37"/>
      <c r="G775" s="37"/>
    </row>
    <row r="776" spans="1:7" s="8" customFormat="1" ht="15.75" customHeight="1">
      <c r="A776" s="38"/>
      <c r="B776" s="136"/>
      <c r="C776" s="35"/>
      <c r="D776" s="36"/>
      <c r="E776" s="36"/>
      <c r="F776" s="37"/>
      <c r="G776" s="37"/>
    </row>
    <row r="777" spans="1:7" s="8" customFormat="1" ht="15.75" customHeight="1">
      <c r="A777" s="38" t="s">
        <v>972</v>
      </c>
      <c r="B777" s="853" t="s">
        <v>32</v>
      </c>
      <c r="C777" s="853" t="s">
        <v>33</v>
      </c>
      <c r="D777" s="853" t="s">
        <v>34</v>
      </c>
      <c r="E777" s="10" t="s">
        <v>724</v>
      </c>
      <c r="F777" s="10" t="s">
        <v>35</v>
      </c>
      <c r="G777" s="39" t="s">
        <v>123</v>
      </c>
    </row>
    <row r="778" spans="1:7" s="8" customFormat="1" ht="15.75" customHeight="1">
      <c r="A778" s="38"/>
      <c r="B778" s="854"/>
      <c r="C778" s="854"/>
      <c r="D778" s="854"/>
      <c r="E778" s="82" t="s">
        <v>25</v>
      </c>
      <c r="F778" s="40" t="s">
        <v>36</v>
      </c>
      <c r="G778" s="10" t="s">
        <v>37</v>
      </c>
    </row>
    <row r="779" spans="1:7" s="8" customFormat="1" ht="15.75" customHeight="1">
      <c r="A779" s="38"/>
      <c r="B779" s="24" t="s">
        <v>547</v>
      </c>
      <c r="C779" s="139" t="s">
        <v>549</v>
      </c>
      <c r="D779" s="882" t="s">
        <v>973</v>
      </c>
      <c r="E779" s="15">
        <v>43553</v>
      </c>
      <c r="F779" s="15">
        <f>E779+4</f>
        <v>43557</v>
      </c>
      <c r="G779" s="16">
        <f>F779+10</f>
        <v>43567</v>
      </c>
    </row>
    <row r="780" spans="1:7" s="8" customFormat="1" ht="15.75" customHeight="1">
      <c r="A780" s="38"/>
      <c r="B780" s="24"/>
      <c r="C780" s="139"/>
      <c r="D780" s="864"/>
      <c r="E780" s="22">
        <f t="shared" ref="E780:F783" si="85">E779+7</f>
        <v>43560</v>
      </c>
      <c r="F780" s="15">
        <f t="shared" si="85"/>
        <v>43564</v>
      </c>
      <c r="G780" s="16">
        <f>F780+10</f>
        <v>43574</v>
      </c>
    </row>
    <row r="781" spans="1:7" s="8" customFormat="1" ht="15.75" customHeight="1">
      <c r="A781" s="38"/>
      <c r="B781" s="24" t="s">
        <v>93</v>
      </c>
      <c r="C781" s="139" t="s">
        <v>550</v>
      </c>
      <c r="D781" s="864"/>
      <c r="E781" s="22">
        <f t="shared" si="85"/>
        <v>43567</v>
      </c>
      <c r="F781" s="15">
        <f t="shared" si="85"/>
        <v>43571</v>
      </c>
      <c r="G781" s="16">
        <f>F781+10</f>
        <v>43581</v>
      </c>
    </row>
    <row r="782" spans="1:7" s="8" customFormat="1" ht="15.75" customHeight="1">
      <c r="A782" s="38"/>
      <c r="B782" s="24" t="s">
        <v>16</v>
      </c>
      <c r="C782" s="139" t="s">
        <v>551</v>
      </c>
      <c r="D782" s="864"/>
      <c r="E782" s="22">
        <f t="shared" si="85"/>
        <v>43574</v>
      </c>
      <c r="F782" s="15">
        <f t="shared" si="85"/>
        <v>43578</v>
      </c>
      <c r="G782" s="16">
        <f>F782+10</f>
        <v>43588</v>
      </c>
    </row>
    <row r="783" spans="1:7" s="8" customFormat="1" ht="15.75" customHeight="1">
      <c r="A783" s="38"/>
      <c r="B783" s="24" t="s">
        <v>548</v>
      </c>
      <c r="C783" s="24" t="s">
        <v>552</v>
      </c>
      <c r="D783" s="865"/>
      <c r="E783" s="22">
        <f t="shared" si="85"/>
        <v>43581</v>
      </c>
      <c r="F783" s="15">
        <f t="shared" si="85"/>
        <v>43585</v>
      </c>
      <c r="G783" s="16">
        <f>F783+10</f>
        <v>43595</v>
      </c>
    </row>
    <row r="784" spans="1:7" s="8" customFormat="1" ht="15.75" customHeight="1">
      <c r="A784" s="38"/>
      <c r="B784" s="98"/>
      <c r="C784" s="35"/>
      <c r="D784" s="36"/>
      <c r="E784" s="36"/>
      <c r="F784" s="37"/>
      <c r="G784" s="37"/>
    </row>
    <row r="785" spans="1:7" s="8" customFormat="1" ht="15.75" customHeight="1">
      <c r="A785" s="38"/>
      <c r="B785" s="140"/>
      <c r="C785" s="140"/>
      <c r="D785" s="33"/>
      <c r="E785" s="28"/>
      <c r="F785" s="28"/>
      <c r="G785" s="28"/>
    </row>
    <row r="786" spans="1:7" s="8" customFormat="1" ht="15.75" customHeight="1">
      <c r="A786" s="38"/>
      <c r="B786" s="850" t="s">
        <v>731</v>
      </c>
      <c r="C786" s="850" t="s">
        <v>33</v>
      </c>
      <c r="D786" s="850" t="s">
        <v>34</v>
      </c>
      <c r="E786" s="10" t="s">
        <v>724</v>
      </c>
      <c r="F786" s="10" t="s">
        <v>35</v>
      </c>
      <c r="G786" s="39" t="s">
        <v>123</v>
      </c>
    </row>
    <row r="787" spans="1:7" s="8" customFormat="1" ht="15.75" customHeight="1">
      <c r="A787" s="38"/>
      <c r="B787" s="852"/>
      <c r="C787" s="852"/>
      <c r="D787" s="852"/>
      <c r="E787" s="82" t="s">
        <v>25</v>
      </c>
      <c r="F787" s="40" t="s">
        <v>36</v>
      </c>
      <c r="G787" s="10" t="s">
        <v>37</v>
      </c>
    </row>
    <row r="788" spans="1:7" s="8" customFormat="1" ht="15.75" customHeight="1">
      <c r="A788" s="38"/>
      <c r="B788" s="24" t="s">
        <v>547</v>
      </c>
      <c r="C788" s="139" t="s">
        <v>549</v>
      </c>
      <c r="D788" s="882" t="s">
        <v>974</v>
      </c>
      <c r="E788" s="58">
        <v>43552</v>
      </c>
      <c r="F788" s="58">
        <f>E788+5</f>
        <v>43557</v>
      </c>
      <c r="G788" s="16">
        <f>F788+19</f>
        <v>43576</v>
      </c>
    </row>
    <row r="789" spans="1:7" s="8" customFormat="1" ht="15.75" customHeight="1">
      <c r="A789" s="38"/>
      <c r="B789" s="24"/>
      <c r="C789" s="139"/>
      <c r="D789" s="864"/>
      <c r="E789" s="58">
        <f>E788+7</f>
        <v>43559</v>
      </c>
      <c r="F789" s="58">
        <f>E789+5</f>
        <v>43564</v>
      </c>
      <c r="G789" s="16">
        <f>F789+19</f>
        <v>43583</v>
      </c>
    </row>
    <row r="790" spans="1:7" s="8" customFormat="1" ht="15.75" customHeight="1">
      <c r="A790" s="38"/>
      <c r="B790" s="24" t="s">
        <v>93</v>
      </c>
      <c r="C790" s="139" t="s">
        <v>550</v>
      </c>
      <c r="D790" s="864"/>
      <c r="E790" s="58">
        <f>E789+7</f>
        <v>43566</v>
      </c>
      <c r="F790" s="58">
        <f>E790+5</f>
        <v>43571</v>
      </c>
      <c r="G790" s="16">
        <f>F790+19</f>
        <v>43590</v>
      </c>
    </row>
    <row r="791" spans="1:7" s="8" customFormat="1" ht="15.75" customHeight="1">
      <c r="A791" s="38"/>
      <c r="B791" s="24" t="s">
        <v>16</v>
      </c>
      <c r="C791" s="139" t="s">
        <v>551</v>
      </c>
      <c r="D791" s="864"/>
      <c r="E791" s="58">
        <f>E790+7</f>
        <v>43573</v>
      </c>
      <c r="F791" s="58">
        <f>E791+5</f>
        <v>43578</v>
      </c>
      <c r="G791" s="16">
        <f>F791+19</f>
        <v>43597</v>
      </c>
    </row>
    <row r="792" spans="1:7" s="8" customFormat="1" ht="15.75" customHeight="1">
      <c r="A792" s="38"/>
      <c r="B792" s="24" t="s">
        <v>548</v>
      </c>
      <c r="C792" s="24" t="s">
        <v>552</v>
      </c>
      <c r="D792" s="865"/>
      <c r="E792" s="58">
        <f>E791+7</f>
        <v>43580</v>
      </c>
      <c r="F792" s="58">
        <f>E792+5</f>
        <v>43585</v>
      </c>
      <c r="G792" s="16">
        <f>F792+19</f>
        <v>43604</v>
      </c>
    </row>
    <row r="793" spans="1:7" s="8" customFormat="1" ht="15.75" customHeight="1">
      <c r="A793" s="38"/>
      <c r="B793" s="35"/>
      <c r="C793" s="35"/>
      <c r="D793" s="36"/>
      <c r="E793" s="36"/>
      <c r="F793" s="37"/>
      <c r="G793" s="37"/>
    </row>
    <row r="794" spans="1:7" s="8" customFormat="1" ht="15.75" customHeight="1">
      <c r="A794" s="38"/>
      <c r="B794" s="136"/>
      <c r="C794" s="35"/>
      <c r="D794" s="36"/>
      <c r="E794" s="36"/>
      <c r="F794" s="37"/>
      <c r="G794" s="37"/>
    </row>
    <row r="795" spans="1:7" s="8" customFormat="1" ht="15.75" customHeight="1">
      <c r="A795" s="38"/>
      <c r="B795" s="29"/>
      <c r="C795" s="29"/>
      <c r="D795" s="33"/>
      <c r="E795" s="33"/>
      <c r="F795" s="28"/>
      <c r="G795" s="28"/>
    </row>
    <row r="796" spans="1:7" s="8" customFormat="1" ht="15.75" customHeight="1">
      <c r="A796" s="38" t="s">
        <v>975</v>
      </c>
      <c r="B796" s="850" t="s">
        <v>32</v>
      </c>
      <c r="C796" s="850" t="s">
        <v>33</v>
      </c>
      <c r="D796" s="850" t="s">
        <v>723</v>
      </c>
      <c r="E796" s="10" t="s">
        <v>724</v>
      </c>
      <c r="F796" s="10" t="s">
        <v>35</v>
      </c>
      <c r="G796" s="10" t="s">
        <v>125</v>
      </c>
    </row>
    <row r="797" spans="1:7" s="8" customFormat="1" ht="15.75" customHeight="1">
      <c r="A797" s="38"/>
      <c r="B797" s="852"/>
      <c r="C797" s="852"/>
      <c r="D797" s="852"/>
      <c r="E797" s="10" t="s">
        <v>25</v>
      </c>
      <c r="F797" s="10" t="s">
        <v>36</v>
      </c>
      <c r="G797" s="10" t="s">
        <v>37</v>
      </c>
    </row>
    <row r="798" spans="1:7" s="8" customFormat="1" ht="15.75" customHeight="1">
      <c r="A798" s="38"/>
      <c r="B798" s="24" t="s">
        <v>347</v>
      </c>
      <c r="C798" s="24" t="s">
        <v>732</v>
      </c>
      <c r="D798" s="882" t="s">
        <v>976</v>
      </c>
      <c r="E798" s="58">
        <v>43552</v>
      </c>
      <c r="F798" s="58">
        <f t="shared" ref="F798:F803" si="86">E798+5</f>
        <v>43557</v>
      </c>
      <c r="G798" s="16">
        <f t="shared" ref="G798:G803" si="87">F798+19</f>
        <v>43576</v>
      </c>
    </row>
    <row r="799" spans="1:7" s="8" customFormat="1" ht="15.75" customHeight="1">
      <c r="A799" s="38"/>
      <c r="B799" s="24" t="s">
        <v>540</v>
      </c>
      <c r="C799" s="24" t="s">
        <v>734</v>
      </c>
      <c r="D799" s="864"/>
      <c r="E799" s="58">
        <f>E798+7</f>
        <v>43559</v>
      </c>
      <c r="F799" s="58">
        <f t="shared" si="86"/>
        <v>43564</v>
      </c>
      <c r="G799" s="16">
        <f t="shared" si="87"/>
        <v>43583</v>
      </c>
    </row>
    <row r="800" spans="1:7" s="8" customFormat="1" ht="15.75" customHeight="1">
      <c r="A800" s="38"/>
      <c r="B800" s="24" t="s">
        <v>541</v>
      </c>
      <c r="C800" s="24" t="s">
        <v>544</v>
      </c>
      <c r="D800" s="864"/>
      <c r="E800" s="58">
        <f>E799+7</f>
        <v>43566</v>
      </c>
      <c r="F800" s="58">
        <f t="shared" si="86"/>
        <v>43571</v>
      </c>
      <c r="G800" s="16">
        <f t="shared" si="87"/>
        <v>43590</v>
      </c>
    </row>
    <row r="801" spans="1:7" s="8" customFormat="1" ht="15.75" customHeight="1">
      <c r="A801" s="38"/>
      <c r="B801" s="24" t="s">
        <v>542</v>
      </c>
      <c r="C801" s="24" t="s">
        <v>545</v>
      </c>
      <c r="D801" s="864"/>
      <c r="E801" s="58">
        <f>E800+7</f>
        <v>43573</v>
      </c>
      <c r="F801" s="58">
        <f t="shared" si="86"/>
        <v>43578</v>
      </c>
      <c r="G801" s="16">
        <f t="shared" si="87"/>
        <v>43597</v>
      </c>
    </row>
    <row r="802" spans="1:7" s="8" customFormat="1" ht="15.75" customHeight="1">
      <c r="A802" s="38"/>
      <c r="B802" s="24" t="s">
        <v>543</v>
      </c>
      <c r="C802" s="24" t="s">
        <v>546</v>
      </c>
      <c r="D802" s="865"/>
      <c r="E802" s="58">
        <f>E801+7</f>
        <v>43580</v>
      </c>
      <c r="F802" s="58">
        <f t="shared" si="86"/>
        <v>43585</v>
      </c>
      <c r="G802" s="16">
        <f t="shared" si="87"/>
        <v>43604</v>
      </c>
    </row>
    <row r="803" spans="1:7" s="8" customFormat="1" ht="15.75" customHeight="1">
      <c r="A803" s="38"/>
      <c r="B803" s="141"/>
      <c r="C803" s="142"/>
      <c r="D803" s="104"/>
      <c r="E803" s="58">
        <f>E802+7</f>
        <v>43587</v>
      </c>
      <c r="F803" s="58">
        <f t="shared" si="86"/>
        <v>43592</v>
      </c>
      <c r="G803" s="16">
        <f t="shared" si="87"/>
        <v>43611</v>
      </c>
    </row>
    <row r="804" spans="1:7" s="8" customFormat="1" ht="15.75" customHeight="1">
      <c r="A804" s="38"/>
      <c r="B804" s="29"/>
      <c r="C804" s="29"/>
      <c r="D804" s="33"/>
      <c r="E804" s="28"/>
      <c r="F804" s="28"/>
      <c r="G804" s="28"/>
    </row>
    <row r="805" spans="1:7" s="8" customFormat="1" ht="15.75" customHeight="1">
      <c r="A805" s="38"/>
      <c r="B805" s="853" t="s">
        <v>32</v>
      </c>
      <c r="C805" s="853" t="s">
        <v>33</v>
      </c>
      <c r="D805" s="853" t="s">
        <v>723</v>
      </c>
      <c r="E805" s="10" t="s">
        <v>724</v>
      </c>
      <c r="F805" s="10" t="s">
        <v>35</v>
      </c>
      <c r="G805" s="10" t="s">
        <v>125</v>
      </c>
    </row>
    <row r="806" spans="1:7" s="8" customFormat="1" ht="15.75" customHeight="1">
      <c r="A806" s="38"/>
      <c r="B806" s="854"/>
      <c r="C806" s="854"/>
      <c r="D806" s="854"/>
      <c r="E806" s="82" t="s">
        <v>25</v>
      </c>
      <c r="F806" s="40" t="s">
        <v>36</v>
      </c>
      <c r="G806" s="10" t="s">
        <v>37</v>
      </c>
    </row>
    <row r="807" spans="1:7" s="8" customFormat="1" ht="15.75" customHeight="1">
      <c r="A807" s="38"/>
      <c r="B807" s="17" t="s">
        <v>185</v>
      </c>
      <c r="C807" s="59" t="s">
        <v>729</v>
      </c>
      <c r="D807" s="882" t="s">
        <v>977</v>
      </c>
      <c r="E807" s="58">
        <v>43555</v>
      </c>
      <c r="F807" s="58">
        <f>E807+4</f>
        <v>43559</v>
      </c>
      <c r="G807" s="16">
        <f>F807+14</f>
        <v>43573</v>
      </c>
    </row>
    <row r="808" spans="1:7" s="8" customFormat="1" ht="15.75" customHeight="1">
      <c r="A808" s="38"/>
      <c r="B808" s="17" t="s">
        <v>464</v>
      </c>
      <c r="C808" s="59" t="s">
        <v>436</v>
      </c>
      <c r="D808" s="864"/>
      <c r="E808" s="58">
        <f t="shared" ref="E808:F811" si="88">E807+7</f>
        <v>43562</v>
      </c>
      <c r="F808" s="58">
        <f t="shared" si="88"/>
        <v>43566</v>
      </c>
      <c r="G808" s="16">
        <f>F808+14</f>
        <v>43580</v>
      </c>
    </row>
    <row r="809" spans="1:7" s="8" customFormat="1" ht="15.75" customHeight="1">
      <c r="A809" s="38"/>
      <c r="B809" s="17" t="s">
        <v>465</v>
      </c>
      <c r="C809" s="59" t="s">
        <v>437</v>
      </c>
      <c r="D809" s="864"/>
      <c r="E809" s="58">
        <f t="shared" si="88"/>
        <v>43569</v>
      </c>
      <c r="F809" s="58">
        <f t="shared" si="88"/>
        <v>43573</v>
      </c>
      <c r="G809" s="16">
        <f>F809+14</f>
        <v>43587</v>
      </c>
    </row>
    <row r="810" spans="1:7" s="8" customFormat="1" ht="15.75" customHeight="1">
      <c r="A810" s="38"/>
      <c r="B810" s="17" t="s">
        <v>466</v>
      </c>
      <c r="C810" s="59" t="s">
        <v>438</v>
      </c>
      <c r="D810" s="864"/>
      <c r="E810" s="58">
        <f t="shared" si="88"/>
        <v>43576</v>
      </c>
      <c r="F810" s="58">
        <f t="shared" si="88"/>
        <v>43580</v>
      </c>
      <c r="G810" s="16">
        <f>F810+14</f>
        <v>43594</v>
      </c>
    </row>
    <row r="811" spans="1:7" s="8" customFormat="1" ht="15.75" customHeight="1">
      <c r="A811" s="38"/>
      <c r="B811" s="59" t="s">
        <v>467</v>
      </c>
      <c r="C811" s="59" t="s">
        <v>439</v>
      </c>
      <c r="D811" s="865"/>
      <c r="E811" s="58">
        <f t="shared" si="88"/>
        <v>43583</v>
      </c>
      <c r="F811" s="58">
        <f t="shared" si="88"/>
        <v>43587</v>
      </c>
      <c r="G811" s="16">
        <f>F811+14</f>
        <v>43601</v>
      </c>
    </row>
    <row r="812" spans="1:7" s="8" customFormat="1" ht="15.75" customHeight="1">
      <c r="A812" s="38"/>
      <c r="B812" s="29"/>
      <c r="C812" s="29"/>
      <c r="D812" s="33"/>
      <c r="E812" s="33"/>
      <c r="F812" s="28"/>
      <c r="G812" s="28"/>
    </row>
    <row r="813" spans="1:7" s="8" customFormat="1" ht="15.75" customHeight="1">
      <c r="A813" s="38"/>
      <c r="B813" s="136"/>
      <c r="C813" s="35"/>
      <c r="D813" s="36"/>
      <c r="E813" s="36"/>
      <c r="F813" s="37"/>
      <c r="G813" s="37"/>
    </row>
    <row r="814" spans="1:7" s="8" customFormat="1" ht="15.75" customHeight="1">
      <c r="A814" s="38" t="s">
        <v>978</v>
      </c>
      <c r="B814" s="853" t="s">
        <v>32</v>
      </c>
      <c r="C814" s="853" t="s">
        <v>33</v>
      </c>
      <c r="D814" s="853" t="s">
        <v>34</v>
      </c>
      <c r="E814" s="10" t="s">
        <v>724</v>
      </c>
      <c r="F814" s="10" t="s">
        <v>35</v>
      </c>
      <c r="G814" s="39" t="s">
        <v>979</v>
      </c>
    </row>
    <row r="815" spans="1:7" s="8" customFormat="1" ht="15.75" customHeight="1">
      <c r="A815" s="38"/>
      <c r="B815" s="854"/>
      <c r="C815" s="854"/>
      <c r="D815" s="854"/>
      <c r="E815" s="82" t="s">
        <v>25</v>
      </c>
      <c r="F815" s="40" t="s">
        <v>36</v>
      </c>
      <c r="G815" s="10" t="s">
        <v>37</v>
      </c>
    </row>
    <row r="816" spans="1:7" s="8" customFormat="1" ht="15.75" customHeight="1">
      <c r="A816" s="38"/>
      <c r="B816" s="46" t="s">
        <v>305</v>
      </c>
      <c r="C816" s="143" t="s">
        <v>384</v>
      </c>
      <c r="D816" s="882" t="s">
        <v>980</v>
      </c>
      <c r="E816" s="58">
        <v>43557</v>
      </c>
      <c r="F816" s="58">
        <f>E816+4</f>
        <v>43561</v>
      </c>
      <c r="G816" s="16">
        <f>F816+13</f>
        <v>43574</v>
      </c>
    </row>
    <row r="817" spans="1:7" s="8" customFormat="1" ht="15.75" customHeight="1">
      <c r="A817" s="38"/>
      <c r="B817" s="46" t="s">
        <v>381</v>
      </c>
      <c r="C817" s="143" t="s">
        <v>692</v>
      </c>
      <c r="D817" s="864"/>
      <c r="E817" s="58">
        <f t="shared" ref="E817:F820" si="89">E816+7</f>
        <v>43564</v>
      </c>
      <c r="F817" s="58">
        <f t="shared" si="89"/>
        <v>43568</v>
      </c>
      <c r="G817" s="16">
        <f>F817+13</f>
        <v>43581</v>
      </c>
    </row>
    <row r="818" spans="1:7" s="8" customFormat="1" ht="15.75" customHeight="1">
      <c r="A818" s="38"/>
      <c r="B818" s="46" t="s">
        <v>382</v>
      </c>
      <c r="C818" s="143" t="s">
        <v>693</v>
      </c>
      <c r="D818" s="864"/>
      <c r="E818" s="58">
        <f t="shared" si="89"/>
        <v>43571</v>
      </c>
      <c r="F818" s="58">
        <f t="shared" si="89"/>
        <v>43575</v>
      </c>
      <c r="G818" s="16">
        <f>F818+13</f>
        <v>43588</v>
      </c>
    </row>
    <row r="819" spans="1:7" s="8" customFormat="1" ht="15.75" customHeight="1">
      <c r="A819" s="38"/>
      <c r="B819" s="46" t="s">
        <v>691</v>
      </c>
      <c r="C819" s="143" t="s">
        <v>694</v>
      </c>
      <c r="D819" s="864"/>
      <c r="E819" s="58">
        <f t="shared" si="89"/>
        <v>43578</v>
      </c>
      <c r="F819" s="58">
        <f t="shared" si="89"/>
        <v>43582</v>
      </c>
      <c r="G819" s="16">
        <f>F819+13</f>
        <v>43595</v>
      </c>
    </row>
    <row r="820" spans="1:7" s="8" customFormat="1" ht="15.75" customHeight="1">
      <c r="A820" s="38"/>
      <c r="B820" s="46" t="s">
        <v>383</v>
      </c>
      <c r="C820" s="143" t="s">
        <v>695</v>
      </c>
      <c r="D820" s="865"/>
      <c r="E820" s="58">
        <f t="shared" si="89"/>
        <v>43585</v>
      </c>
      <c r="F820" s="58">
        <f t="shared" si="89"/>
        <v>43589</v>
      </c>
      <c r="G820" s="16">
        <f>F820+13</f>
        <v>43602</v>
      </c>
    </row>
    <row r="821" spans="1:7" s="8" customFormat="1" ht="15.75" customHeight="1">
      <c r="A821" s="38"/>
      <c r="B821" s="29"/>
      <c r="C821" s="29"/>
      <c r="D821" s="33"/>
      <c r="E821" s="28"/>
      <c r="F821" s="28"/>
      <c r="G821" s="28"/>
    </row>
    <row r="822" spans="1:7" s="8" customFormat="1" ht="15.75" customHeight="1">
      <c r="A822" s="38"/>
      <c r="B822" s="29"/>
      <c r="C822" s="37"/>
      <c r="D822" s="5"/>
      <c r="E822" s="36"/>
      <c r="F822" s="37"/>
      <c r="G822" s="37"/>
    </row>
    <row r="823" spans="1:7" s="8" customFormat="1" ht="15.75" customHeight="1">
      <c r="A823" s="38"/>
      <c r="B823" s="853" t="s">
        <v>32</v>
      </c>
      <c r="C823" s="853" t="s">
        <v>33</v>
      </c>
      <c r="D823" s="853" t="s">
        <v>34</v>
      </c>
      <c r="E823" s="10" t="s">
        <v>724</v>
      </c>
      <c r="F823" s="10" t="s">
        <v>35</v>
      </c>
      <c r="G823" s="39" t="s">
        <v>966</v>
      </c>
    </row>
    <row r="824" spans="1:7" s="8" customFormat="1" ht="15.75" customHeight="1">
      <c r="A824" s="38"/>
      <c r="B824" s="854"/>
      <c r="C824" s="854"/>
      <c r="D824" s="854"/>
      <c r="E824" s="82" t="s">
        <v>25</v>
      </c>
      <c r="F824" s="40" t="s">
        <v>36</v>
      </c>
      <c r="G824" s="10" t="s">
        <v>37</v>
      </c>
    </row>
    <row r="825" spans="1:7" s="8" customFormat="1" ht="15.75" customHeight="1">
      <c r="A825" s="38"/>
      <c r="B825" s="17"/>
      <c r="C825" s="59" t="s">
        <v>536</v>
      </c>
      <c r="D825" s="93" t="s">
        <v>981</v>
      </c>
      <c r="E825" s="58">
        <v>43553</v>
      </c>
      <c r="F825" s="58">
        <f>E825+5</f>
        <v>43558</v>
      </c>
      <c r="G825" s="16">
        <f>F825+17</f>
        <v>43575</v>
      </c>
    </row>
    <row r="826" spans="1:7" s="8" customFormat="1" ht="15.75" customHeight="1">
      <c r="A826" s="38"/>
      <c r="B826" s="17" t="s">
        <v>531</v>
      </c>
      <c r="C826" s="59" t="s">
        <v>533</v>
      </c>
      <c r="D826" s="95"/>
      <c r="E826" s="58">
        <f t="shared" ref="E826:F829" si="90">E825+7</f>
        <v>43560</v>
      </c>
      <c r="F826" s="58">
        <f t="shared" si="90"/>
        <v>43565</v>
      </c>
      <c r="G826" s="16">
        <f>F826+17</f>
        <v>43582</v>
      </c>
    </row>
    <row r="827" spans="1:7" s="8" customFormat="1" ht="15.75" customHeight="1">
      <c r="A827" s="38"/>
      <c r="B827" s="17" t="s">
        <v>532</v>
      </c>
      <c r="C827" s="59" t="s">
        <v>534</v>
      </c>
      <c r="D827" s="95"/>
      <c r="E827" s="58">
        <f t="shared" si="90"/>
        <v>43567</v>
      </c>
      <c r="F827" s="58">
        <f t="shared" si="90"/>
        <v>43572</v>
      </c>
      <c r="G827" s="16">
        <f>F827+17</f>
        <v>43589</v>
      </c>
    </row>
    <row r="828" spans="1:7" s="8" customFormat="1" ht="15.75" customHeight="1">
      <c r="A828" s="38"/>
      <c r="B828" s="17" t="s">
        <v>346</v>
      </c>
      <c r="C828" s="59" t="s">
        <v>535</v>
      </c>
      <c r="D828" s="95"/>
      <c r="E828" s="58">
        <f t="shared" si="90"/>
        <v>43574</v>
      </c>
      <c r="F828" s="58">
        <f t="shared" si="90"/>
        <v>43579</v>
      </c>
      <c r="G828" s="16">
        <f>F828+17</f>
        <v>43596</v>
      </c>
    </row>
    <row r="829" spans="1:7" s="8" customFormat="1" ht="15.75" customHeight="1">
      <c r="A829" s="38"/>
      <c r="B829" s="59"/>
      <c r="C829" s="59"/>
      <c r="D829" s="96"/>
      <c r="E829" s="58">
        <f t="shared" si="90"/>
        <v>43581</v>
      </c>
      <c r="F829" s="58">
        <f t="shared" si="90"/>
        <v>43586</v>
      </c>
      <c r="G829" s="16">
        <f>F829+17</f>
        <v>43603</v>
      </c>
    </row>
    <row r="830" spans="1:7" s="8" customFormat="1" ht="15.75" customHeight="1">
      <c r="A830" s="38"/>
      <c r="B830" s="29"/>
      <c r="C830" s="37"/>
      <c r="D830" s="5"/>
      <c r="E830" s="36"/>
      <c r="F830" s="37"/>
      <c r="G830" s="37"/>
    </row>
    <row r="831" spans="1:7" s="8" customFormat="1" ht="15.75" customHeight="1">
      <c r="A831" s="38"/>
      <c r="B831" s="35"/>
      <c r="C831" s="29"/>
      <c r="D831" s="33"/>
      <c r="E831" s="28"/>
      <c r="F831" s="28"/>
      <c r="G831" s="28"/>
    </row>
    <row r="832" spans="1:7" s="8" customFormat="1" ht="15.75" customHeight="1">
      <c r="A832" s="111" t="s">
        <v>127</v>
      </c>
      <c r="B832" s="112"/>
      <c r="C832" s="112"/>
      <c r="D832" s="112"/>
      <c r="E832" s="112"/>
      <c r="F832" s="112"/>
      <c r="G832" s="112"/>
    </row>
    <row r="833" spans="1:7" s="8" customFormat="1" ht="15.75" customHeight="1">
      <c r="A833" s="38"/>
      <c r="B833" s="6" t="s">
        <v>793</v>
      </c>
      <c r="C833" s="144"/>
      <c r="D833" s="5"/>
      <c r="E833" s="5"/>
      <c r="F833" s="6"/>
      <c r="G833" s="145"/>
    </row>
    <row r="834" spans="1:7" s="8" customFormat="1" ht="15.75" customHeight="1">
      <c r="A834" s="38" t="s">
        <v>982</v>
      </c>
      <c r="B834" s="853" t="s">
        <v>32</v>
      </c>
      <c r="C834" s="39" t="s">
        <v>33</v>
      </c>
      <c r="D834" s="39" t="s">
        <v>34</v>
      </c>
      <c r="E834" s="10" t="s">
        <v>724</v>
      </c>
      <c r="F834" s="10" t="s">
        <v>35</v>
      </c>
      <c r="G834" s="39" t="s">
        <v>129</v>
      </c>
    </row>
    <row r="835" spans="1:7" s="8" customFormat="1" ht="15.75" customHeight="1">
      <c r="A835" s="38"/>
      <c r="B835" s="854"/>
      <c r="C835" s="11"/>
      <c r="D835" s="11"/>
      <c r="E835" s="82" t="s">
        <v>25</v>
      </c>
      <c r="F835" s="40" t="s">
        <v>36</v>
      </c>
      <c r="G835" s="10" t="s">
        <v>37</v>
      </c>
    </row>
    <row r="836" spans="1:7" s="8" customFormat="1" ht="15.75" customHeight="1">
      <c r="A836" s="38"/>
      <c r="B836" s="17"/>
      <c r="C836" s="59" t="s">
        <v>536</v>
      </c>
      <c r="D836" s="93" t="s">
        <v>981</v>
      </c>
      <c r="E836" s="58">
        <v>43553</v>
      </c>
      <c r="F836" s="58">
        <f>E836+5</f>
        <v>43558</v>
      </c>
      <c r="G836" s="16">
        <f>F836+17</f>
        <v>43575</v>
      </c>
    </row>
    <row r="837" spans="1:7" s="8" customFormat="1" ht="15.75" customHeight="1">
      <c r="A837" s="38"/>
      <c r="B837" s="17" t="s">
        <v>531</v>
      </c>
      <c r="C837" s="59" t="s">
        <v>533</v>
      </c>
      <c r="D837" s="95"/>
      <c r="E837" s="58">
        <f t="shared" ref="E837:F840" si="91">E836+7</f>
        <v>43560</v>
      </c>
      <c r="F837" s="58">
        <f t="shared" si="91"/>
        <v>43565</v>
      </c>
      <c r="G837" s="16">
        <f>F837+17</f>
        <v>43582</v>
      </c>
    </row>
    <row r="838" spans="1:7" s="8" customFormat="1" ht="15.75" customHeight="1">
      <c r="A838" s="38"/>
      <c r="B838" s="17" t="s">
        <v>532</v>
      </c>
      <c r="C838" s="59" t="s">
        <v>534</v>
      </c>
      <c r="D838" s="95"/>
      <c r="E838" s="58">
        <f t="shared" si="91"/>
        <v>43567</v>
      </c>
      <c r="F838" s="58">
        <f t="shared" si="91"/>
        <v>43572</v>
      </c>
      <c r="G838" s="16">
        <f>F838+17</f>
        <v>43589</v>
      </c>
    </row>
    <row r="839" spans="1:7" s="8" customFormat="1" ht="15.75" customHeight="1">
      <c r="A839" s="132"/>
      <c r="B839" s="17" t="s">
        <v>346</v>
      </c>
      <c r="C839" s="59" t="s">
        <v>535</v>
      </c>
      <c r="D839" s="95"/>
      <c r="E839" s="58">
        <f t="shared" si="91"/>
        <v>43574</v>
      </c>
      <c r="F839" s="58">
        <f t="shared" si="91"/>
        <v>43579</v>
      </c>
      <c r="G839" s="16">
        <f>F839+17</f>
        <v>43596</v>
      </c>
    </row>
    <row r="840" spans="1:7" s="8" customFormat="1" ht="15.75" customHeight="1">
      <c r="A840" s="51"/>
      <c r="B840" s="59"/>
      <c r="C840" s="59"/>
      <c r="D840" s="96"/>
      <c r="E840" s="58">
        <f t="shared" si="91"/>
        <v>43581</v>
      </c>
      <c r="F840" s="58">
        <f t="shared" si="91"/>
        <v>43586</v>
      </c>
      <c r="G840" s="16">
        <f>F840+17</f>
        <v>43603</v>
      </c>
    </row>
    <row r="841" spans="1:7" s="8" customFormat="1" ht="15.75" customHeight="1">
      <c r="A841" s="38"/>
      <c r="B841" s="146"/>
      <c r="C841" s="146"/>
      <c r="D841" s="36"/>
      <c r="E841" s="36"/>
      <c r="F841" s="37"/>
      <c r="G841" s="147"/>
    </row>
    <row r="842" spans="1:7" s="8" customFormat="1" ht="15.75" customHeight="1">
      <c r="A842" s="38"/>
      <c r="B842" s="853" t="s">
        <v>731</v>
      </c>
      <c r="C842" s="853" t="s">
        <v>33</v>
      </c>
      <c r="D842" s="10" t="s">
        <v>34</v>
      </c>
      <c r="E842" s="10" t="s">
        <v>724</v>
      </c>
      <c r="F842" s="10" t="s">
        <v>35</v>
      </c>
      <c r="G842" s="10" t="s">
        <v>129</v>
      </c>
    </row>
    <row r="843" spans="1:7" s="8" customFormat="1" ht="15.75" customHeight="1">
      <c r="A843" s="38"/>
      <c r="B843" s="854"/>
      <c r="C843" s="854"/>
      <c r="D843" s="882" t="s">
        <v>983</v>
      </c>
      <c r="E843" s="10" t="s">
        <v>25</v>
      </c>
      <c r="F843" s="10" t="s">
        <v>36</v>
      </c>
      <c r="G843" s="10" t="s">
        <v>37</v>
      </c>
    </row>
    <row r="844" spans="1:7" s="8" customFormat="1" ht="15.75" customHeight="1">
      <c r="A844" s="38"/>
      <c r="B844" s="17" t="s">
        <v>657</v>
      </c>
      <c r="C844" s="17" t="s">
        <v>984</v>
      </c>
      <c r="D844" s="864"/>
      <c r="E844" s="16">
        <v>43557</v>
      </c>
      <c r="F844" s="16">
        <f>E844+3</f>
        <v>43560</v>
      </c>
      <c r="G844" s="16">
        <f>F844+15</f>
        <v>43575</v>
      </c>
    </row>
    <row r="845" spans="1:7" s="8" customFormat="1" ht="15.75" customHeight="1">
      <c r="A845" s="38"/>
      <c r="B845" s="94" t="s">
        <v>295</v>
      </c>
      <c r="C845" s="17" t="s">
        <v>985</v>
      </c>
      <c r="D845" s="864"/>
      <c r="E845" s="16">
        <f t="shared" ref="E845:F848" si="92">E844+7</f>
        <v>43564</v>
      </c>
      <c r="F845" s="16">
        <f t="shared" si="92"/>
        <v>43567</v>
      </c>
      <c r="G845" s="16">
        <f>F845+15</f>
        <v>43582</v>
      </c>
    </row>
    <row r="846" spans="1:7" s="8" customFormat="1" ht="15.75" customHeight="1">
      <c r="A846" s="38"/>
      <c r="B846" s="17" t="s">
        <v>330</v>
      </c>
      <c r="C846" s="17" t="s">
        <v>986</v>
      </c>
      <c r="D846" s="864"/>
      <c r="E846" s="16">
        <f t="shared" si="92"/>
        <v>43571</v>
      </c>
      <c r="F846" s="16">
        <f t="shared" si="92"/>
        <v>43574</v>
      </c>
      <c r="G846" s="16">
        <f>F846+15</f>
        <v>43589</v>
      </c>
    </row>
    <row r="847" spans="1:7" s="8" customFormat="1" ht="15.75" customHeight="1">
      <c r="A847" s="38"/>
      <c r="B847" s="17" t="s">
        <v>292</v>
      </c>
      <c r="C847" s="17" t="s">
        <v>987</v>
      </c>
      <c r="D847" s="864"/>
      <c r="E847" s="16">
        <f t="shared" si="92"/>
        <v>43578</v>
      </c>
      <c r="F847" s="16">
        <f t="shared" si="92"/>
        <v>43581</v>
      </c>
      <c r="G847" s="16">
        <f>F847+15</f>
        <v>43596</v>
      </c>
    </row>
    <row r="848" spans="1:7" s="8" customFormat="1" ht="15.75" customHeight="1">
      <c r="A848" s="38"/>
      <c r="B848" s="17"/>
      <c r="C848" s="17" t="s">
        <v>988</v>
      </c>
      <c r="D848" s="865"/>
      <c r="E848" s="16">
        <f t="shared" si="92"/>
        <v>43585</v>
      </c>
      <c r="F848" s="16">
        <f t="shared" si="92"/>
        <v>43588</v>
      </c>
      <c r="G848" s="16">
        <f>F848+15</f>
        <v>43603</v>
      </c>
    </row>
    <row r="849" spans="1:7" s="8" customFormat="1" ht="15.75" customHeight="1">
      <c r="A849" s="38"/>
      <c r="B849" s="29"/>
      <c r="C849" s="25"/>
      <c r="D849" s="33"/>
      <c r="E849" s="28"/>
      <c r="F849" s="28"/>
      <c r="G849" s="28"/>
    </row>
    <row r="850" spans="1:7" s="8" customFormat="1" ht="15.75" customHeight="1">
      <c r="A850" s="38"/>
      <c r="B850" s="146"/>
      <c r="C850" s="146"/>
      <c r="D850" s="36"/>
      <c r="E850" s="36"/>
      <c r="F850" s="37"/>
      <c r="G850" s="147"/>
    </row>
    <row r="851" spans="1:7" s="8" customFormat="1" ht="15.75" customHeight="1">
      <c r="A851" s="38"/>
      <c r="B851" s="37"/>
      <c r="C851" s="146"/>
      <c r="D851" s="36"/>
      <c r="E851" s="36"/>
      <c r="F851" s="147"/>
      <c r="G851" s="147"/>
    </row>
    <row r="852" spans="1:7" s="8" customFormat="1" ht="15.75" customHeight="1">
      <c r="A852" s="38"/>
      <c r="B852" s="850" t="s">
        <v>731</v>
      </c>
      <c r="C852" s="10" t="s">
        <v>33</v>
      </c>
      <c r="D852" s="10" t="s">
        <v>34</v>
      </c>
      <c r="E852" s="10" t="s">
        <v>724</v>
      </c>
      <c r="F852" s="10" t="s">
        <v>35</v>
      </c>
      <c r="G852" s="148" t="s">
        <v>231</v>
      </c>
    </row>
    <row r="853" spans="1:7" s="8" customFormat="1" ht="15.75" customHeight="1">
      <c r="A853" s="38" t="s">
        <v>989</v>
      </c>
      <c r="B853" s="852"/>
      <c r="C853" s="10"/>
      <c r="D853" s="882" t="s">
        <v>990</v>
      </c>
      <c r="E853" s="16" t="s">
        <v>25</v>
      </c>
      <c r="F853" s="10" t="s">
        <v>36</v>
      </c>
      <c r="G853" s="10" t="s">
        <v>37</v>
      </c>
    </row>
    <row r="854" spans="1:7" s="8" customFormat="1" ht="15.75" customHeight="1">
      <c r="A854" s="38"/>
      <c r="B854" s="149" t="s">
        <v>537</v>
      </c>
      <c r="C854" s="24" t="s">
        <v>538</v>
      </c>
      <c r="D854" s="864"/>
      <c r="E854" s="16">
        <v>43554</v>
      </c>
      <c r="F854" s="16">
        <f>E854+5</f>
        <v>43559</v>
      </c>
      <c r="G854" s="16">
        <f>F854+12</f>
        <v>43571</v>
      </c>
    </row>
    <row r="855" spans="1:7" s="8" customFormat="1" ht="15.75" customHeight="1">
      <c r="A855" s="38"/>
      <c r="B855" s="149" t="s">
        <v>360</v>
      </c>
      <c r="C855" s="24" t="s">
        <v>331</v>
      </c>
      <c r="D855" s="864"/>
      <c r="E855" s="16">
        <f t="shared" ref="E855:F858" si="93">E854+7</f>
        <v>43561</v>
      </c>
      <c r="F855" s="16">
        <f t="shared" si="93"/>
        <v>43566</v>
      </c>
      <c r="G855" s="16">
        <f>F855+12</f>
        <v>43578</v>
      </c>
    </row>
    <row r="856" spans="1:7" s="8" customFormat="1" ht="15.75" customHeight="1">
      <c r="A856" s="38"/>
      <c r="B856" s="149" t="s">
        <v>323</v>
      </c>
      <c r="C856" s="24" t="s">
        <v>200</v>
      </c>
      <c r="D856" s="864"/>
      <c r="E856" s="16">
        <f t="shared" si="93"/>
        <v>43568</v>
      </c>
      <c r="F856" s="16">
        <f t="shared" si="93"/>
        <v>43573</v>
      </c>
      <c r="G856" s="16">
        <f>F856+12</f>
        <v>43585</v>
      </c>
    </row>
    <row r="857" spans="1:7" s="8" customFormat="1" ht="15.75" customHeight="1">
      <c r="A857" s="38"/>
      <c r="B857" s="65" t="s">
        <v>324</v>
      </c>
      <c r="C857" s="24" t="s">
        <v>539</v>
      </c>
      <c r="D857" s="864"/>
      <c r="E857" s="16">
        <f t="shared" si="93"/>
        <v>43575</v>
      </c>
      <c r="F857" s="16">
        <f t="shared" si="93"/>
        <v>43580</v>
      </c>
      <c r="G857" s="16">
        <f>F857+12</f>
        <v>43592</v>
      </c>
    </row>
    <row r="858" spans="1:7" s="8" customFormat="1" ht="15.75" customHeight="1">
      <c r="A858" s="110"/>
      <c r="B858" s="65"/>
      <c r="C858" s="24"/>
      <c r="D858" s="865"/>
      <c r="E858" s="16">
        <f t="shared" si="93"/>
        <v>43582</v>
      </c>
      <c r="F858" s="16">
        <f t="shared" si="93"/>
        <v>43587</v>
      </c>
      <c r="G858" s="16">
        <f>F858+12</f>
        <v>43599</v>
      </c>
    </row>
    <row r="859" spans="1:7" s="8" customFormat="1" ht="15.75" customHeight="1">
      <c r="A859" s="38"/>
      <c r="B859" s="29"/>
      <c r="C859" s="29"/>
      <c r="D859" s="33"/>
      <c r="E859" s="28"/>
      <c r="F859" s="28"/>
      <c r="G859" s="28"/>
    </row>
    <row r="860" spans="1:7" s="8" customFormat="1" ht="15.75" customHeight="1">
      <c r="A860" s="38"/>
      <c r="B860" s="29"/>
      <c r="C860" s="29"/>
      <c r="D860" s="33"/>
      <c r="E860" s="28"/>
      <c r="F860" s="28"/>
      <c r="G860" s="28"/>
    </row>
    <row r="861" spans="1:7" s="8" customFormat="1" ht="15.75" customHeight="1">
      <c r="A861" s="38"/>
      <c r="B861" s="37"/>
      <c r="C861" s="146"/>
      <c r="D861" s="36"/>
      <c r="E861" s="36"/>
      <c r="F861" s="37"/>
      <c r="G861" s="147"/>
    </row>
    <row r="862" spans="1:7" s="8" customFormat="1" ht="15.75" customHeight="1">
      <c r="A862" s="38" t="s">
        <v>991</v>
      </c>
      <c r="B862" s="853" t="s">
        <v>32</v>
      </c>
      <c r="C862" s="39" t="s">
        <v>33</v>
      </c>
      <c r="D862" s="39" t="s">
        <v>34</v>
      </c>
      <c r="E862" s="10" t="s">
        <v>724</v>
      </c>
      <c r="F862" s="10" t="s">
        <v>35</v>
      </c>
      <c r="G862" s="39" t="s">
        <v>129</v>
      </c>
    </row>
    <row r="863" spans="1:7" s="8" customFormat="1" ht="15.75" customHeight="1">
      <c r="A863" s="38"/>
      <c r="B863" s="854"/>
      <c r="C863" s="11"/>
      <c r="D863" s="11"/>
      <c r="E863" s="82" t="s">
        <v>25</v>
      </c>
      <c r="F863" s="40" t="s">
        <v>36</v>
      </c>
      <c r="G863" s="10" t="s">
        <v>37</v>
      </c>
    </row>
    <row r="864" spans="1:7" s="8" customFormat="1" ht="15.75" customHeight="1">
      <c r="A864" s="38"/>
      <c r="B864" s="17"/>
      <c r="C864" s="59" t="s">
        <v>536</v>
      </c>
      <c r="D864" s="93" t="s">
        <v>992</v>
      </c>
      <c r="E864" s="58">
        <v>43553</v>
      </c>
      <c r="F864" s="58">
        <f>E864+5</f>
        <v>43558</v>
      </c>
      <c r="G864" s="16">
        <f>F864+17</f>
        <v>43575</v>
      </c>
    </row>
    <row r="865" spans="1:7" s="8" customFormat="1" ht="15.75" customHeight="1">
      <c r="A865" s="38"/>
      <c r="B865" s="17" t="s">
        <v>531</v>
      </c>
      <c r="C865" s="59" t="s">
        <v>533</v>
      </c>
      <c r="D865" s="95"/>
      <c r="E865" s="58">
        <f t="shared" ref="E865:F868" si="94">E864+7</f>
        <v>43560</v>
      </c>
      <c r="F865" s="58">
        <f t="shared" si="94"/>
        <v>43565</v>
      </c>
      <c r="G865" s="16">
        <f>F865+17</f>
        <v>43582</v>
      </c>
    </row>
    <row r="866" spans="1:7" s="8" customFormat="1" ht="15.75" customHeight="1">
      <c r="A866" s="38"/>
      <c r="B866" s="17" t="s">
        <v>532</v>
      </c>
      <c r="C866" s="59" t="s">
        <v>534</v>
      </c>
      <c r="D866" s="95"/>
      <c r="E866" s="58">
        <f t="shared" si="94"/>
        <v>43567</v>
      </c>
      <c r="F866" s="58">
        <f t="shared" si="94"/>
        <v>43572</v>
      </c>
      <c r="G866" s="16">
        <f>F866+17</f>
        <v>43589</v>
      </c>
    </row>
    <row r="867" spans="1:7" s="8" customFormat="1" ht="15.75" customHeight="1">
      <c r="A867" s="38"/>
      <c r="B867" s="17" t="s">
        <v>346</v>
      </c>
      <c r="C867" s="59" t="s">
        <v>535</v>
      </c>
      <c r="D867" s="95"/>
      <c r="E867" s="58">
        <f t="shared" si="94"/>
        <v>43574</v>
      </c>
      <c r="F867" s="58">
        <f t="shared" si="94"/>
        <v>43579</v>
      </c>
      <c r="G867" s="16">
        <f>F867+17</f>
        <v>43596</v>
      </c>
    </row>
    <row r="868" spans="1:7" s="8" customFormat="1" ht="15.75" customHeight="1">
      <c r="A868" s="110"/>
      <c r="B868" s="59"/>
      <c r="C868" s="59"/>
      <c r="D868" s="96"/>
      <c r="E868" s="58">
        <f t="shared" si="94"/>
        <v>43581</v>
      </c>
      <c r="F868" s="58">
        <f t="shared" si="94"/>
        <v>43586</v>
      </c>
      <c r="G868" s="16">
        <f>F868+17</f>
        <v>43603</v>
      </c>
    </row>
    <row r="869" spans="1:7" s="8" customFormat="1" ht="15.75" customHeight="1">
      <c r="A869" s="38"/>
      <c r="B869" s="150"/>
      <c r="C869" s="146"/>
      <c r="D869" s="36"/>
      <c r="E869" s="36"/>
      <c r="F869" s="37"/>
      <c r="G869" s="147"/>
    </row>
    <row r="870" spans="1:7" s="8" customFormat="1" ht="15.75" customHeight="1">
      <c r="A870" s="38"/>
      <c r="B870" s="37"/>
      <c r="C870" s="146"/>
      <c r="D870" s="36"/>
      <c r="E870" s="36"/>
      <c r="F870" s="37"/>
      <c r="G870" s="147"/>
    </row>
    <row r="871" spans="1:7" s="8" customFormat="1" ht="15.75" customHeight="1">
      <c r="A871" s="38" t="s">
        <v>993</v>
      </c>
      <c r="B871" s="853" t="s">
        <v>32</v>
      </c>
      <c r="C871" s="39" t="s">
        <v>33</v>
      </c>
      <c r="D871" s="39" t="s">
        <v>34</v>
      </c>
      <c r="E871" s="10" t="s">
        <v>724</v>
      </c>
      <c r="F871" s="10" t="s">
        <v>35</v>
      </c>
      <c r="G871" s="10" t="s">
        <v>132</v>
      </c>
    </row>
    <row r="872" spans="1:7" s="8" customFormat="1" ht="15.75" customHeight="1">
      <c r="A872" s="38"/>
      <c r="B872" s="854"/>
      <c r="C872" s="11"/>
      <c r="D872" s="11"/>
      <c r="E872" s="82" t="s">
        <v>25</v>
      </c>
      <c r="F872" s="40" t="s">
        <v>36</v>
      </c>
      <c r="G872" s="10" t="s">
        <v>37</v>
      </c>
    </row>
    <row r="873" spans="1:7" s="8" customFormat="1" ht="15.75" customHeight="1">
      <c r="A873" s="38"/>
      <c r="B873" s="137" t="s">
        <v>526</v>
      </c>
      <c r="C873" s="138" t="s">
        <v>345</v>
      </c>
      <c r="D873" s="93" t="s">
        <v>994</v>
      </c>
      <c r="E873" s="58">
        <v>43554</v>
      </c>
      <c r="F873" s="58">
        <f>E873+4</f>
        <v>43558</v>
      </c>
      <c r="G873" s="16">
        <f>F873+30</f>
        <v>43588</v>
      </c>
    </row>
    <row r="874" spans="1:7" s="8" customFormat="1" ht="15.75" customHeight="1">
      <c r="A874" s="38"/>
      <c r="B874" s="137" t="s">
        <v>527</v>
      </c>
      <c r="C874" s="138" t="s">
        <v>130</v>
      </c>
      <c r="D874" s="95"/>
      <c r="E874" s="58">
        <f t="shared" ref="E874:F877" si="95">E873+7</f>
        <v>43561</v>
      </c>
      <c r="F874" s="58">
        <f t="shared" si="95"/>
        <v>43565</v>
      </c>
      <c r="G874" s="16">
        <f>F874+30</f>
        <v>43595</v>
      </c>
    </row>
    <row r="875" spans="1:7" s="8" customFormat="1" ht="15.75" customHeight="1">
      <c r="A875" s="38"/>
      <c r="B875" s="137" t="s">
        <v>528</v>
      </c>
      <c r="C875" s="138" t="s">
        <v>354</v>
      </c>
      <c r="D875" s="95"/>
      <c r="E875" s="58">
        <f t="shared" si="95"/>
        <v>43568</v>
      </c>
      <c r="F875" s="58">
        <f t="shared" si="95"/>
        <v>43572</v>
      </c>
      <c r="G875" s="16">
        <f>F875+30</f>
        <v>43602</v>
      </c>
    </row>
    <row r="876" spans="1:7" s="8" customFormat="1" ht="15.75" customHeight="1">
      <c r="A876" s="38"/>
      <c r="B876" s="137" t="s">
        <v>344</v>
      </c>
      <c r="C876" s="138" t="s">
        <v>529</v>
      </c>
      <c r="D876" s="95"/>
      <c r="E876" s="58">
        <f t="shared" si="95"/>
        <v>43575</v>
      </c>
      <c r="F876" s="58">
        <f t="shared" si="95"/>
        <v>43579</v>
      </c>
      <c r="G876" s="16">
        <f>F876+30</f>
        <v>43609</v>
      </c>
    </row>
    <row r="877" spans="1:7" s="8" customFormat="1" ht="15.75" customHeight="1">
      <c r="A877" s="110"/>
      <c r="B877" s="137" t="s">
        <v>270</v>
      </c>
      <c r="C877" s="92" t="s">
        <v>530</v>
      </c>
      <c r="D877" s="96"/>
      <c r="E877" s="58">
        <f t="shared" si="95"/>
        <v>43582</v>
      </c>
      <c r="F877" s="58">
        <f t="shared" si="95"/>
        <v>43586</v>
      </c>
      <c r="G877" s="16">
        <f>F877+30</f>
        <v>43616</v>
      </c>
    </row>
    <row r="878" spans="1:7" s="8" customFormat="1" ht="15.75" customHeight="1">
      <c r="A878" s="38"/>
      <c r="B878" s="29"/>
      <c r="C878" s="37"/>
      <c r="D878" s="33"/>
      <c r="E878" s="33"/>
      <c r="F878" s="151"/>
      <c r="G878" s="28"/>
    </row>
    <row r="879" spans="1:7" s="8" customFormat="1" ht="15.75" customHeight="1">
      <c r="A879" s="38"/>
      <c r="B879" s="37"/>
      <c r="C879" s="146"/>
      <c r="D879" s="147"/>
      <c r="E879" s="147"/>
      <c r="F879" s="37"/>
      <c r="G879" s="147"/>
    </row>
    <row r="880" spans="1:7" s="8" customFormat="1" ht="15.75" customHeight="1">
      <c r="A880" s="38" t="s">
        <v>995</v>
      </c>
      <c r="B880" s="853" t="s">
        <v>32</v>
      </c>
      <c r="C880" s="39" t="s">
        <v>33</v>
      </c>
      <c r="D880" s="39" t="s">
        <v>34</v>
      </c>
      <c r="E880" s="10" t="s">
        <v>724</v>
      </c>
      <c r="F880" s="10" t="s">
        <v>35</v>
      </c>
      <c r="G880" s="39" t="s">
        <v>134</v>
      </c>
    </row>
    <row r="881" spans="1:7" s="8" customFormat="1" ht="15.75" customHeight="1">
      <c r="A881" s="38"/>
      <c r="B881" s="854"/>
      <c r="C881" s="11"/>
      <c r="D881" s="11"/>
      <c r="E881" s="82" t="s">
        <v>25</v>
      </c>
      <c r="F881" s="40" t="s">
        <v>36</v>
      </c>
      <c r="G881" s="10" t="s">
        <v>37</v>
      </c>
    </row>
    <row r="882" spans="1:7" s="8" customFormat="1" ht="15.75" customHeight="1">
      <c r="A882" s="38"/>
      <c r="B882" s="137" t="s">
        <v>526</v>
      </c>
      <c r="C882" s="138" t="s">
        <v>345</v>
      </c>
      <c r="D882" s="93" t="s">
        <v>994</v>
      </c>
      <c r="E882" s="58">
        <v>43554</v>
      </c>
      <c r="F882" s="58">
        <f>E882+4</f>
        <v>43558</v>
      </c>
      <c r="G882" s="16">
        <f>F882+30</f>
        <v>43588</v>
      </c>
    </row>
    <row r="883" spans="1:7" s="8" customFormat="1" ht="15.75" customHeight="1">
      <c r="A883" s="38"/>
      <c r="B883" s="137" t="s">
        <v>527</v>
      </c>
      <c r="C883" s="138" t="s">
        <v>130</v>
      </c>
      <c r="D883" s="95"/>
      <c r="E883" s="58">
        <f t="shared" ref="E883:F886" si="96">E882+7</f>
        <v>43561</v>
      </c>
      <c r="F883" s="58">
        <f t="shared" si="96"/>
        <v>43565</v>
      </c>
      <c r="G883" s="16">
        <f>F883+30</f>
        <v>43595</v>
      </c>
    </row>
    <row r="884" spans="1:7" s="8" customFormat="1" ht="15.75" customHeight="1">
      <c r="A884" s="38"/>
      <c r="B884" s="137" t="s">
        <v>528</v>
      </c>
      <c r="C884" s="138" t="s">
        <v>354</v>
      </c>
      <c r="D884" s="95"/>
      <c r="E884" s="58">
        <f t="shared" si="96"/>
        <v>43568</v>
      </c>
      <c r="F884" s="58">
        <f t="shared" si="96"/>
        <v>43572</v>
      </c>
      <c r="G884" s="16">
        <f>F884+30</f>
        <v>43602</v>
      </c>
    </row>
    <row r="885" spans="1:7" s="8" customFormat="1" ht="15.75" customHeight="1">
      <c r="A885" s="38"/>
      <c r="B885" s="137" t="s">
        <v>344</v>
      </c>
      <c r="C885" s="138" t="s">
        <v>529</v>
      </c>
      <c r="D885" s="95"/>
      <c r="E885" s="58">
        <f t="shared" si="96"/>
        <v>43575</v>
      </c>
      <c r="F885" s="58">
        <f t="shared" si="96"/>
        <v>43579</v>
      </c>
      <c r="G885" s="16">
        <f>F885+30</f>
        <v>43609</v>
      </c>
    </row>
    <row r="886" spans="1:7" s="8" customFormat="1" ht="15.75" customHeight="1">
      <c r="A886" s="110"/>
      <c r="B886" s="137" t="s">
        <v>270</v>
      </c>
      <c r="C886" s="92" t="s">
        <v>530</v>
      </c>
      <c r="D886" s="96"/>
      <c r="E886" s="58">
        <f t="shared" si="96"/>
        <v>43582</v>
      </c>
      <c r="F886" s="58">
        <f t="shared" si="96"/>
        <v>43586</v>
      </c>
      <c r="G886" s="16">
        <f>F886+30</f>
        <v>43616</v>
      </c>
    </row>
    <row r="887" spans="1:7" s="8" customFormat="1" ht="15.75" customHeight="1">
      <c r="A887" s="38"/>
      <c r="B887" s="29"/>
      <c r="C887" s="29"/>
      <c r="D887" s="33"/>
      <c r="E887" s="33"/>
      <c r="F887" s="28"/>
      <c r="G887" s="28"/>
    </row>
    <row r="888" spans="1:7" s="8" customFormat="1" ht="15.75" customHeight="1">
      <c r="A888" s="38"/>
      <c r="B888" s="37"/>
      <c r="C888" s="146"/>
      <c r="D888" s="36"/>
      <c r="E888" s="36"/>
      <c r="F888" s="37"/>
      <c r="G888" s="147"/>
    </row>
    <row r="889" spans="1:7" s="8" customFormat="1" ht="15.75" customHeight="1">
      <c r="A889" s="38" t="s">
        <v>996</v>
      </c>
      <c r="B889" s="853" t="s">
        <v>32</v>
      </c>
      <c r="C889" s="39" t="s">
        <v>33</v>
      </c>
      <c r="D889" s="39" t="s">
        <v>34</v>
      </c>
      <c r="E889" s="10" t="s">
        <v>724</v>
      </c>
      <c r="F889" s="10" t="s">
        <v>35</v>
      </c>
      <c r="G889" s="10" t="s">
        <v>1</v>
      </c>
    </row>
    <row r="890" spans="1:7" s="8" customFormat="1" ht="15.75" customHeight="1">
      <c r="A890" s="38"/>
      <c r="B890" s="854"/>
      <c r="C890" s="11"/>
      <c r="D890" s="11"/>
      <c r="E890" s="82" t="s">
        <v>25</v>
      </c>
      <c r="F890" s="40" t="s">
        <v>36</v>
      </c>
      <c r="G890" s="10" t="s">
        <v>37</v>
      </c>
    </row>
    <row r="891" spans="1:7" s="8" customFormat="1" ht="15.75" customHeight="1">
      <c r="A891" s="38"/>
      <c r="B891" s="17" t="s">
        <v>365</v>
      </c>
      <c r="C891" s="59" t="s">
        <v>106</v>
      </c>
      <c r="D891" s="93" t="s">
        <v>997</v>
      </c>
      <c r="E891" s="58">
        <v>43557</v>
      </c>
      <c r="F891" s="58">
        <f>E891+5</f>
        <v>43562</v>
      </c>
      <c r="G891" s="16">
        <f>F891+17</f>
        <v>43579</v>
      </c>
    </row>
    <row r="892" spans="1:7" s="8" customFormat="1" ht="15.75" customHeight="1">
      <c r="A892" s="38"/>
      <c r="B892" s="17" t="s">
        <v>523</v>
      </c>
      <c r="C892" s="59" t="s">
        <v>42</v>
      </c>
      <c r="D892" s="95"/>
      <c r="E892" s="58">
        <f t="shared" ref="E892:F895" si="97">E891+7</f>
        <v>43564</v>
      </c>
      <c r="F892" s="58">
        <f t="shared" si="97"/>
        <v>43569</v>
      </c>
      <c r="G892" s="16">
        <f>F892+17</f>
        <v>43586</v>
      </c>
    </row>
    <row r="893" spans="1:7" s="8" customFormat="1" ht="15.75" customHeight="1">
      <c r="A893" s="38"/>
      <c r="B893" s="17" t="s">
        <v>524</v>
      </c>
      <c r="C893" s="59" t="s">
        <v>223</v>
      </c>
      <c r="D893" s="95"/>
      <c r="E893" s="58">
        <f t="shared" si="97"/>
        <v>43571</v>
      </c>
      <c r="F893" s="58">
        <f t="shared" si="97"/>
        <v>43576</v>
      </c>
      <c r="G893" s="16">
        <f>F893+17</f>
        <v>43593</v>
      </c>
    </row>
    <row r="894" spans="1:7" s="8" customFormat="1" ht="15.75" customHeight="1">
      <c r="A894" s="38"/>
      <c r="B894" s="17" t="s">
        <v>525</v>
      </c>
      <c r="C894" s="59" t="s">
        <v>130</v>
      </c>
      <c r="D894" s="95"/>
      <c r="E894" s="58">
        <f t="shared" si="97"/>
        <v>43578</v>
      </c>
      <c r="F894" s="58">
        <f t="shared" si="97"/>
        <v>43583</v>
      </c>
      <c r="G894" s="16">
        <f>F894+17</f>
        <v>43600</v>
      </c>
    </row>
    <row r="895" spans="1:7" s="8" customFormat="1" ht="15.75" customHeight="1">
      <c r="A895" s="38"/>
      <c r="B895" s="59" t="s">
        <v>21</v>
      </c>
      <c r="C895" s="59" t="s">
        <v>252</v>
      </c>
      <c r="D895" s="96"/>
      <c r="E895" s="58">
        <f t="shared" si="97"/>
        <v>43585</v>
      </c>
      <c r="F895" s="58">
        <f t="shared" si="97"/>
        <v>43590</v>
      </c>
      <c r="G895" s="16">
        <f>F895+17</f>
        <v>43607</v>
      </c>
    </row>
    <row r="896" spans="1:7" s="8" customFormat="1" ht="15.75" customHeight="1">
      <c r="A896" s="38"/>
      <c r="B896" s="29"/>
      <c r="C896" s="29"/>
      <c r="D896" s="33"/>
      <c r="E896" s="28"/>
      <c r="F896" s="28"/>
      <c r="G896" s="28"/>
    </row>
    <row r="897" spans="1:7" s="8" customFormat="1" ht="15.75" customHeight="1">
      <c r="A897" s="38"/>
      <c r="B897" s="37"/>
      <c r="C897" s="146"/>
      <c r="D897" s="36"/>
      <c r="E897" s="36"/>
      <c r="F897" s="37"/>
      <c r="G897" s="147"/>
    </row>
    <row r="898" spans="1:7" s="8" customFormat="1" ht="15.75" customHeight="1">
      <c r="A898" s="38"/>
      <c r="B898" s="37"/>
      <c r="C898" s="146"/>
      <c r="D898" s="36"/>
      <c r="E898" s="36"/>
      <c r="F898" s="37"/>
      <c r="G898" s="147"/>
    </row>
    <row r="899" spans="1:7" s="8" customFormat="1" ht="15.75" customHeight="1">
      <c r="A899" s="38"/>
      <c r="B899" s="853" t="s">
        <v>32</v>
      </c>
      <c r="C899" s="39" t="s">
        <v>33</v>
      </c>
      <c r="D899" s="39" t="s">
        <v>34</v>
      </c>
      <c r="E899" s="10" t="s">
        <v>724</v>
      </c>
      <c r="F899" s="10" t="s">
        <v>35</v>
      </c>
      <c r="G899" s="10" t="s">
        <v>1</v>
      </c>
    </row>
    <row r="900" spans="1:7" s="8" customFormat="1" ht="15.75" customHeight="1">
      <c r="A900" s="38"/>
      <c r="B900" s="854"/>
      <c r="C900" s="11"/>
      <c r="D900" s="11"/>
      <c r="E900" s="82" t="s">
        <v>25</v>
      </c>
      <c r="F900" s="40" t="s">
        <v>36</v>
      </c>
      <c r="G900" s="10" t="s">
        <v>37</v>
      </c>
    </row>
    <row r="901" spans="1:7" s="8" customFormat="1" ht="15.75" customHeight="1">
      <c r="A901" s="38"/>
      <c r="B901" s="17" t="s">
        <v>365</v>
      </c>
      <c r="C901" s="59" t="s">
        <v>106</v>
      </c>
      <c r="D901" s="93" t="s">
        <v>997</v>
      </c>
      <c r="E901" s="58">
        <v>43557</v>
      </c>
      <c r="F901" s="58">
        <f>E901+5</f>
        <v>43562</v>
      </c>
      <c r="G901" s="16">
        <f>F901+17</f>
        <v>43579</v>
      </c>
    </row>
    <row r="902" spans="1:7" s="8" customFormat="1" ht="15.75" customHeight="1">
      <c r="A902" s="38"/>
      <c r="B902" s="17" t="s">
        <v>523</v>
      </c>
      <c r="C902" s="59" t="s">
        <v>42</v>
      </c>
      <c r="D902" s="95"/>
      <c r="E902" s="58">
        <f t="shared" ref="E902:F905" si="98">E901+7</f>
        <v>43564</v>
      </c>
      <c r="F902" s="58">
        <f t="shared" si="98"/>
        <v>43569</v>
      </c>
      <c r="G902" s="16">
        <f>F902+17</f>
        <v>43586</v>
      </c>
    </row>
    <row r="903" spans="1:7" s="8" customFormat="1" ht="15.75" customHeight="1">
      <c r="A903" s="38"/>
      <c r="B903" s="17" t="s">
        <v>524</v>
      </c>
      <c r="C903" s="59" t="s">
        <v>223</v>
      </c>
      <c r="D903" s="95"/>
      <c r="E903" s="58">
        <f t="shared" si="98"/>
        <v>43571</v>
      </c>
      <c r="F903" s="58">
        <f t="shared" si="98"/>
        <v>43576</v>
      </c>
      <c r="G903" s="16">
        <f>F903+17</f>
        <v>43593</v>
      </c>
    </row>
    <row r="904" spans="1:7" s="8" customFormat="1" ht="15.75" customHeight="1">
      <c r="A904" s="38"/>
      <c r="B904" s="17" t="s">
        <v>525</v>
      </c>
      <c r="C904" s="59" t="s">
        <v>130</v>
      </c>
      <c r="D904" s="95"/>
      <c r="E904" s="58">
        <f t="shared" si="98"/>
        <v>43578</v>
      </c>
      <c r="F904" s="58">
        <f t="shared" si="98"/>
        <v>43583</v>
      </c>
      <c r="G904" s="16">
        <f>F904+17</f>
        <v>43600</v>
      </c>
    </row>
    <row r="905" spans="1:7" s="8" customFormat="1" ht="15.75" customHeight="1">
      <c r="A905" s="110"/>
      <c r="B905" s="59" t="s">
        <v>21</v>
      </c>
      <c r="C905" s="59" t="s">
        <v>252</v>
      </c>
      <c r="D905" s="96"/>
      <c r="E905" s="58">
        <f t="shared" si="98"/>
        <v>43585</v>
      </c>
      <c r="F905" s="58">
        <f t="shared" si="98"/>
        <v>43590</v>
      </c>
      <c r="G905" s="16">
        <f>F905+17</f>
        <v>43607</v>
      </c>
    </row>
    <row r="906" spans="1:7" s="8" customFormat="1" ht="15.75" customHeight="1">
      <c r="A906" s="38"/>
      <c r="B906" s="29"/>
      <c r="C906" s="29"/>
      <c r="D906" s="33"/>
      <c r="E906" s="28"/>
      <c r="F906" s="28"/>
      <c r="G906" s="28"/>
    </row>
    <row r="907" spans="1:7" s="8" customFormat="1" ht="15.75" customHeight="1">
      <c r="A907" s="38"/>
      <c r="B907" s="37" t="s">
        <v>793</v>
      </c>
      <c r="C907" s="150"/>
      <c r="D907" s="36"/>
      <c r="E907" s="36"/>
      <c r="F907" s="37"/>
      <c r="G907" s="147"/>
    </row>
    <row r="908" spans="1:7" s="8" customFormat="1" ht="15.75" customHeight="1">
      <c r="A908" s="38"/>
      <c r="B908" s="29"/>
      <c r="C908" s="25"/>
      <c r="D908" s="33"/>
      <c r="E908" s="28"/>
      <c r="F908" s="28"/>
      <c r="G908" s="28"/>
    </row>
    <row r="909" spans="1:7" s="8" customFormat="1" ht="15.75" customHeight="1">
      <c r="A909" s="38" t="s">
        <v>998</v>
      </c>
      <c r="B909" s="853" t="s">
        <v>32</v>
      </c>
      <c r="C909" s="39" t="s">
        <v>33</v>
      </c>
      <c r="D909" s="39" t="s">
        <v>34</v>
      </c>
      <c r="E909" s="10" t="s">
        <v>724</v>
      </c>
      <c r="F909" s="10" t="s">
        <v>35</v>
      </c>
      <c r="G909" s="39" t="s">
        <v>999</v>
      </c>
    </row>
    <row r="910" spans="1:7" s="8" customFormat="1" ht="15.75" customHeight="1">
      <c r="A910" s="38"/>
      <c r="B910" s="854"/>
      <c r="C910" s="11"/>
      <c r="D910" s="11"/>
      <c r="E910" s="82" t="s">
        <v>25</v>
      </c>
      <c r="F910" s="40" t="s">
        <v>36</v>
      </c>
      <c r="G910" s="10" t="s">
        <v>37</v>
      </c>
    </row>
    <row r="911" spans="1:7" s="8" customFormat="1" ht="15.75" customHeight="1">
      <c r="A911" s="38"/>
      <c r="B911" s="17" t="s">
        <v>365</v>
      </c>
      <c r="C911" s="59" t="s">
        <v>106</v>
      </c>
      <c r="D911" s="93" t="s">
        <v>997</v>
      </c>
      <c r="E911" s="58">
        <v>43557</v>
      </c>
      <c r="F911" s="58">
        <f>E911+5</f>
        <v>43562</v>
      </c>
      <c r="G911" s="16">
        <f>F911+17</f>
        <v>43579</v>
      </c>
    </row>
    <row r="912" spans="1:7" s="8" customFormat="1" ht="15.75" customHeight="1">
      <c r="A912" s="38"/>
      <c r="B912" s="17" t="s">
        <v>523</v>
      </c>
      <c r="C912" s="59" t="s">
        <v>42</v>
      </c>
      <c r="D912" s="95"/>
      <c r="E912" s="58">
        <f t="shared" ref="E912:F915" si="99">E911+7</f>
        <v>43564</v>
      </c>
      <c r="F912" s="58">
        <f t="shared" si="99"/>
        <v>43569</v>
      </c>
      <c r="G912" s="16">
        <f>F912+17</f>
        <v>43586</v>
      </c>
    </row>
    <row r="913" spans="1:7" s="8" customFormat="1" ht="15.75" customHeight="1">
      <c r="A913" s="38"/>
      <c r="B913" s="17" t="s">
        <v>524</v>
      </c>
      <c r="C913" s="59" t="s">
        <v>223</v>
      </c>
      <c r="D913" s="95"/>
      <c r="E913" s="58">
        <f t="shared" si="99"/>
        <v>43571</v>
      </c>
      <c r="F913" s="58">
        <f t="shared" si="99"/>
        <v>43576</v>
      </c>
      <c r="G913" s="16">
        <f>F913+17</f>
        <v>43593</v>
      </c>
    </row>
    <row r="914" spans="1:7" s="8" customFormat="1" ht="15.75" customHeight="1">
      <c r="A914" s="110"/>
      <c r="B914" s="17" t="s">
        <v>525</v>
      </c>
      <c r="C914" s="59" t="s">
        <v>130</v>
      </c>
      <c r="D914" s="95"/>
      <c r="E914" s="58">
        <f t="shared" si="99"/>
        <v>43578</v>
      </c>
      <c r="F914" s="58">
        <f t="shared" si="99"/>
        <v>43583</v>
      </c>
      <c r="G914" s="16">
        <f>F914+17</f>
        <v>43600</v>
      </c>
    </row>
    <row r="915" spans="1:7" s="8" customFormat="1" ht="15.75" customHeight="1">
      <c r="A915" s="38"/>
      <c r="B915" s="59" t="s">
        <v>21</v>
      </c>
      <c r="C915" s="59" t="s">
        <v>252</v>
      </c>
      <c r="D915" s="96"/>
      <c r="E915" s="58">
        <f t="shared" si="99"/>
        <v>43585</v>
      </c>
      <c r="F915" s="58">
        <f t="shared" si="99"/>
        <v>43590</v>
      </c>
      <c r="G915" s="16">
        <f>F915+17</f>
        <v>43607</v>
      </c>
    </row>
    <row r="916" spans="1:7" s="8" customFormat="1" ht="15.75" customHeight="1">
      <c r="A916" s="38"/>
      <c r="B916" s="29"/>
      <c r="C916" s="25"/>
      <c r="D916" s="33"/>
      <c r="E916" s="28"/>
      <c r="F916" s="28"/>
      <c r="G916" s="28"/>
    </row>
    <row r="917" spans="1:7" s="8" customFormat="1" ht="15.75" customHeight="1">
      <c r="A917" s="38" t="s">
        <v>1000</v>
      </c>
      <c r="B917" s="889" t="s">
        <v>32</v>
      </c>
      <c r="C917" s="10" t="s">
        <v>33</v>
      </c>
      <c r="D917" s="10" t="s">
        <v>34</v>
      </c>
      <c r="E917" s="10" t="s">
        <v>724</v>
      </c>
      <c r="F917" s="10" t="s">
        <v>35</v>
      </c>
      <c r="G917" s="10" t="s">
        <v>1001</v>
      </c>
    </row>
    <row r="918" spans="1:7" s="8" customFormat="1" ht="15.75" customHeight="1">
      <c r="A918" s="38"/>
      <c r="B918" s="889"/>
      <c r="C918" s="10"/>
      <c r="D918" s="10"/>
      <c r="E918" s="10" t="s">
        <v>25</v>
      </c>
      <c r="F918" s="10" t="s">
        <v>36</v>
      </c>
      <c r="G918" s="10" t="s">
        <v>1002</v>
      </c>
    </row>
    <row r="919" spans="1:7" s="8" customFormat="1" ht="15.75" customHeight="1">
      <c r="A919" s="38"/>
      <c r="B919" s="152" t="s">
        <v>416</v>
      </c>
      <c r="C919" s="78" t="s">
        <v>1003</v>
      </c>
      <c r="D919" s="883" t="s">
        <v>1004</v>
      </c>
      <c r="E919" s="16">
        <v>43565</v>
      </c>
      <c r="F919" s="16">
        <f>E919+3</f>
        <v>43568</v>
      </c>
      <c r="G919" s="16">
        <f>F919+17</f>
        <v>43585</v>
      </c>
    </row>
    <row r="920" spans="1:7" s="8" customFormat="1" ht="15.75" customHeight="1">
      <c r="A920" s="38"/>
      <c r="B920" s="152" t="s">
        <v>235</v>
      </c>
      <c r="C920" s="78" t="s">
        <v>1005</v>
      </c>
      <c r="D920" s="883"/>
      <c r="E920" s="16">
        <f>E919+7</f>
        <v>43572</v>
      </c>
      <c r="F920" s="16">
        <f t="shared" ref="E920:F923" si="100">F919+7</f>
        <v>43575</v>
      </c>
      <c r="G920" s="16">
        <f>F920+17</f>
        <v>43592</v>
      </c>
    </row>
    <row r="921" spans="1:7" s="8" customFormat="1" ht="15.75" customHeight="1">
      <c r="A921" s="38"/>
      <c r="B921" s="152" t="s">
        <v>288</v>
      </c>
      <c r="C921" s="78" t="s">
        <v>1006</v>
      </c>
      <c r="D921" s="883"/>
      <c r="E921" s="16">
        <f t="shared" si="100"/>
        <v>43579</v>
      </c>
      <c r="F921" s="16">
        <f t="shared" si="100"/>
        <v>43582</v>
      </c>
      <c r="G921" s="16">
        <f>F921+17</f>
        <v>43599</v>
      </c>
    </row>
    <row r="922" spans="1:7" s="8" customFormat="1" ht="15.75" customHeight="1">
      <c r="A922" s="38"/>
      <c r="B922" s="152" t="s">
        <v>52</v>
      </c>
      <c r="C922" s="78" t="s">
        <v>1007</v>
      </c>
      <c r="D922" s="883"/>
      <c r="E922" s="16">
        <f t="shared" si="100"/>
        <v>43586</v>
      </c>
      <c r="F922" s="16">
        <f t="shared" si="100"/>
        <v>43589</v>
      </c>
      <c r="G922" s="16">
        <f>F922+17</f>
        <v>43606</v>
      </c>
    </row>
    <row r="923" spans="1:7" s="8" customFormat="1" ht="15.75" customHeight="1">
      <c r="A923" s="38"/>
      <c r="B923" s="153"/>
      <c r="C923" s="153"/>
      <c r="D923" s="883"/>
      <c r="E923" s="16">
        <f t="shared" si="100"/>
        <v>43593</v>
      </c>
      <c r="F923" s="16">
        <f t="shared" si="100"/>
        <v>43596</v>
      </c>
      <c r="G923" s="16">
        <f>F923+17</f>
        <v>43613</v>
      </c>
    </row>
    <row r="924" spans="1:7" s="8" customFormat="1" ht="15.75" customHeight="1">
      <c r="A924" s="38"/>
      <c r="B924" s="29"/>
      <c r="C924" s="29"/>
      <c r="D924" s="33"/>
      <c r="E924" s="28"/>
      <c r="F924" s="28"/>
      <c r="G924" s="28"/>
    </row>
    <row r="925" spans="1:7" s="8" customFormat="1" ht="15.75" customHeight="1">
      <c r="A925" s="38"/>
      <c r="B925" s="29" t="s">
        <v>740</v>
      </c>
      <c r="C925" s="29"/>
      <c r="D925" s="33"/>
      <c r="E925" s="28"/>
      <c r="F925" s="28"/>
      <c r="G925" s="28"/>
    </row>
    <row r="926" spans="1:7" s="8" customFormat="1" ht="15.75" customHeight="1">
      <c r="A926" s="38"/>
      <c r="B926" s="29"/>
      <c r="C926" s="25"/>
      <c r="D926" s="33"/>
      <c r="E926" s="28"/>
      <c r="F926" s="28"/>
      <c r="G926" s="28"/>
    </row>
    <row r="927" spans="1:7" s="8" customFormat="1" ht="15.75" customHeight="1">
      <c r="A927" s="38"/>
      <c r="B927" s="29"/>
      <c r="C927" s="29"/>
      <c r="D927" s="33"/>
      <c r="E927" s="28"/>
      <c r="F927" s="28"/>
      <c r="G927" s="28"/>
    </row>
    <row r="928" spans="1:7" s="8" customFormat="1" ht="15.75" customHeight="1">
      <c r="A928" s="111" t="s">
        <v>779</v>
      </c>
      <c r="B928" s="154"/>
      <c r="C928" s="154"/>
      <c r="D928" s="154"/>
      <c r="E928" s="154"/>
      <c r="F928" s="154"/>
      <c r="G928" s="154"/>
    </row>
    <row r="929" spans="1:7" s="8" customFormat="1" ht="15.75" customHeight="1">
      <c r="A929" s="38"/>
      <c r="B929" s="85"/>
      <c r="C929" s="85"/>
      <c r="D929" s="85"/>
      <c r="E929" s="85"/>
      <c r="F929" s="28"/>
      <c r="G929" s="28"/>
    </row>
    <row r="930" spans="1:7" s="8" customFormat="1" ht="15.75" customHeight="1">
      <c r="A930" s="38"/>
      <c r="B930" s="125"/>
      <c r="C930" s="35"/>
      <c r="D930" s="36"/>
      <c r="E930" s="36"/>
      <c r="F930" s="37"/>
      <c r="G930" s="37"/>
    </row>
    <row r="931" spans="1:7" s="8" customFormat="1" ht="15.75" customHeight="1">
      <c r="A931" s="38" t="s">
        <v>780</v>
      </c>
      <c r="B931" s="853" t="s">
        <v>32</v>
      </c>
      <c r="C931" s="39" t="s">
        <v>33</v>
      </c>
      <c r="D931" s="39" t="s">
        <v>1008</v>
      </c>
      <c r="E931" s="10" t="s">
        <v>726</v>
      </c>
      <c r="F931" s="10" t="s">
        <v>35</v>
      </c>
      <c r="G931" s="10" t="s">
        <v>1009</v>
      </c>
    </row>
    <row r="932" spans="1:7" s="8" customFormat="1" ht="15.75" customHeight="1">
      <c r="A932" s="38"/>
      <c r="B932" s="854"/>
      <c r="C932" s="11"/>
      <c r="D932" s="11"/>
      <c r="E932" s="82" t="s">
        <v>928</v>
      </c>
      <c r="F932" s="10" t="s">
        <v>36</v>
      </c>
      <c r="G932" s="10" t="s">
        <v>37</v>
      </c>
    </row>
    <row r="933" spans="1:7" s="8" customFormat="1" ht="15.75" customHeight="1">
      <c r="A933" s="38"/>
      <c r="B933" s="10" t="s">
        <v>389</v>
      </c>
      <c r="C933" s="10" t="s">
        <v>1010</v>
      </c>
      <c r="D933" s="853" t="s">
        <v>1011</v>
      </c>
      <c r="E933" s="22">
        <v>43554</v>
      </c>
      <c r="F933" s="16">
        <f>E933+5</f>
        <v>43559</v>
      </c>
      <c r="G933" s="16">
        <f>F933+42</f>
        <v>43601</v>
      </c>
    </row>
    <row r="934" spans="1:7" s="8" customFormat="1" ht="15.75" customHeight="1">
      <c r="A934" s="38"/>
      <c r="B934" s="10" t="s">
        <v>412</v>
      </c>
      <c r="C934" s="10" t="s">
        <v>1012</v>
      </c>
      <c r="D934" s="866"/>
      <c r="E934" s="22">
        <f t="shared" ref="E934:F937" si="101">E933+7</f>
        <v>43561</v>
      </c>
      <c r="F934" s="22">
        <f t="shared" si="101"/>
        <v>43566</v>
      </c>
      <c r="G934" s="16">
        <f t="shared" ref="G934:G937" si="102">F934+42</f>
        <v>43608</v>
      </c>
    </row>
    <row r="935" spans="1:7" s="8" customFormat="1" ht="15.75" customHeight="1">
      <c r="A935" s="132"/>
      <c r="B935" s="10" t="s">
        <v>413</v>
      </c>
      <c r="C935" s="10" t="s">
        <v>1013</v>
      </c>
      <c r="D935" s="866"/>
      <c r="E935" s="22">
        <f t="shared" si="101"/>
        <v>43568</v>
      </c>
      <c r="F935" s="22">
        <f t="shared" si="101"/>
        <v>43573</v>
      </c>
      <c r="G935" s="16">
        <f t="shared" si="102"/>
        <v>43615</v>
      </c>
    </row>
    <row r="936" spans="1:7" s="8" customFormat="1" ht="15.75" customHeight="1">
      <c r="A936" s="38"/>
      <c r="B936" s="10" t="s">
        <v>414</v>
      </c>
      <c r="C936" s="10" t="s">
        <v>1014</v>
      </c>
      <c r="D936" s="866"/>
      <c r="E936" s="22">
        <f t="shared" si="101"/>
        <v>43575</v>
      </c>
      <c r="F936" s="22">
        <f t="shared" si="101"/>
        <v>43580</v>
      </c>
      <c r="G936" s="16">
        <f t="shared" si="102"/>
        <v>43622</v>
      </c>
    </row>
    <row r="937" spans="1:7" s="8" customFormat="1" ht="15.75" customHeight="1">
      <c r="A937" s="38"/>
      <c r="B937" s="10" t="s">
        <v>415</v>
      </c>
      <c r="C937" s="10" t="s">
        <v>1015</v>
      </c>
      <c r="D937" s="854"/>
      <c r="E937" s="22">
        <f t="shared" si="101"/>
        <v>43582</v>
      </c>
      <c r="F937" s="22">
        <f t="shared" si="101"/>
        <v>43587</v>
      </c>
      <c r="G937" s="16">
        <f t="shared" si="102"/>
        <v>43629</v>
      </c>
    </row>
    <row r="938" spans="1:7" s="8" customFormat="1" ht="15.75" customHeight="1">
      <c r="A938" s="38"/>
      <c r="B938" s="85"/>
      <c r="C938" s="85"/>
      <c r="D938" s="85"/>
      <c r="E938" s="85"/>
      <c r="F938" s="28"/>
      <c r="G938" s="28"/>
    </row>
    <row r="939" spans="1:7" s="8" customFormat="1" ht="15.75" customHeight="1">
      <c r="A939" s="38" t="s">
        <v>1016</v>
      </c>
      <c r="B939" s="853" t="s">
        <v>32</v>
      </c>
      <c r="C939" s="39" t="s">
        <v>33</v>
      </c>
      <c r="D939" s="39" t="s">
        <v>846</v>
      </c>
      <c r="E939" s="10" t="s">
        <v>730</v>
      </c>
      <c r="F939" s="10" t="s">
        <v>35</v>
      </c>
      <c r="G939" s="10" t="s">
        <v>1017</v>
      </c>
    </row>
    <row r="940" spans="1:7" s="8" customFormat="1" ht="15.75" customHeight="1">
      <c r="A940" s="38"/>
      <c r="B940" s="854"/>
      <c r="C940" s="11"/>
      <c r="D940" s="11"/>
      <c r="E940" s="82" t="s">
        <v>1018</v>
      </c>
      <c r="F940" s="10" t="s">
        <v>36</v>
      </c>
      <c r="G940" s="10" t="s">
        <v>37</v>
      </c>
    </row>
    <row r="941" spans="1:7" s="8" customFormat="1" ht="15.75" customHeight="1">
      <c r="A941" s="38"/>
      <c r="B941" s="10" t="s">
        <v>389</v>
      </c>
      <c r="C941" s="10" t="s">
        <v>1010</v>
      </c>
      <c r="D941" s="853" t="s">
        <v>1019</v>
      </c>
      <c r="E941" s="22">
        <v>43554</v>
      </c>
      <c r="F941" s="16">
        <f>E941+5</f>
        <v>43559</v>
      </c>
      <c r="G941" s="16">
        <f>F941+41</f>
        <v>43600</v>
      </c>
    </row>
    <row r="942" spans="1:7" s="8" customFormat="1" ht="15.75" customHeight="1">
      <c r="A942" s="38"/>
      <c r="B942" s="10" t="s">
        <v>412</v>
      </c>
      <c r="C942" s="10" t="s">
        <v>1012</v>
      </c>
      <c r="D942" s="866"/>
      <c r="E942" s="22">
        <f t="shared" ref="E942:F942" si="103">E941+7</f>
        <v>43561</v>
      </c>
      <c r="F942" s="22">
        <f t="shared" si="103"/>
        <v>43566</v>
      </c>
      <c r="G942" s="16">
        <f t="shared" ref="G942:G945" si="104">F942+41</f>
        <v>43607</v>
      </c>
    </row>
    <row r="943" spans="1:7" s="8" customFormat="1" ht="15.75" customHeight="1">
      <c r="A943" s="132"/>
      <c r="B943" s="10" t="s">
        <v>413</v>
      </c>
      <c r="C943" s="10" t="s">
        <v>1013</v>
      </c>
      <c r="D943" s="866"/>
      <c r="E943" s="22">
        <f t="shared" ref="E943:F943" si="105">E942+7</f>
        <v>43568</v>
      </c>
      <c r="F943" s="22">
        <f t="shared" si="105"/>
        <v>43573</v>
      </c>
      <c r="G943" s="16">
        <f t="shared" si="104"/>
        <v>43614</v>
      </c>
    </row>
    <row r="944" spans="1:7" s="8" customFormat="1" ht="15.75" customHeight="1">
      <c r="A944" s="38"/>
      <c r="B944" s="10" t="s">
        <v>414</v>
      </c>
      <c r="C944" s="10" t="s">
        <v>1020</v>
      </c>
      <c r="D944" s="866"/>
      <c r="E944" s="22">
        <f t="shared" ref="E944:F944" si="106">E943+7</f>
        <v>43575</v>
      </c>
      <c r="F944" s="22">
        <f t="shared" si="106"/>
        <v>43580</v>
      </c>
      <c r="G944" s="16">
        <f t="shared" si="104"/>
        <v>43621</v>
      </c>
    </row>
    <row r="945" spans="1:7" s="8" customFormat="1" ht="15.75" customHeight="1">
      <c r="A945" s="38"/>
      <c r="B945" s="10" t="s">
        <v>415</v>
      </c>
      <c r="C945" s="10" t="s">
        <v>1021</v>
      </c>
      <c r="D945" s="854"/>
      <c r="E945" s="22">
        <f t="shared" ref="E945:F945" si="107">E944+7</f>
        <v>43582</v>
      </c>
      <c r="F945" s="22">
        <f t="shared" si="107"/>
        <v>43587</v>
      </c>
      <c r="G945" s="16">
        <f t="shared" si="104"/>
        <v>43628</v>
      </c>
    </row>
    <row r="946" spans="1:7" s="8" customFormat="1" ht="15.75" customHeight="1">
      <c r="A946" s="38"/>
      <c r="B946" s="85"/>
      <c r="C946" s="85"/>
      <c r="D946" s="85"/>
      <c r="E946" s="85"/>
      <c r="F946" s="28"/>
      <c r="G946" s="28"/>
    </row>
    <row r="947" spans="1:7" s="8" customFormat="1" ht="15.75" customHeight="1">
      <c r="A947" s="38"/>
      <c r="B947" s="125"/>
      <c r="C947" s="35"/>
      <c r="D947" s="36"/>
      <c r="E947" s="36"/>
      <c r="F947" s="37"/>
      <c r="G947" s="37"/>
    </row>
    <row r="948" spans="1:7" s="8" customFormat="1" ht="15.75" customHeight="1">
      <c r="A948" s="38"/>
      <c r="B948" s="85"/>
      <c r="C948" s="85"/>
      <c r="D948" s="85"/>
      <c r="E948" s="27"/>
      <c r="F948" s="27"/>
      <c r="G948" s="28"/>
    </row>
    <row r="949" spans="1:7" s="8" customFormat="1" ht="15.75" customHeight="1">
      <c r="A949" s="38" t="s">
        <v>1022</v>
      </c>
      <c r="B949" s="884" t="s">
        <v>32</v>
      </c>
      <c r="C949" s="39" t="s">
        <v>33</v>
      </c>
      <c r="D949" s="39" t="s">
        <v>723</v>
      </c>
      <c r="E949" s="10" t="s">
        <v>724</v>
      </c>
      <c r="F949" s="10" t="s">
        <v>35</v>
      </c>
      <c r="G949" s="10" t="s">
        <v>1023</v>
      </c>
    </row>
    <row r="950" spans="1:7" s="8" customFormat="1" ht="15.75" customHeight="1">
      <c r="A950" s="38"/>
      <c r="B950" s="854"/>
      <c r="C950" s="11"/>
      <c r="D950" s="11"/>
      <c r="E950" s="82" t="s">
        <v>872</v>
      </c>
      <c r="F950" s="10" t="s">
        <v>36</v>
      </c>
      <c r="G950" s="10" t="s">
        <v>37</v>
      </c>
    </row>
    <row r="951" spans="1:7" s="8" customFormat="1" ht="15.75" customHeight="1">
      <c r="A951" s="38"/>
      <c r="B951" s="10" t="s">
        <v>389</v>
      </c>
      <c r="C951" s="10" t="s">
        <v>1010</v>
      </c>
      <c r="D951" s="853" t="s">
        <v>1011</v>
      </c>
      <c r="E951" s="22">
        <v>43554</v>
      </c>
      <c r="F951" s="16">
        <f>E951+5</f>
        <v>43559</v>
      </c>
      <c r="G951" s="16">
        <f>F951+39</f>
        <v>43598</v>
      </c>
    </row>
    <row r="952" spans="1:7" s="8" customFormat="1" ht="15.75" customHeight="1">
      <c r="A952" s="38"/>
      <c r="B952" s="10" t="s">
        <v>412</v>
      </c>
      <c r="C952" s="10" t="s">
        <v>1012</v>
      </c>
      <c r="D952" s="866"/>
      <c r="E952" s="22">
        <f>E951+7</f>
        <v>43561</v>
      </c>
      <c r="F952" s="22">
        <f t="shared" ref="E952:F955" si="108">F951+7</f>
        <v>43566</v>
      </c>
      <c r="G952" s="16">
        <f t="shared" ref="G952:G955" si="109">F952+39</f>
        <v>43605</v>
      </c>
    </row>
    <row r="953" spans="1:7" s="8" customFormat="1" ht="15.75" customHeight="1">
      <c r="A953" s="38"/>
      <c r="B953" s="10" t="s">
        <v>413</v>
      </c>
      <c r="C953" s="10" t="s">
        <v>1013</v>
      </c>
      <c r="D953" s="866"/>
      <c r="E953" s="22">
        <f t="shared" si="108"/>
        <v>43568</v>
      </c>
      <c r="F953" s="22">
        <f t="shared" si="108"/>
        <v>43573</v>
      </c>
      <c r="G953" s="16">
        <f t="shared" si="109"/>
        <v>43612</v>
      </c>
    </row>
    <row r="954" spans="1:7" s="8" customFormat="1" ht="15.75" customHeight="1">
      <c r="A954" s="38"/>
      <c r="B954" s="10" t="s">
        <v>414</v>
      </c>
      <c r="C954" s="10" t="s">
        <v>1020</v>
      </c>
      <c r="D954" s="866"/>
      <c r="E954" s="22">
        <f t="shared" si="108"/>
        <v>43575</v>
      </c>
      <c r="F954" s="22">
        <f t="shared" si="108"/>
        <v>43580</v>
      </c>
      <c r="G954" s="16">
        <f t="shared" si="109"/>
        <v>43619</v>
      </c>
    </row>
    <row r="955" spans="1:7" s="8" customFormat="1" ht="15.75" customHeight="1">
      <c r="A955" s="38"/>
      <c r="B955" s="10" t="s">
        <v>415</v>
      </c>
      <c r="C955" s="10" t="s">
        <v>1021</v>
      </c>
      <c r="D955" s="854"/>
      <c r="E955" s="22">
        <f t="shared" si="108"/>
        <v>43582</v>
      </c>
      <c r="F955" s="22">
        <f t="shared" si="108"/>
        <v>43587</v>
      </c>
      <c r="G955" s="16">
        <f t="shared" si="109"/>
        <v>43626</v>
      </c>
    </row>
    <row r="956" spans="1:7" s="8" customFormat="1" ht="15.75" customHeight="1">
      <c r="A956" s="38"/>
      <c r="B956" s="85"/>
      <c r="C956" s="85"/>
      <c r="D956" s="85"/>
      <c r="E956" s="85"/>
      <c r="F956" s="28"/>
      <c r="G956" s="28"/>
    </row>
    <row r="957" spans="1:7" s="8" customFormat="1" ht="15.75" customHeight="1">
      <c r="A957" s="38"/>
      <c r="B957" s="853" t="s">
        <v>731</v>
      </c>
      <c r="C957" s="39" t="s">
        <v>33</v>
      </c>
      <c r="D957" s="39" t="s">
        <v>723</v>
      </c>
      <c r="E957" s="10" t="s">
        <v>724</v>
      </c>
      <c r="F957" s="10" t="s">
        <v>35</v>
      </c>
      <c r="G957" s="10" t="s">
        <v>1023</v>
      </c>
    </row>
    <row r="958" spans="1:7" s="8" customFormat="1" ht="15.75" customHeight="1">
      <c r="A958" s="38"/>
      <c r="B958" s="854"/>
      <c r="C958" s="11"/>
      <c r="D958" s="11"/>
      <c r="E958" s="82" t="s">
        <v>872</v>
      </c>
      <c r="F958" s="10" t="s">
        <v>36</v>
      </c>
      <c r="G958" s="10" t="s">
        <v>37</v>
      </c>
    </row>
    <row r="959" spans="1:7" s="8" customFormat="1" ht="15.75" customHeight="1">
      <c r="A959" s="38"/>
      <c r="B959" s="10" t="s">
        <v>389</v>
      </c>
      <c r="C959" s="10" t="s">
        <v>1010</v>
      </c>
      <c r="D959" s="853" t="s">
        <v>1019</v>
      </c>
      <c r="E959" s="22">
        <v>43554</v>
      </c>
      <c r="F959" s="16">
        <f>E959+5</f>
        <v>43559</v>
      </c>
      <c r="G959" s="16">
        <f>F959+38</f>
        <v>43597</v>
      </c>
    </row>
    <row r="960" spans="1:7" s="8" customFormat="1" ht="15.75" customHeight="1">
      <c r="A960" s="38"/>
      <c r="B960" s="10" t="s">
        <v>412</v>
      </c>
      <c r="C960" s="10" t="s">
        <v>1012</v>
      </c>
      <c r="D960" s="866"/>
      <c r="E960" s="22">
        <f t="shared" ref="E960:F960" si="110">E959+7</f>
        <v>43561</v>
      </c>
      <c r="F960" s="22">
        <f t="shared" si="110"/>
        <v>43566</v>
      </c>
      <c r="G960" s="16">
        <f t="shared" ref="G960:G963" si="111">F960+38</f>
        <v>43604</v>
      </c>
    </row>
    <row r="961" spans="1:7" s="8" customFormat="1" ht="15.75" customHeight="1">
      <c r="A961" s="38"/>
      <c r="B961" s="10" t="s">
        <v>413</v>
      </c>
      <c r="C961" s="10" t="s">
        <v>1013</v>
      </c>
      <c r="D961" s="866"/>
      <c r="E961" s="22">
        <f t="shared" ref="E961:F961" si="112">E960+7</f>
        <v>43568</v>
      </c>
      <c r="F961" s="22">
        <f t="shared" si="112"/>
        <v>43573</v>
      </c>
      <c r="G961" s="16">
        <f t="shared" si="111"/>
        <v>43611</v>
      </c>
    </row>
    <row r="962" spans="1:7" s="8" customFormat="1" ht="15.75" customHeight="1">
      <c r="A962" s="38" t="s">
        <v>793</v>
      </c>
      <c r="B962" s="10" t="s">
        <v>414</v>
      </c>
      <c r="C962" s="10" t="s">
        <v>1020</v>
      </c>
      <c r="D962" s="866"/>
      <c r="E962" s="22">
        <f t="shared" ref="E962:F962" si="113">E961+7</f>
        <v>43575</v>
      </c>
      <c r="F962" s="22">
        <f t="shared" si="113"/>
        <v>43580</v>
      </c>
      <c r="G962" s="16">
        <f t="shared" si="111"/>
        <v>43618</v>
      </c>
    </row>
    <row r="963" spans="1:7" s="8" customFormat="1" ht="15.75" customHeight="1">
      <c r="A963" s="38"/>
      <c r="B963" s="10" t="s">
        <v>415</v>
      </c>
      <c r="C963" s="10" t="s">
        <v>1021</v>
      </c>
      <c r="D963" s="854"/>
      <c r="E963" s="22">
        <f>E962+7</f>
        <v>43582</v>
      </c>
      <c r="F963" s="22">
        <f t="shared" ref="F963" si="114">F962+7</f>
        <v>43587</v>
      </c>
      <c r="G963" s="16">
        <f t="shared" si="111"/>
        <v>43625</v>
      </c>
    </row>
    <row r="964" spans="1:7" s="8" customFormat="1" ht="15.75" customHeight="1">
      <c r="A964" s="38"/>
      <c r="B964" s="125"/>
      <c r="C964" s="35"/>
      <c r="D964" s="36"/>
      <c r="E964" s="36"/>
      <c r="F964" s="37"/>
      <c r="G964" s="37"/>
    </row>
    <row r="965" spans="1:7" s="8" customFormat="1" ht="15.75" customHeight="1">
      <c r="A965" s="38"/>
      <c r="B965" s="85"/>
      <c r="C965" s="85"/>
      <c r="D965" s="85"/>
      <c r="E965" s="27"/>
      <c r="F965" s="27"/>
      <c r="G965" s="28"/>
    </row>
    <row r="966" spans="1:7" s="8" customFormat="1" ht="15.75" customHeight="1">
      <c r="A966" s="38"/>
      <c r="B966" s="853" t="s">
        <v>32</v>
      </c>
      <c r="C966" s="39" t="s">
        <v>33</v>
      </c>
      <c r="D966" s="39" t="s">
        <v>723</v>
      </c>
      <c r="E966" s="10" t="s">
        <v>724</v>
      </c>
      <c r="F966" s="10" t="s">
        <v>35</v>
      </c>
      <c r="G966" s="10" t="s">
        <v>1024</v>
      </c>
    </row>
    <row r="967" spans="1:7" s="8" customFormat="1" ht="15.75" customHeight="1">
      <c r="A967" s="38" t="s">
        <v>781</v>
      </c>
      <c r="B967" s="854"/>
      <c r="C967" s="11"/>
      <c r="D967" s="11"/>
      <c r="E967" s="82" t="s">
        <v>928</v>
      </c>
      <c r="F967" s="10" t="s">
        <v>36</v>
      </c>
      <c r="G967" s="10" t="s">
        <v>37</v>
      </c>
    </row>
    <row r="968" spans="1:7" s="8" customFormat="1" ht="15.75" customHeight="1">
      <c r="A968" s="38"/>
      <c r="B968" s="10" t="s">
        <v>389</v>
      </c>
      <c r="C968" s="10" t="s">
        <v>1010</v>
      </c>
      <c r="D968" s="853" t="s">
        <v>1011</v>
      </c>
      <c r="E968" s="22">
        <v>43554</v>
      </c>
      <c r="F968" s="16">
        <f>E968+5</f>
        <v>43559</v>
      </c>
      <c r="G968" s="16">
        <f>F968+33</f>
        <v>43592</v>
      </c>
    </row>
    <row r="969" spans="1:7" s="8" customFormat="1" ht="15.75" customHeight="1">
      <c r="A969" s="38"/>
      <c r="B969" s="10" t="s">
        <v>412</v>
      </c>
      <c r="C969" s="10" t="s">
        <v>1012</v>
      </c>
      <c r="D969" s="866"/>
      <c r="E969" s="22">
        <f t="shared" ref="E969:F972" si="115">E968+7</f>
        <v>43561</v>
      </c>
      <c r="F969" s="22">
        <f t="shared" si="115"/>
        <v>43566</v>
      </c>
      <c r="G969" s="16">
        <f t="shared" ref="G969:G972" si="116">F969+33</f>
        <v>43599</v>
      </c>
    </row>
    <row r="970" spans="1:7" s="8" customFormat="1" ht="15.75" customHeight="1">
      <c r="A970" s="38"/>
      <c r="B970" s="10" t="s">
        <v>413</v>
      </c>
      <c r="C970" s="10" t="s">
        <v>1013</v>
      </c>
      <c r="D970" s="866"/>
      <c r="E970" s="22">
        <f t="shared" si="115"/>
        <v>43568</v>
      </c>
      <c r="F970" s="22">
        <f t="shared" si="115"/>
        <v>43573</v>
      </c>
      <c r="G970" s="16">
        <f t="shared" si="116"/>
        <v>43606</v>
      </c>
    </row>
    <row r="971" spans="1:7" s="8" customFormat="1" ht="15.75" customHeight="1">
      <c r="A971" s="38"/>
      <c r="B971" s="10" t="s">
        <v>414</v>
      </c>
      <c r="C971" s="10" t="s">
        <v>1020</v>
      </c>
      <c r="D971" s="866"/>
      <c r="E971" s="22">
        <f t="shared" si="115"/>
        <v>43575</v>
      </c>
      <c r="F971" s="22">
        <f t="shared" si="115"/>
        <v>43580</v>
      </c>
      <c r="G971" s="16">
        <f t="shared" si="116"/>
        <v>43613</v>
      </c>
    </row>
    <row r="972" spans="1:7" s="8" customFormat="1" ht="15.75" customHeight="1">
      <c r="A972" s="38"/>
      <c r="B972" s="10" t="s">
        <v>415</v>
      </c>
      <c r="C972" s="10" t="s">
        <v>1021</v>
      </c>
      <c r="D972" s="854"/>
      <c r="E972" s="22">
        <f t="shared" si="115"/>
        <v>43582</v>
      </c>
      <c r="F972" s="22">
        <f t="shared" si="115"/>
        <v>43587</v>
      </c>
      <c r="G972" s="16">
        <f t="shared" si="116"/>
        <v>43620</v>
      </c>
    </row>
    <row r="973" spans="1:7" s="8" customFormat="1" ht="15.75" customHeight="1">
      <c r="A973" s="38"/>
      <c r="B973" s="85"/>
      <c r="C973" s="85"/>
      <c r="D973" s="85"/>
      <c r="E973" s="27"/>
      <c r="F973" s="27"/>
      <c r="G973" s="27"/>
    </row>
    <row r="974" spans="1:7" s="8" customFormat="1" ht="15.75" customHeight="1">
      <c r="A974" s="38"/>
      <c r="B974" s="853" t="s">
        <v>731</v>
      </c>
      <c r="C974" s="39" t="s">
        <v>33</v>
      </c>
      <c r="D974" s="39" t="s">
        <v>723</v>
      </c>
      <c r="E974" s="10" t="s">
        <v>724</v>
      </c>
      <c r="F974" s="10" t="s">
        <v>35</v>
      </c>
      <c r="G974" s="10" t="s">
        <v>1024</v>
      </c>
    </row>
    <row r="975" spans="1:7" s="8" customFormat="1" ht="15.75" customHeight="1">
      <c r="A975" s="38"/>
      <c r="B975" s="854"/>
      <c r="C975" s="11"/>
      <c r="D975" s="11"/>
      <c r="E975" s="82" t="s">
        <v>872</v>
      </c>
      <c r="F975" s="10" t="s">
        <v>36</v>
      </c>
      <c r="G975" s="10" t="s">
        <v>37</v>
      </c>
    </row>
    <row r="976" spans="1:7" s="8" customFormat="1" ht="15.75" customHeight="1">
      <c r="A976" s="38"/>
      <c r="B976" s="10" t="s">
        <v>389</v>
      </c>
      <c r="C976" s="10" t="s">
        <v>1010</v>
      </c>
      <c r="D976" s="853" t="s">
        <v>1019</v>
      </c>
      <c r="E976" s="22">
        <v>43554</v>
      </c>
      <c r="F976" s="16">
        <f>E976+5</f>
        <v>43559</v>
      </c>
      <c r="G976" s="16">
        <f>F976+32</f>
        <v>43591</v>
      </c>
    </row>
    <row r="977" spans="1:7" s="8" customFormat="1" ht="15.75" customHeight="1">
      <c r="A977" s="38"/>
      <c r="B977" s="10" t="s">
        <v>412</v>
      </c>
      <c r="C977" s="10" t="s">
        <v>1012</v>
      </c>
      <c r="D977" s="866"/>
      <c r="E977" s="22">
        <f t="shared" ref="E977:F977" si="117">E976+7</f>
        <v>43561</v>
      </c>
      <c r="F977" s="22">
        <f t="shared" si="117"/>
        <v>43566</v>
      </c>
      <c r="G977" s="16">
        <f t="shared" ref="G977:G980" si="118">F977+32</f>
        <v>43598</v>
      </c>
    </row>
    <row r="978" spans="1:7" s="8" customFormat="1" ht="15.75" customHeight="1">
      <c r="A978" s="38"/>
      <c r="B978" s="10" t="s">
        <v>413</v>
      </c>
      <c r="C978" s="10" t="s">
        <v>1013</v>
      </c>
      <c r="D978" s="866"/>
      <c r="E978" s="22">
        <f t="shared" ref="E978:F978" si="119">E977+7</f>
        <v>43568</v>
      </c>
      <c r="F978" s="22">
        <f t="shared" si="119"/>
        <v>43573</v>
      </c>
      <c r="G978" s="16">
        <f t="shared" si="118"/>
        <v>43605</v>
      </c>
    </row>
    <row r="979" spans="1:7" s="8" customFormat="1" ht="15.75" customHeight="1">
      <c r="A979" s="38" t="s">
        <v>793</v>
      </c>
      <c r="B979" s="10" t="s">
        <v>414</v>
      </c>
      <c r="C979" s="10" t="s">
        <v>1020</v>
      </c>
      <c r="D979" s="866"/>
      <c r="E979" s="22">
        <f t="shared" ref="E979:F980" si="120">E978+7</f>
        <v>43575</v>
      </c>
      <c r="F979" s="22">
        <f t="shared" si="120"/>
        <v>43580</v>
      </c>
      <c r="G979" s="16">
        <f t="shared" si="118"/>
        <v>43612</v>
      </c>
    </row>
    <row r="980" spans="1:7" s="8" customFormat="1" ht="15.75" customHeight="1">
      <c r="A980" s="38"/>
      <c r="B980" s="10" t="s">
        <v>415</v>
      </c>
      <c r="C980" s="10" t="s">
        <v>1021</v>
      </c>
      <c r="D980" s="854"/>
      <c r="E980" s="22">
        <f>E979+7</f>
        <v>43582</v>
      </c>
      <c r="F980" s="22">
        <f t="shared" si="120"/>
        <v>43587</v>
      </c>
      <c r="G980" s="16">
        <f t="shared" si="118"/>
        <v>43619</v>
      </c>
    </row>
    <row r="981" spans="1:7" s="8" customFormat="1" ht="15.75" customHeight="1">
      <c r="A981" s="38"/>
      <c r="B981" s="85"/>
      <c r="C981" s="85"/>
      <c r="D981" s="85"/>
      <c r="E981" s="85"/>
      <c r="F981" s="28"/>
      <c r="G981" s="28"/>
    </row>
    <row r="982" spans="1:7" s="8" customFormat="1" ht="15.75" customHeight="1">
      <c r="A982" s="38"/>
      <c r="B982" s="125"/>
      <c r="C982" s="35"/>
      <c r="D982" s="36"/>
      <c r="E982" s="36"/>
      <c r="F982" s="37"/>
      <c r="G982" s="37"/>
    </row>
    <row r="983" spans="1:7" s="8" customFormat="1" ht="15.75" customHeight="1">
      <c r="A983" s="38" t="s">
        <v>1025</v>
      </c>
      <c r="B983" s="884" t="s">
        <v>32</v>
      </c>
      <c r="C983" s="39" t="s">
        <v>33</v>
      </c>
      <c r="D983" s="39" t="s">
        <v>34</v>
      </c>
      <c r="E983" s="10" t="s">
        <v>724</v>
      </c>
      <c r="F983" s="10" t="s">
        <v>35</v>
      </c>
      <c r="G983" s="10" t="s">
        <v>143</v>
      </c>
    </row>
    <row r="984" spans="1:7" s="8" customFormat="1" ht="15.75" customHeight="1">
      <c r="A984" s="38"/>
      <c r="B984" s="854"/>
      <c r="C984" s="155"/>
      <c r="D984" s="155"/>
      <c r="E984" s="82" t="s">
        <v>25</v>
      </c>
      <c r="F984" s="10" t="s">
        <v>36</v>
      </c>
      <c r="G984" s="10" t="s">
        <v>37</v>
      </c>
    </row>
    <row r="985" spans="1:7" s="8" customFormat="1" ht="15.75" customHeight="1">
      <c r="A985" s="38"/>
      <c r="B985" s="10" t="s">
        <v>389</v>
      </c>
      <c r="C985" s="10" t="s">
        <v>1010</v>
      </c>
      <c r="D985" s="853" t="s">
        <v>1011</v>
      </c>
      <c r="E985" s="22">
        <v>43554</v>
      </c>
      <c r="F985" s="16">
        <f>E985+5</f>
        <v>43559</v>
      </c>
      <c r="G985" s="16">
        <f>F985+37</f>
        <v>43596</v>
      </c>
    </row>
    <row r="986" spans="1:7" s="8" customFormat="1" ht="15.75" customHeight="1">
      <c r="A986" s="38"/>
      <c r="B986" s="10" t="s">
        <v>412</v>
      </c>
      <c r="C986" s="10" t="s">
        <v>1012</v>
      </c>
      <c r="D986" s="866"/>
      <c r="E986" s="22">
        <f t="shared" ref="E986:F989" si="121">E985+7</f>
        <v>43561</v>
      </c>
      <c r="F986" s="22">
        <f t="shared" si="121"/>
        <v>43566</v>
      </c>
      <c r="G986" s="16">
        <f t="shared" ref="G986:G989" si="122">F986+37</f>
        <v>43603</v>
      </c>
    </row>
    <row r="987" spans="1:7" s="8" customFormat="1" ht="15.75" customHeight="1">
      <c r="A987" s="38"/>
      <c r="B987" s="10" t="s">
        <v>413</v>
      </c>
      <c r="C987" s="10" t="s">
        <v>1013</v>
      </c>
      <c r="D987" s="866"/>
      <c r="E987" s="22">
        <f t="shared" si="121"/>
        <v>43568</v>
      </c>
      <c r="F987" s="22">
        <f t="shared" si="121"/>
        <v>43573</v>
      </c>
      <c r="G987" s="16">
        <f t="shared" si="122"/>
        <v>43610</v>
      </c>
    </row>
    <row r="988" spans="1:7" s="8" customFormat="1" ht="15.75" customHeight="1">
      <c r="A988" s="38"/>
      <c r="B988" s="10" t="s">
        <v>414</v>
      </c>
      <c r="C988" s="10" t="s">
        <v>1020</v>
      </c>
      <c r="D988" s="866"/>
      <c r="E988" s="22">
        <f t="shared" si="121"/>
        <v>43575</v>
      </c>
      <c r="F988" s="22">
        <f t="shared" si="121"/>
        <v>43580</v>
      </c>
      <c r="G988" s="16">
        <f t="shared" si="122"/>
        <v>43617</v>
      </c>
    </row>
    <row r="989" spans="1:7" s="8" customFormat="1" ht="15.75" customHeight="1">
      <c r="A989" s="38"/>
      <c r="B989" s="10" t="s">
        <v>415</v>
      </c>
      <c r="C989" s="10" t="s">
        <v>1021</v>
      </c>
      <c r="D989" s="854"/>
      <c r="E989" s="22">
        <f t="shared" si="121"/>
        <v>43582</v>
      </c>
      <c r="F989" s="22">
        <f t="shared" si="121"/>
        <v>43587</v>
      </c>
      <c r="G989" s="16">
        <f t="shared" si="122"/>
        <v>43624</v>
      </c>
    </row>
    <row r="990" spans="1:7" s="8" customFormat="1" ht="15.75" customHeight="1">
      <c r="A990" s="38"/>
      <c r="B990" s="85"/>
      <c r="C990" s="85"/>
      <c r="D990" s="85"/>
      <c r="E990" s="27"/>
      <c r="F990" s="27"/>
      <c r="G990" s="28"/>
    </row>
    <row r="991" spans="1:7" s="8" customFormat="1" ht="15.75" customHeight="1">
      <c r="A991" s="38"/>
      <c r="B991" s="85"/>
      <c r="C991" s="85"/>
      <c r="D991" s="85"/>
      <c r="E991" s="85"/>
      <c r="F991" s="28"/>
      <c r="G991" s="28"/>
    </row>
    <row r="992" spans="1:7" s="8" customFormat="1" ht="15.75" customHeight="1">
      <c r="A992" s="38"/>
      <c r="B992" s="125"/>
      <c r="C992" s="35"/>
      <c r="D992" s="36"/>
      <c r="E992" s="36"/>
      <c r="F992" s="37"/>
      <c r="G992" s="37"/>
    </row>
    <row r="993" spans="1:7" s="8" customFormat="1" ht="15.75" customHeight="1">
      <c r="A993" s="38" t="s">
        <v>1026</v>
      </c>
      <c r="B993" s="853" t="s">
        <v>32</v>
      </c>
      <c r="C993" s="39" t="s">
        <v>33</v>
      </c>
      <c r="D993" s="39" t="s">
        <v>34</v>
      </c>
      <c r="E993" s="10" t="s">
        <v>724</v>
      </c>
      <c r="F993" s="10" t="s">
        <v>35</v>
      </c>
      <c r="G993" s="10" t="s">
        <v>144</v>
      </c>
    </row>
    <row r="994" spans="1:7" s="8" customFormat="1" ht="15.75" customHeight="1">
      <c r="A994" s="38"/>
      <c r="B994" s="854"/>
      <c r="C994" s="155"/>
      <c r="D994" s="155"/>
      <c r="E994" s="82" t="s">
        <v>25</v>
      </c>
      <c r="F994" s="10" t="s">
        <v>36</v>
      </c>
      <c r="G994" s="10" t="s">
        <v>37</v>
      </c>
    </row>
    <row r="995" spans="1:7" s="8" customFormat="1" ht="15.75" customHeight="1">
      <c r="A995" s="38"/>
      <c r="B995" s="10" t="s">
        <v>389</v>
      </c>
      <c r="C995" s="10" t="s">
        <v>729</v>
      </c>
      <c r="D995" s="853" t="s">
        <v>1027</v>
      </c>
      <c r="E995" s="22">
        <v>43555</v>
      </c>
      <c r="F995" s="16">
        <f>E995+5</f>
        <v>43560</v>
      </c>
      <c r="G995" s="16">
        <f>F995+34</f>
        <v>43594</v>
      </c>
    </row>
    <row r="996" spans="1:7" s="8" customFormat="1" ht="15.75" customHeight="1">
      <c r="A996" s="38"/>
      <c r="B996" s="10" t="s">
        <v>708</v>
      </c>
      <c r="C996" s="10" t="s">
        <v>436</v>
      </c>
      <c r="D996" s="866"/>
      <c r="E996" s="22">
        <f t="shared" ref="E996:F999" si="123">E995+7</f>
        <v>43562</v>
      </c>
      <c r="F996" s="22">
        <f t="shared" si="123"/>
        <v>43567</v>
      </c>
      <c r="G996" s="16">
        <f t="shared" ref="G996:G999" si="124">F996+34</f>
        <v>43601</v>
      </c>
    </row>
    <row r="997" spans="1:7" s="8" customFormat="1" ht="15.75" customHeight="1">
      <c r="A997" s="38"/>
      <c r="B997" s="10" t="s">
        <v>709</v>
      </c>
      <c r="C997" s="10" t="s">
        <v>437</v>
      </c>
      <c r="D997" s="866"/>
      <c r="E997" s="22">
        <f t="shared" si="123"/>
        <v>43569</v>
      </c>
      <c r="F997" s="22">
        <f t="shared" si="123"/>
        <v>43574</v>
      </c>
      <c r="G997" s="16">
        <f t="shared" si="124"/>
        <v>43608</v>
      </c>
    </row>
    <row r="998" spans="1:7" s="8" customFormat="1" ht="15.75" customHeight="1">
      <c r="A998" s="38"/>
      <c r="B998" s="10" t="s">
        <v>414</v>
      </c>
      <c r="C998" s="10" t="s">
        <v>438</v>
      </c>
      <c r="D998" s="866"/>
      <c r="E998" s="22">
        <f t="shared" si="123"/>
        <v>43576</v>
      </c>
      <c r="F998" s="22">
        <f t="shared" si="123"/>
        <v>43581</v>
      </c>
      <c r="G998" s="16">
        <f t="shared" si="124"/>
        <v>43615</v>
      </c>
    </row>
    <row r="999" spans="1:7" s="8" customFormat="1" ht="15.75" customHeight="1">
      <c r="A999" s="38"/>
      <c r="B999" s="10" t="s">
        <v>415</v>
      </c>
      <c r="C999" s="10" t="s">
        <v>439</v>
      </c>
      <c r="D999" s="854"/>
      <c r="E999" s="22">
        <f t="shared" si="123"/>
        <v>43583</v>
      </c>
      <c r="F999" s="22">
        <f t="shared" si="123"/>
        <v>43588</v>
      </c>
      <c r="G999" s="16">
        <f t="shared" si="124"/>
        <v>43622</v>
      </c>
    </row>
    <row r="1000" spans="1:7" s="8" customFormat="1" ht="15.75" customHeight="1">
      <c r="A1000" s="38"/>
      <c r="B1000" s="85"/>
      <c r="C1000" s="85"/>
      <c r="D1000" s="85"/>
      <c r="E1000" s="85"/>
      <c r="F1000" s="28"/>
      <c r="G1000" s="28"/>
    </row>
    <row r="1001" spans="1:7" s="8" customFormat="1" ht="15.75" customHeight="1">
      <c r="A1001" s="38"/>
      <c r="B1001" s="85"/>
      <c r="C1001" s="85"/>
      <c r="D1001" s="85"/>
      <c r="E1001" s="85"/>
      <c r="F1001" s="28"/>
      <c r="G1001" s="28"/>
    </row>
    <row r="1002" spans="1:7" s="8" customFormat="1" ht="15.75" customHeight="1">
      <c r="A1002" s="38"/>
      <c r="B1002" s="125"/>
      <c r="C1002" s="35"/>
      <c r="D1002" s="36"/>
      <c r="E1002" s="36"/>
      <c r="F1002" s="37"/>
      <c r="G1002" s="37"/>
    </row>
    <row r="1003" spans="1:7" s="8" customFormat="1" ht="15.75" customHeight="1">
      <c r="A1003" s="38" t="s">
        <v>1028</v>
      </c>
      <c r="B1003" s="850" t="s">
        <v>32</v>
      </c>
      <c r="C1003" s="156" t="s">
        <v>33</v>
      </c>
      <c r="D1003" s="39" t="s">
        <v>34</v>
      </c>
      <c r="E1003" s="10" t="s">
        <v>724</v>
      </c>
      <c r="F1003" s="10" t="s">
        <v>35</v>
      </c>
      <c r="G1003" s="10" t="s">
        <v>145</v>
      </c>
    </row>
    <row r="1004" spans="1:7" s="8" customFormat="1" ht="15.75" customHeight="1">
      <c r="A1004" s="38"/>
      <c r="B1004" s="852"/>
      <c r="C1004" s="157"/>
      <c r="D1004" s="155"/>
      <c r="E1004" s="82" t="s">
        <v>25</v>
      </c>
      <c r="F1004" s="10" t="s">
        <v>36</v>
      </c>
      <c r="G1004" s="10" t="s">
        <v>37</v>
      </c>
    </row>
    <row r="1005" spans="1:7" s="8" customFormat="1" ht="15.75" customHeight="1">
      <c r="A1005" s="38"/>
      <c r="B1005" s="17" t="s">
        <v>401</v>
      </c>
      <c r="C1005" s="17" t="s">
        <v>1010</v>
      </c>
      <c r="D1005" s="39" t="s">
        <v>1029</v>
      </c>
      <c r="E1005" s="16">
        <v>43556</v>
      </c>
      <c r="F1005" s="16">
        <f>E1005+4</f>
        <v>43560</v>
      </c>
      <c r="G1005" s="16">
        <f>F1005+27</f>
        <v>43587</v>
      </c>
    </row>
    <row r="1006" spans="1:7" s="8" customFormat="1" ht="15.75" customHeight="1">
      <c r="A1006" s="38"/>
      <c r="B1006" s="17" t="s">
        <v>402</v>
      </c>
      <c r="C1006" s="17" t="s">
        <v>1030</v>
      </c>
      <c r="D1006" s="158"/>
      <c r="E1006" s="16">
        <f t="shared" ref="E1006:E1009" si="125">E1005+7</f>
        <v>43563</v>
      </c>
      <c r="F1006" s="16">
        <f t="shared" ref="F1006:F1009" si="126">E1006+4</f>
        <v>43567</v>
      </c>
      <c r="G1006" s="16">
        <f t="shared" ref="G1006:G1009" si="127">F1006+27</f>
        <v>43594</v>
      </c>
    </row>
    <row r="1007" spans="1:7" s="8" customFormat="1" ht="15.75" customHeight="1">
      <c r="A1007" s="38"/>
      <c r="B1007" s="17" t="s">
        <v>403</v>
      </c>
      <c r="C1007" s="17" t="s">
        <v>1031</v>
      </c>
      <c r="D1007" s="159"/>
      <c r="E1007" s="16">
        <f t="shared" si="125"/>
        <v>43570</v>
      </c>
      <c r="F1007" s="16">
        <f t="shared" si="126"/>
        <v>43574</v>
      </c>
      <c r="G1007" s="16">
        <f t="shared" si="127"/>
        <v>43601</v>
      </c>
    </row>
    <row r="1008" spans="1:7" s="8" customFormat="1" ht="15.75" customHeight="1">
      <c r="A1008" s="38"/>
      <c r="B1008" s="17" t="s">
        <v>404</v>
      </c>
      <c r="C1008" s="17" t="s">
        <v>1014</v>
      </c>
      <c r="D1008" s="159"/>
      <c r="E1008" s="16">
        <f t="shared" si="125"/>
        <v>43577</v>
      </c>
      <c r="F1008" s="16">
        <f t="shared" si="126"/>
        <v>43581</v>
      </c>
      <c r="G1008" s="16">
        <f t="shared" si="127"/>
        <v>43608</v>
      </c>
    </row>
    <row r="1009" spans="1:7" s="8" customFormat="1" ht="15.75" customHeight="1">
      <c r="A1009" s="38"/>
      <c r="B1009" s="17"/>
      <c r="C1009" s="17"/>
      <c r="D1009" s="160"/>
      <c r="E1009" s="16">
        <f t="shared" si="125"/>
        <v>43584</v>
      </c>
      <c r="F1009" s="16">
        <f t="shared" si="126"/>
        <v>43588</v>
      </c>
      <c r="G1009" s="16">
        <f t="shared" si="127"/>
        <v>43615</v>
      </c>
    </row>
    <row r="1010" spans="1:7" s="8" customFormat="1" ht="15.75" customHeight="1">
      <c r="A1010" s="38"/>
      <c r="B1010" s="85"/>
      <c r="C1010" s="85"/>
      <c r="D1010" s="48"/>
      <c r="E1010" s="28"/>
      <c r="F1010" s="28"/>
      <c r="G1010" s="28"/>
    </row>
    <row r="1011" spans="1:7" s="8" customFormat="1" ht="15.75" customHeight="1">
      <c r="A1011" s="38"/>
      <c r="B1011" s="853" t="s">
        <v>32</v>
      </c>
      <c r="C1011" s="39" t="s">
        <v>33</v>
      </c>
      <c r="D1011" s="39" t="s">
        <v>34</v>
      </c>
      <c r="E1011" s="10" t="s">
        <v>730</v>
      </c>
      <c r="F1011" s="10" t="s">
        <v>35</v>
      </c>
      <c r="G1011" s="10" t="s">
        <v>145</v>
      </c>
    </row>
    <row r="1012" spans="1:7" s="8" customFormat="1" ht="15.75" customHeight="1">
      <c r="A1012" s="38"/>
      <c r="B1012" s="854"/>
      <c r="C1012" s="11"/>
      <c r="D1012" s="11"/>
      <c r="E1012" s="82" t="s">
        <v>25</v>
      </c>
      <c r="F1012" s="10" t="s">
        <v>36</v>
      </c>
      <c r="G1012" s="10" t="s">
        <v>37</v>
      </c>
    </row>
    <row r="1013" spans="1:7" s="8" customFormat="1" ht="15.75" customHeight="1">
      <c r="A1013" s="38"/>
      <c r="B1013" s="17" t="s">
        <v>405</v>
      </c>
      <c r="C1013" s="161" t="s">
        <v>387</v>
      </c>
      <c r="D1013" s="39" t="s">
        <v>1032</v>
      </c>
      <c r="E1013" s="16">
        <v>43556</v>
      </c>
      <c r="F1013" s="16">
        <f>E1013+5</f>
        <v>43561</v>
      </c>
      <c r="G1013" s="16">
        <f>F1013+28</f>
        <v>43589</v>
      </c>
    </row>
    <row r="1014" spans="1:7" s="8" customFormat="1" ht="15.75" customHeight="1">
      <c r="A1014" s="38"/>
      <c r="B1014" s="162" t="s">
        <v>406</v>
      </c>
      <c r="C1014" s="161" t="s">
        <v>409</v>
      </c>
      <c r="D1014" s="158" t="s">
        <v>793</v>
      </c>
      <c r="E1014" s="16">
        <f t="shared" ref="E1014:E1017" si="128">E1013+7</f>
        <v>43563</v>
      </c>
      <c r="F1014" s="16">
        <f t="shared" ref="F1014:F1017" si="129">E1014+5</f>
        <v>43568</v>
      </c>
      <c r="G1014" s="16">
        <f t="shared" ref="G1014:G1017" si="130">F1014+28</f>
        <v>43596</v>
      </c>
    </row>
    <row r="1015" spans="1:7" s="8" customFormat="1" ht="15.75" customHeight="1">
      <c r="A1015" s="38"/>
      <c r="B1015" s="17" t="s">
        <v>407</v>
      </c>
      <c r="C1015" s="161" t="s">
        <v>410</v>
      </c>
      <c r="D1015" s="159"/>
      <c r="E1015" s="16">
        <f t="shared" si="128"/>
        <v>43570</v>
      </c>
      <c r="F1015" s="16">
        <f t="shared" si="129"/>
        <v>43575</v>
      </c>
      <c r="G1015" s="16">
        <f t="shared" si="130"/>
        <v>43603</v>
      </c>
    </row>
    <row r="1016" spans="1:7" s="8" customFormat="1" ht="15.75" customHeight="1">
      <c r="A1016" s="38"/>
      <c r="B1016" s="17" t="s">
        <v>408</v>
      </c>
      <c r="C1016" s="161" t="s">
        <v>411</v>
      </c>
      <c r="D1016" s="159"/>
      <c r="E1016" s="16">
        <f t="shared" si="128"/>
        <v>43577</v>
      </c>
      <c r="F1016" s="16">
        <f t="shared" si="129"/>
        <v>43582</v>
      </c>
      <c r="G1016" s="16">
        <f t="shared" si="130"/>
        <v>43610</v>
      </c>
    </row>
    <row r="1017" spans="1:7" s="8" customFormat="1" ht="15.75" customHeight="1">
      <c r="A1017" s="38"/>
      <c r="B1017" s="17"/>
      <c r="C1017" s="161"/>
      <c r="D1017" s="160"/>
      <c r="E1017" s="16">
        <f t="shared" si="128"/>
        <v>43584</v>
      </c>
      <c r="F1017" s="16">
        <f t="shared" si="129"/>
        <v>43589</v>
      </c>
      <c r="G1017" s="16">
        <f t="shared" si="130"/>
        <v>43617</v>
      </c>
    </row>
    <row r="1018" spans="1:7" s="8" customFormat="1" ht="15.75" customHeight="1">
      <c r="A1018" s="38"/>
      <c r="B1018" s="85"/>
      <c r="C1018" s="163"/>
      <c r="D1018" s="48"/>
      <c r="E1018" s="28"/>
      <c r="F1018" s="28"/>
      <c r="G1018" s="28"/>
    </row>
    <row r="1019" spans="1:7" s="8" customFormat="1" ht="15.75" customHeight="1">
      <c r="A1019" s="38"/>
      <c r="B1019" s="85"/>
      <c r="C1019" s="85"/>
      <c r="D1019" s="48"/>
      <c r="E1019" s="28"/>
      <c r="F1019" s="28"/>
      <c r="G1019" s="28"/>
    </row>
    <row r="1020" spans="1:7" s="8" customFormat="1" ht="15.75" customHeight="1">
      <c r="A1020" s="38"/>
      <c r="B1020" s="125"/>
      <c r="C1020" s="35"/>
      <c r="D1020" s="36"/>
      <c r="E1020" s="36"/>
      <c r="F1020" s="37"/>
      <c r="G1020" s="37"/>
    </row>
    <row r="1021" spans="1:7" s="8" customFormat="1" ht="15.75" customHeight="1">
      <c r="A1021" s="38"/>
      <c r="B1021" s="85"/>
      <c r="C1021" s="85"/>
      <c r="D1021" s="85"/>
      <c r="E1021" s="85"/>
      <c r="F1021" s="28"/>
      <c r="G1021" s="28"/>
    </row>
    <row r="1022" spans="1:7" s="8" customFormat="1" ht="15.75" customHeight="1">
      <c r="A1022" s="38" t="s">
        <v>1033</v>
      </c>
      <c r="B1022" s="853" t="s">
        <v>32</v>
      </c>
      <c r="C1022" s="39" t="s">
        <v>33</v>
      </c>
      <c r="D1022" s="39" t="s">
        <v>34</v>
      </c>
      <c r="E1022" s="10" t="s">
        <v>724</v>
      </c>
      <c r="F1022" s="10" t="s">
        <v>35</v>
      </c>
      <c r="G1022" s="10" t="s">
        <v>1034</v>
      </c>
    </row>
    <row r="1023" spans="1:7" s="8" customFormat="1" ht="15.75" customHeight="1">
      <c r="A1023" s="38"/>
      <c r="B1023" s="854"/>
      <c r="C1023" s="155"/>
      <c r="D1023" s="155"/>
      <c r="E1023" s="82" t="s">
        <v>25</v>
      </c>
      <c r="F1023" s="10" t="s">
        <v>36</v>
      </c>
      <c r="G1023" s="10" t="s">
        <v>1035</v>
      </c>
    </row>
    <row r="1024" spans="1:7" s="8" customFormat="1" ht="15.75" customHeight="1">
      <c r="A1024" s="38"/>
      <c r="B1024" s="24" t="s">
        <v>341</v>
      </c>
      <c r="C1024" s="17" t="s">
        <v>342</v>
      </c>
      <c r="D1024" s="39" t="s">
        <v>1036</v>
      </c>
      <c r="E1024" s="16">
        <v>43547</v>
      </c>
      <c r="F1024" s="16">
        <f>E1024+5</f>
        <v>43552</v>
      </c>
      <c r="G1024" s="16">
        <f>F1024+32</f>
        <v>43584</v>
      </c>
    </row>
    <row r="1025" spans="1:7" s="8" customFormat="1" ht="15.75" customHeight="1">
      <c r="A1025" s="38"/>
      <c r="B1025" s="24" t="s">
        <v>516</v>
      </c>
      <c r="C1025" s="17" t="s">
        <v>519</v>
      </c>
      <c r="D1025" s="158"/>
      <c r="E1025" s="16">
        <f t="shared" ref="E1025:F1028" si="131">E1024+7</f>
        <v>43554</v>
      </c>
      <c r="F1025" s="16">
        <f t="shared" si="131"/>
        <v>43559</v>
      </c>
      <c r="G1025" s="16">
        <f>F1025+32</f>
        <v>43591</v>
      </c>
    </row>
    <row r="1026" spans="1:7" s="8" customFormat="1" ht="15.75" customHeight="1">
      <c r="A1026" s="38"/>
      <c r="B1026" s="24" t="s">
        <v>517</v>
      </c>
      <c r="C1026" s="17" t="s">
        <v>520</v>
      </c>
      <c r="D1026" s="159"/>
      <c r="E1026" s="16">
        <f t="shared" si="131"/>
        <v>43561</v>
      </c>
      <c r="F1026" s="16">
        <f t="shared" si="131"/>
        <v>43566</v>
      </c>
      <c r="G1026" s="16">
        <f>F1026+32</f>
        <v>43598</v>
      </c>
    </row>
    <row r="1027" spans="1:7" s="8" customFormat="1" ht="15.75" customHeight="1">
      <c r="A1027" s="38"/>
      <c r="B1027" s="24" t="s">
        <v>518</v>
      </c>
      <c r="C1027" s="17" t="s">
        <v>521</v>
      </c>
      <c r="D1027" s="159"/>
      <c r="E1027" s="16">
        <f t="shared" si="131"/>
        <v>43568</v>
      </c>
      <c r="F1027" s="16">
        <f t="shared" si="131"/>
        <v>43573</v>
      </c>
      <c r="G1027" s="16">
        <f>F1027+32</f>
        <v>43605</v>
      </c>
    </row>
    <row r="1028" spans="1:7" s="8" customFormat="1" ht="15.75" customHeight="1">
      <c r="A1028" s="38"/>
      <c r="B1028" s="24" t="s">
        <v>55</v>
      </c>
      <c r="C1028" s="17" t="s">
        <v>522</v>
      </c>
      <c r="D1028" s="160"/>
      <c r="E1028" s="16">
        <f t="shared" si="131"/>
        <v>43575</v>
      </c>
      <c r="F1028" s="16">
        <f t="shared" si="131"/>
        <v>43580</v>
      </c>
      <c r="G1028" s="16">
        <f>F1028+32</f>
        <v>43612</v>
      </c>
    </row>
    <row r="1029" spans="1:7" s="8" customFormat="1" ht="15.75" customHeight="1">
      <c r="A1029" s="38"/>
      <c r="B1029" s="85"/>
      <c r="C1029" s="85"/>
      <c r="D1029" s="85"/>
      <c r="E1029" s="85"/>
      <c r="F1029" s="28"/>
      <c r="G1029" s="28"/>
    </row>
    <row r="1030" spans="1:7" s="8" customFormat="1" ht="15.75" customHeight="1">
      <c r="A1030" s="38"/>
      <c r="B1030" s="25"/>
      <c r="C1030" s="85"/>
      <c r="D1030" s="48"/>
      <c r="E1030" s="28"/>
      <c r="F1030" s="28"/>
      <c r="G1030" s="28"/>
    </row>
    <row r="1031" spans="1:7" s="8" customFormat="1" ht="15.75" customHeight="1">
      <c r="A1031" s="38"/>
      <c r="B1031" s="125"/>
      <c r="C1031" s="35"/>
      <c r="D1031" s="36"/>
      <c r="E1031" s="36"/>
      <c r="F1031" s="37"/>
      <c r="G1031" s="37"/>
    </row>
    <row r="1032" spans="1:7" s="8" customFormat="1" ht="15.75" customHeight="1">
      <c r="A1032" s="38" t="s">
        <v>1037</v>
      </c>
      <c r="B1032" s="881" t="s">
        <v>32</v>
      </c>
      <c r="C1032" s="39" t="s">
        <v>33</v>
      </c>
      <c r="D1032" s="39" t="s">
        <v>34</v>
      </c>
      <c r="E1032" s="10" t="s">
        <v>969</v>
      </c>
      <c r="F1032" s="10" t="s">
        <v>35</v>
      </c>
      <c r="G1032" s="10" t="s">
        <v>148</v>
      </c>
    </row>
    <row r="1033" spans="1:7" s="8" customFormat="1" ht="15.75" customHeight="1">
      <c r="A1033" s="38"/>
      <c r="B1033" s="854"/>
      <c r="C1033" s="155"/>
      <c r="D1033" s="155"/>
      <c r="E1033" s="82" t="s">
        <v>25</v>
      </c>
      <c r="F1033" s="10" t="s">
        <v>36</v>
      </c>
      <c r="G1033" s="10" t="s">
        <v>37</v>
      </c>
    </row>
    <row r="1034" spans="1:7" s="8" customFormat="1" ht="15.75" customHeight="1">
      <c r="A1034" s="38"/>
      <c r="B1034" s="17" t="s">
        <v>704</v>
      </c>
      <c r="C1034" s="17" t="s">
        <v>1010</v>
      </c>
      <c r="D1034" s="39" t="s">
        <v>1038</v>
      </c>
      <c r="E1034" s="16">
        <v>43555</v>
      </c>
      <c r="F1034" s="16">
        <f>E1034+4</f>
        <v>43559</v>
      </c>
      <c r="G1034" s="16">
        <f>F1034+36</f>
        <v>43595</v>
      </c>
    </row>
    <row r="1035" spans="1:7" s="8" customFormat="1" ht="15.75" customHeight="1">
      <c r="A1035" s="38"/>
      <c r="B1035" s="17" t="s">
        <v>705</v>
      </c>
      <c r="C1035" s="17" t="s">
        <v>388</v>
      </c>
      <c r="D1035" s="158"/>
      <c r="E1035" s="16">
        <f t="shared" ref="E1035:F1038" si="132">E1034+7</f>
        <v>43562</v>
      </c>
      <c r="F1035" s="16">
        <f t="shared" si="132"/>
        <v>43566</v>
      </c>
      <c r="G1035" s="16">
        <f>F1035+36</f>
        <v>43602</v>
      </c>
    </row>
    <row r="1036" spans="1:7" s="8" customFormat="1" ht="15.75" customHeight="1">
      <c r="A1036" s="38"/>
      <c r="B1036" s="17" t="s">
        <v>706</v>
      </c>
      <c r="C1036" s="17" t="s">
        <v>700</v>
      </c>
      <c r="D1036" s="159"/>
      <c r="E1036" s="16">
        <f t="shared" si="132"/>
        <v>43569</v>
      </c>
      <c r="F1036" s="16">
        <f t="shared" si="132"/>
        <v>43573</v>
      </c>
      <c r="G1036" s="16">
        <f>F1036+36</f>
        <v>43609</v>
      </c>
    </row>
    <row r="1037" spans="1:7" s="8" customFormat="1" ht="15.75" customHeight="1">
      <c r="A1037" s="38"/>
      <c r="B1037" s="17" t="s">
        <v>88</v>
      </c>
      <c r="C1037" s="17" t="s">
        <v>701</v>
      </c>
      <c r="D1037" s="159"/>
      <c r="E1037" s="16">
        <f t="shared" si="132"/>
        <v>43576</v>
      </c>
      <c r="F1037" s="16">
        <f t="shared" si="132"/>
        <v>43580</v>
      </c>
      <c r="G1037" s="16">
        <f>F1037+36</f>
        <v>43616</v>
      </c>
    </row>
    <row r="1038" spans="1:7" s="8" customFormat="1" ht="15.75" customHeight="1">
      <c r="A1038" s="38"/>
      <c r="B1038" s="17" t="s">
        <v>707</v>
      </c>
      <c r="C1038" s="17" t="s">
        <v>702</v>
      </c>
      <c r="D1038" s="160"/>
      <c r="E1038" s="16">
        <f t="shared" si="132"/>
        <v>43583</v>
      </c>
      <c r="F1038" s="16">
        <f t="shared" si="132"/>
        <v>43587</v>
      </c>
      <c r="G1038" s="16">
        <f>F1038+36</f>
        <v>43623</v>
      </c>
    </row>
    <row r="1039" spans="1:7" s="8" customFormat="1" ht="15.75" customHeight="1">
      <c r="A1039" s="38"/>
      <c r="B1039" s="85"/>
      <c r="C1039" s="85"/>
      <c r="D1039" s="48"/>
      <c r="E1039" s="28"/>
      <c r="F1039" s="28"/>
      <c r="G1039" s="28"/>
    </row>
    <row r="1040" spans="1:7" s="8" customFormat="1" ht="15.75" customHeight="1">
      <c r="A1040" s="38"/>
      <c r="B1040" s="85"/>
      <c r="C1040" s="85"/>
      <c r="D1040" s="48"/>
      <c r="E1040" s="28"/>
      <c r="F1040" s="28"/>
      <c r="G1040" s="28"/>
    </row>
    <row r="1041" spans="1:7" s="8" customFormat="1" ht="15.75" customHeight="1">
      <c r="A1041" s="38"/>
      <c r="B1041" s="85"/>
      <c r="C1041" s="85"/>
      <c r="D1041" s="85"/>
      <c r="E1041" s="85"/>
      <c r="F1041" s="28"/>
      <c r="G1041" s="28"/>
    </row>
    <row r="1042" spans="1:7" s="8" customFormat="1" ht="15.75" customHeight="1">
      <c r="A1042" s="38"/>
      <c r="B1042" s="125"/>
      <c r="C1042" s="35"/>
      <c r="D1042" s="36"/>
      <c r="E1042" s="36"/>
      <c r="F1042" s="37"/>
      <c r="G1042" s="37"/>
    </row>
    <row r="1043" spans="1:7" s="8" customFormat="1" ht="15.75" customHeight="1">
      <c r="A1043" s="38" t="s">
        <v>1039</v>
      </c>
      <c r="B1043" s="853" t="s">
        <v>32</v>
      </c>
      <c r="C1043" s="39" t="s">
        <v>33</v>
      </c>
      <c r="D1043" s="39" t="s">
        <v>34</v>
      </c>
      <c r="E1043" s="10" t="s">
        <v>888</v>
      </c>
      <c r="F1043" s="10" t="s">
        <v>35</v>
      </c>
      <c r="G1043" s="10" t="s">
        <v>136</v>
      </c>
    </row>
    <row r="1044" spans="1:7" s="8" customFormat="1" ht="15.75" customHeight="1">
      <c r="A1044" s="38"/>
      <c r="B1044" s="854"/>
      <c r="C1044" s="155"/>
      <c r="D1044" s="155"/>
      <c r="E1044" s="82" t="s">
        <v>25</v>
      </c>
      <c r="F1044" s="10" t="s">
        <v>36</v>
      </c>
      <c r="G1044" s="10" t="s">
        <v>37</v>
      </c>
    </row>
    <row r="1045" spans="1:7" s="8" customFormat="1" ht="15.75" customHeight="1">
      <c r="A1045" s="38"/>
      <c r="B1045" s="24" t="s">
        <v>386</v>
      </c>
      <c r="C1045" s="17" t="s">
        <v>1030</v>
      </c>
      <c r="D1045" s="39" t="s">
        <v>1040</v>
      </c>
      <c r="E1045" s="16">
        <v>43552</v>
      </c>
      <c r="F1045" s="16">
        <f>E1045+4</f>
        <v>43556</v>
      </c>
      <c r="G1045" s="16">
        <f>F1045+27</f>
        <v>43583</v>
      </c>
    </row>
    <row r="1046" spans="1:7" s="8" customFormat="1" ht="15.75" customHeight="1">
      <c r="A1046" s="38"/>
      <c r="B1046" s="24" t="s">
        <v>696</v>
      </c>
      <c r="C1046" s="17" t="s">
        <v>700</v>
      </c>
      <c r="D1046" s="158"/>
      <c r="E1046" s="16">
        <f t="shared" ref="E1046:E1049" si="133">E1045+7</f>
        <v>43559</v>
      </c>
      <c r="F1046" s="16">
        <f t="shared" ref="F1046:F1049" si="134">E1046+4</f>
        <v>43563</v>
      </c>
      <c r="G1046" s="16">
        <f t="shared" ref="G1046:G1049" si="135">F1046+27</f>
        <v>43590</v>
      </c>
    </row>
    <row r="1047" spans="1:7" s="8" customFormat="1" ht="15.75" customHeight="1">
      <c r="A1047" s="38"/>
      <c r="B1047" s="24" t="s">
        <v>697</v>
      </c>
      <c r="C1047" s="17" t="s">
        <v>701</v>
      </c>
      <c r="D1047" s="158"/>
      <c r="E1047" s="16">
        <f t="shared" si="133"/>
        <v>43566</v>
      </c>
      <c r="F1047" s="16">
        <f t="shared" si="134"/>
        <v>43570</v>
      </c>
      <c r="G1047" s="16">
        <f t="shared" si="135"/>
        <v>43597</v>
      </c>
    </row>
    <row r="1048" spans="1:7" s="8" customFormat="1" ht="15.75" customHeight="1">
      <c r="A1048" s="38"/>
      <c r="B1048" s="24" t="s">
        <v>698</v>
      </c>
      <c r="C1048" s="17" t="s">
        <v>702</v>
      </c>
      <c r="D1048" s="158"/>
      <c r="E1048" s="16">
        <f t="shared" si="133"/>
        <v>43573</v>
      </c>
      <c r="F1048" s="16">
        <f t="shared" si="134"/>
        <v>43577</v>
      </c>
      <c r="G1048" s="16">
        <f t="shared" si="135"/>
        <v>43604</v>
      </c>
    </row>
    <row r="1049" spans="1:7" s="8" customFormat="1" ht="15.75" customHeight="1">
      <c r="A1049" s="38"/>
      <c r="B1049" s="24" t="s">
        <v>699</v>
      </c>
      <c r="C1049" s="17" t="s">
        <v>703</v>
      </c>
      <c r="D1049" s="11"/>
      <c r="E1049" s="16">
        <f t="shared" si="133"/>
        <v>43580</v>
      </c>
      <c r="F1049" s="16">
        <f t="shared" si="134"/>
        <v>43584</v>
      </c>
      <c r="G1049" s="16">
        <f t="shared" si="135"/>
        <v>43611</v>
      </c>
    </row>
    <row r="1050" spans="1:7" s="8" customFormat="1" ht="15.75" customHeight="1">
      <c r="A1050" s="38"/>
      <c r="B1050" s="85"/>
      <c r="C1050" s="85"/>
      <c r="D1050" s="48"/>
      <c r="E1050" s="28"/>
      <c r="F1050" s="28"/>
      <c r="G1050" s="28"/>
    </row>
    <row r="1051" spans="1:7" s="8" customFormat="1" ht="15.75" customHeight="1">
      <c r="A1051" s="38"/>
      <c r="B1051" s="85"/>
      <c r="C1051" s="85"/>
      <c r="D1051" s="48"/>
      <c r="E1051" s="28"/>
      <c r="F1051" s="28"/>
      <c r="G1051" s="28"/>
    </row>
    <row r="1052" spans="1:7" s="8" customFormat="1" ht="15.75" customHeight="1">
      <c r="A1052" s="38"/>
      <c r="B1052" s="85"/>
      <c r="C1052" s="85"/>
      <c r="D1052" s="48"/>
      <c r="E1052" s="28"/>
      <c r="F1052" s="28"/>
      <c r="G1052" s="28"/>
    </row>
    <row r="1053" spans="1:7" s="8" customFormat="1" ht="15.75" customHeight="1">
      <c r="A1053" s="38"/>
      <c r="B1053" s="125"/>
      <c r="C1053" s="35"/>
      <c r="D1053" s="36"/>
      <c r="E1053" s="36"/>
      <c r="F1053" s="37"/>
      <c r="G1053" s="37"/>
    </row>
    <row r="1054" spans="1:7" s="8" customFormat="1" ht="15.75" customHeight="1">
      <c r="A1054" s="38" t="s">
        <v>1041</v>
      </c>
      <c r="B1054" s="853" t="s">
        <v>32</v>
      </c>
      <c r="C1054" s="39" t="s">
        <v>33</v>
      </c>
      <c r="D1054" s="39" t="s">
        <v>34</v>
      </c>
      <c r="E1054" s="10" t="s">
        <v>724</v>
      </c>
      <c r="F1054" s="10" t="s">
        <v>35</v>
      </c>
      <c r="G1054" s="10" t="s">
        <v>149</v>
      </c>
    </row>
    <row r="1055" spans="1:7" s="8" customFormat="1" ht="15.75" customHeight="1">
      <c r="A1055" s="38"/>
      <c r="B1055" s="854"/>
      <c r="C1055" s="11"/>
      <c r="D1055" s="11"/>
      <c r="E1055" s="82" t="s">
        <v>25</v>
      </c>
      <c r="F1055" s="10" t="s">
        <v>36</v>
      </c>
      <c r="G1055" s="10" t="s">
        <v>37</v>
      </c>
    </row>
    <row r="1056" spans="1:7" s="8" customFormat="1" ht="15.75" customHeight="1">
      <c r="A1056" s="38"/>
      <c r="B1056" s="17" t="s">
        <v>401</v>
      </c>
      <c r="C1056" s="17" t="s">
        <v>1010</v>
      </c>
      <c r="D1056" s="39" t="s">
        <v>1042</v>
      </c>
      <c r="E1056" s="16">
        <v>43556</v>
      </c>
      <c r="F1056" s="16">
        <f>E1056+4</f>
        <v>43560</v>
      </c>
      <c r="G1056" s="16">
        <f>F1056+31</f>
        <v>43591</v>
      </c>
    </row>
    <row r="1057" spans="1:7" s="8" customFormat="1" ht="15.75" customHeight="1">
      <c r="A1057" s="38"/>
      <c r="B1057" s="17" t="s">
        <v>402</v>
      </c>
      <c r="C1057" s="17" t="s">
        <v>1030</v>
      </c>
      <c r="D1057" s="158"/>
      <c r="E1057" s="16">
        <f t="shared" ref="E1057:E1060" si="136">E1056+7</f>
        <v>43563</v>
      </c>
      <c r="F1057" s="16">
        <f t="shared" ref="F1057:F1060" si="137">E1057+4</f>
        <v>43567</v>
      </c>
      <c r="G1057" s="16">
        <f t="shared" ref="G1057:G1060" si="138">F1057+31</f>
        <v>43598</v>
      </c>
    </row>
    <row r="1058" spans="1:7" s="8" customFormat="1" ht="15.75" customHeight="1">
      <c r="A1058" s="38"/>
      <c r="B1058" s="17" t="s">
        <v>403</v>
      </c>
      <c r="C1058" s="17" t="s">
        <v>1013</v>
      </c>
      <c r="D1058" s="159"/>
      <c r="E1058" s="16">
        <f t="shared" si="136"/>
        <v>43570</v>
      </c>
      <c r="F1058" s="16">
        <f t="shared" si="137"/>
        <v>43574</v>
      </c>
      <c r="G1058" s="16">
        <f t="shared" si="138"/>
        <v>43605</v>
      </c>
    </row>
    <row r="1059" spans="1:7" s="8" customFormat="1" ht="15.75" customHeight="1">
      <c r="A1059" s="38"/>
      <c r="B1059" s="17" t="s">
        <v>404</v>
      </c>
      <c r="C1059" s="17" t="s">
        <v>1020</v>
      </c>
      <c r="D1059" s="159"/>
      <c r="E1059" s="16">
        <f t="shared" si="136"/>
        <v>43577</v>
      </c>
      <c r="F1059" s="16">
        <f t="shared" si="137"/>
        <v>43581</v>
      </c>
      <c r="G1059" s="16">
        <f t="shared" si="138"/>
        <v>43612</v>
      </c>
    </row>
    <row r="1060" spans="1:7" s="8" customFormat="1" ht="15.75" customHeight="1">
      <c r="A1060" s="38"/>
      <c r="B1060" s="17"/>
      <c r="C1060" s="17"/>
      <c r="D1060" s="160"/>
      <c r="E1060" s="16">
        <f t="shared" si="136"/>
        <v>43584</v>
      </c>
      <c r="F1060" s="16">
        <f t="shared" si="137"/>
        <v>43588</v>
      </c>
      <c r="G1060" s="16">
        <f t="shared" si="138"/>
        <v>43619</v>
      </c>
    </row>
    <row r="1061" spans="1:7" s="8" customFormat="1" ht="15.75" customHeight="1">
      <c r="A1061" s="38"/>
      <c r="B1061" s="85"/>
      <c r="C1061" s="85"/>
      <c r="D1061" s="85"/>
      <c r="E1061" s="85"/>
      <c r="F1061" s="28"/>
      <c r="G1061" s="28"/>
    </row>
    <row r="1062" spans="1:7" s="8" customFormat="1" ht="15.75" customHeight="1">
      <c r="A1062" s="38"/>
      <c r="B1062" s="85"/>
      <c r="C1062" s="85"/>
      <c r="D1062" s="85"/>
      <c r="E1062" s="85"/>
      <c r="F1062" s="28"/>
      <c r="G1062" s="28"/>
    </row>
    <row r="1063" spans="1:7" s="8" customFormat="1" ht="15.75" customHeight="1">
      <c r="A1063" s="38"/>
      <c r="B1063" s="125"/>
      <c r="C1063" s="35"/>
      <c r="D1063" s="36"/>
      <c r="E1063" s="36"/>
      <c r="F1063" s="37"/>
      <c r="G1063" s="37"/>
    </row>
    <row r="1064" spans="1:7" s="8" customFormat="1" ht="15.75" customHeight="1">
      <c r="A1064" s="38" t="s">
        <v>1043</v>
      </c>
      <c r="B1064" s="853" t="s">
        <v>32</v>
      </c>
      <c r="C1064" s="39" t="s">
        <v>33</v>
      </c>
      <c r="D1064" s="39" t="s">
        <v>34</v>
      </c>
      <c r="E1064" s="10" t="s">
        <v>724</v>
      </c>
      <c r="F1064" s="10" t="s">
        <v>35</v>
      </c>
      <c r="G1064" s="10" t="s">
        <v>150</v>
      </c>
    </row>
    <row r="1065" spans="1:7" s="8" customFormat="1" ht="15.75" customHeight="1">
      <c r="A1065" s="38"/>
      <c r="B1065" s="854"/>
      <c r="C1065" s="11"/>
      <c r="D1065" s="11"/>
      <c r="E1065" s="82" t="s">
        <v>25</v>
      </c>
      <c r="F1065" s="10" t="s">
        <v>36</v>
      </c>
      <c r="G1065" s="10" t="s">
        <v>37</v>
      </c>
    </row>
    <row r="1066" spans="1:7" s="8" customFormat="1" ht="15.75" customHeight="1">
      <c r="A1066" s="38"/>
      <c r="B1066" s="24" t="s">
        <v>341</v>
      </c>
      <c r="C1066" s="17" t="s">
        <v>342</v>
      </c>
      <c r="D1066" s="39" t="s">
        <v>1044</v>
      </c>
      <c r="E1066" s="16">
        <v>43548</v>
      </c>
      <c r="F1066" s="16">
        <f>E1066+4</f>
        <v>43552</v>
      </c>
      <c r="G1066" s="16">
        <f>F1066+24</f>
        <v>43576</v>
      </c>
    </row>
    <row r="1067" spans="1:7" s="8" customFormat="1" ht="15.75" customHeight="1">
      <c r="A1067" s="38"/>
      <c r="B1067" s="24" t="s">
        <v>516</v>
      </c>
      <c r="C1067" s="17" t="s">
        <v>519</v>
      </c>
      <c r="D1067" s="158"/>
      <c r="E1067" s="16">
        <f t="shared" ref="E1067:E1070" si="139">E1066+7</f>
        <v>43555</v>
      </c>
      <c r="F1067" s="16">
        <f t="shared" ref="F1067:F1070" si="140">E1067+4</f>
        <v>43559</v>
      </c>
      <c r="G1067" s="16">
        <f t="shared" ref="G1067:G1070" si="141">F1067+24</f>
        <v>43583</v>
      </c>
    </row>
    <row r="1068" spans="1:7" s="8" customFormat="1" ht="15.75" customHeight="1">
      <c r="A1068" s="38"/>
      <c r="B1068" s="24" t="s">
        <v>517</v>
      </c>
      <c r="C1068" s="17" t="s">
        <v>520</v>
      </c>
      <c r="D1068" s="158"/>
      <c r="E1068" s="16">
        <f t="shared" si="139"/>
        <v>43562</v>
      </c>
      <c r="F1068" s="16">
        <f t="shared" si="140"/>
        <v>43566</v>
      </c>
      <c r="G1068" s="16">
        <f t="shared" si="141"/>
        <v>43590</v>
      </c>
    </row>
    <row r="1069" spans="1:7" s="8" customFormat="1" ht="15.75" customHeight="1">
      <c r="A1069" s="38"/>
      <c r="B1069" s="24" t="s">
        <v>518</v>
      </c>
      <c r="C1069" s="17" t="s">
        <v>521</v>
      </c>
      <c r="D1069" s="158"/>
      <c r="E1069" s="16">
        <f t="shared" si="139"/>
        <v>43569</v>
      </c>
      <c r="F1069" s="16">
        <f t="shared" si="140"/>
        <v>43573</v>
      </c>
      <c r="G1069" s="16">
        <f t="shared" si="141"/>
        <v>43597</v>
      </c>
    </row>
    <row r="1070" spans="1:7" s="8" customFormat="1" ht="15.75" customHeight="1">
      <c r="A1070" s="38"/>
      <c r="B1070" s="24" t="s">
        <v>55</v>
      </c>
      <c r="C1070" s="17" t="s">
        <v>522</v>
      </c>
      <c r="D1070" s="11"/>
      <c r="E1070" s="16">
        <f t="shared" si="139"/>
        <v>43576</v>
      </c>
      <c r="F1070" s="16">
        <f t="shared" si="140"/>
        <v>43580</v>
      </c>
      <c r="G1070" s="16">
        <f t="shared" si="141"/>
        <v>43604</v>
      </c>
    </row>
    <row r="1071" spans="1:7" s="8" customFormat="1" ht="15.75" customHeight="1">
      <c r="A1071" s="38"/>
      <c r="B1071" s="164"/>
      <c r="C1071" s="35"/>
      <c r="D1071" s="36"/>
      <c r="E1071" s="36"/>
      <c r="F1071" s="37"/>
      <c r="G1071" s="37"/>
    </row>
    <row r="1072" spans="1:7" s="8" customFormat="1" ht="15.75" customHeight="1">
      <c r="A1072" s="38"/>
      <c r="B1072" s="853" t="s">
        <v>32</v>
      </c>
      <c r="C1072" s="39" t="s">
        <v>33</v>
      </c>
      <c r="D1072" s="39" t="s">
        <v>34</v>
      </c>
      <c r="E1072" s="10" t="s">
        <v>726</v>
      </c>
      <c r="F1072" s="10" t="s">
        <v>35</v>
      </c>
      <c r="G1072" s="10" t="s">
        <v>150</v>
      </c>
    </row>
    <row r="1073" spans="1:7" s="8" customFormat="1" ht="15.75" customHeight="1">
      <c r="A1073" s="38"/>
      <c r="B1073" s="854"/>
      <c r="C1073" s="11"/>
      <c r="D1073" s="11"/>
      <c r="E1073" s="82" t="s">
        <v>25</v>
      </c>
      <c r="F1073" s="10" t="s">
        <v>36</v>
      </c>
      <c r="G1073" s="10" t="s">
        <v>37</v>
      </c>
    </row>
    <row r="1074" spans="1:7" s="8" customFormat="1" ht="15.75" customHeight="1">
      <c r="A1074" s="38"/>
      <c r="B1074" s="17" t="s">
        <v>511</v>
      </c>
      <c r="C1074" s="165" t="s">
        <v>339</v>
      </c>
      <c r="D1074" s="39" t="s">
        <v>1045</v>
      </c>
      <c r="E1074" s="16">
        <v>43550</v>
      </c>
      <c r="F1074" s="16">
        <f>E1074+5</f>
        <v>43555</v>
      </c>
      <c r="G1074" s="16">
        <f>F1074+23</f>
        <v>43578</v>
      </c>
    </row>
    <row r="1075" spans="1:7" s="8" customFormat="1" ht="15.75" customHeight="1">
      <c r="A1075" s="38"/>
      <c r="B1075" s="162" t="s">
        <v>188</v>
      </c>
      <c r="C1075" s="165" t="s">
        <v>514</v>
      </c>
      <c r="D1075" s="158" t="s">
        <v>1046</v>
      </c>
      <c r="E1075" s="16">
        <f t="shared" ref="E1075:E1078" si="142">E1074+7</f>
        <v>43557</v>
      </c>
      <c r="F1075" s="16">
        <f t="shared" ref="F1075:F1078" si="143">E1075+5</f>
        <v>43562</v>
      </c>
      <c r="G1075" s="16">
        <f t="shared" ref="G1075:G1078" si="144">F1075+23</f>
        <v>43585</v>
      </c>
    </row>
    <row r="1076" spans="1:7" s="8" customFormat="1" ht="15.75" customHeight="1">
      <c r="A1076" s="38"/>
      <c r="B1076" s="17" t="s">
        <v>169</v>
      </c>
      <c r="C1076" s="165" t="s">
        <v>291</v>
      </c>
      <c r="D1076" s="159"/>
      <c r="E1076" s="16">
        <f t="shared" si="142"/>
        <v>43564</v>
      </c>
      <c r="F1076" s="16">
        <f t="shared" si="143"/>
        <v>43569</v>
      </c>
      <c r="G1076" s="16">
        <f t="shared" si="144"/>
        <v>43592</v>
      </c>
    </row>
    <row r="1077" spans="1:7" s="8" customFormat="1" ht="15.75" customHeight="1">
      <c r="A1077" s="38"/>
      <c r="B1077" s="17" t="s">
        <v>512</v>
      </c>
      <c r="C1077" s="165" t="s">
        <v>515</v>
      </c>
      <c r="D1077" s="159"/>
      <c r="E1077" s="16">
        <f t="shared" si="142"/>
        <v>43571</v>
      </c>
      <c r="F1077" s="16">
        <f t="shared" si="143"/>
        <v>43576</v>
      </c>
      <c r="G1077" s="16">
        <f t="shared" si="144"/>
        <v>43599</v>
      </c>
    </row>
    <row r="1078" spans="1:7" s="8" customFormat="1" ht="15.75" customHeight="1">
      <c r="A1078" s="38"/>
      <c r="B1078" s="17" t="s">
        <v>513</v>
      </c>
      <c r="C1078" s="166"/>
      <c r="D1078" s="160"/>
      <c r="E1078" s="16">
        <f t="shared" si="142"/>
        <v>43578</v>
      </c>
      <c r="F1078" s="16">
        <f t="shared" si="143"/>
        <v>43583</v>
      </c>
      <c r="G1078" s="16">
        <f t="shared" si="144"/>
        <v>43606</v>
      </c>
    </row>
    <row r="1079" spans="1:7" s="8" customFormat="1" ht="15.75" customHeight="1">
      <c r="A1079" s="38"/>
      <c r="B1079" s="164"/>
      <c r="C1079" s="35"/>
      <c r="D1079" s="36"/>
      <c r="E1079" s="36"/>
      <c r="F1079" s="37"/>
      <c r="G1079" s="37"/>
    </row>
    <row r="1080" spans="1:7" s="8" customFormat="1" ht="15.75" customHeight="1">
      <c r="A1080" s="38"/>
      <c r="B1080" s="85"/>
      <c r="C1080" s="85"/>
      <c r="D1080" s="85"/>
      <c r="E1080" s="85"/>
      <c r="F1080" s="28"/>
      <c r="G1080" s="28"/>
    </row>
    <row r="1081" spans="1:7" s="8" customFormat="1" ht="15.75" customHeight="1">
      <c r="A1081" s="38" t="s">
        <v>1047</v>
      </c>
      <c r="B1081" s="853" t="s">
        <v>32</v>
      </c>
      <c r="C1081" s="39" t="s">
        <v>33</v>
      </c>
      <c r="D1081" s="39" t="s">
        <v>34</v>
      </c>
      <c r="E1081" s="10" t="s">
        <v>724</v>
      </c>
      <c r="F1081" s="10" t="s">
        <v>35</v>
      </c>
      <c r="G1081" s="10" t="s">
        <v>1048</v>
      </c>
    </row>
    <row r="1082" spans="1:7" s="8" customFormat="1" ht="15.75" customHeight="1">
      <c r="A1082" s="38"/>
      <c r="B1082" s="854"/>
      <c r="C1082" s="155"/>
      <c r="D1082" s="155"/>
      <c r="E1082" s="82" t="s">
        <v>25</v>
      </c>
      <c r="F1082" s="10" t="s">
        <v>36</v>
      </c>
      <c r="G1082" s="10" t="s">
        <v>37</v>
      </c>
    </row>
    <row r="1083" spans="1:7" s="8" customFormat="1" ht="15.75" customHeight="1">
      <c r="A1083" s="38"/>
      <c r="B1083" s="69" t="s">
        <v>327</v>
      </c>
      <c r="C1083" s="69" t="s">
        <v>328</v>
      </c>
      <c r="D1083" s="850" t="s">
        <v>1049</v>
      </c>
      <c r="E1083" s="16">
        <v>43549</v>
      </c>
      <c r="F1083" s="16">
        <f>E1083+4</f>
        <v>43553</v>
      </c>
      <c r="G1083" s="16">
        <f>F1083+35</f>
        <v>43588</v>
      </c>
    </row>
    <row r="1084" spans="1:7" s="8" customFormat="1" ht="15.75" customHeight="1">
      <c r="A1084" s="38"/>
      <c r="B1084" s="69" t="s">
        <v>619</v>
      </c>
      <c r="C1084" s="69" t="s">
        <v>623</v>
      </c>
      <c r="D1084" s="851"/>
      <c r="E1084" s="16">
        <f t="shared" ref="E1084:F1087" si="145">E1083+7</f>
        <v>43556</v>
      </c>
      <c r="F1084" s="16">
        <f t="shared" si="145"/>
        <v>43560</v>
      </c>
      <c r="G1084" s="16">
        <f>F1084+35</f>
        <v>43595</v>
      </c>
    </row>
    <row r="1085" spans="1:7" s="8" customFormat="1" ht="15.75" customHeight="1">
      <c r="A1085" s="38"/>
      <c r="B1085" s="167" t="s">
        <v>620</v>
      </c>
      <c r="C1085" s="69" t="s">
        <v>624</v>
      </c>
      <c r="D1085" s="851"/>
      <c r="E1085" s="16">
        <f t="shared" si="145"/>
        <v>43563</v>
      </c>
      <c r="F1085" s="16">
        <f t="shared" si="145"/>
        <v>43567</v>
      </c>
      <c r="G1085" s="16">
        <f>F1085+35</f>
        <v>43602</v>
      </c>
    </row>
    <row r="1086" spans="1:7" s="8" customFormat="1" ht="15.75" customHeight="1">
      <c r="A1086" s="38"/>
      <c r="B1086" s="167" t="s">
        <v>621</v>
      </c>
      <c r="C1086" s="69" t="s">
        <v>625</v>
      </c>
      <c r="D1086" s="851"/>
      <c r="E1086" s="16">
        <f t="shared" si="145"/>
        <v>43570</v>
      </c>
      <c r="F1086" s="16">
        <f t="shared" si="145"/>
        <v>43574</v>
      </c>
      <c r="G1086" s="16">
        <f>F1086+35</f>
        <v>43609</v>
      </c>
    </row>
    <row r="1087" spans="1:7" s="8" customFormat="1" ht="15.75" customHeight="1">
      <c r="A1087" s="38"/>
      <c r="B1087" s="167" t="s">
        <v>622</v>
      </c>
      <c r="C1087" s="69" t="s">
        <v>626</v>
      </c>
      <c r="D1087" s="852"/>
      <c r="E1087" s="16">
        <f t="shared" si="145"/>
        <v>43577</v>
      </c>
      <c r="F1087" s="16">
        <f t="shared" si="145"/>
        <v>43581</v>
      </c>
      <c r="G1087" s="16">
        <f>F1087+35</f>
        <v>43616</v>
      </c>
    </row>
    <row r="1088" spans="1:7" s="8" customFormat="1" ht="15.75" customHeight="1">
      <c r="A1088" s="38"/>
      <c r="B1088" s="85"/>
      <c r="C1088" s="85"/>
      <c r="D1088" s="85"/>
      <c r="E1088" s="28"/>
      <c r="F1088" s="28"/>
      <c r="G1088" s="28"/>
    </row>
    <row r="1089" spans="1:7" s="8" customFormat="1" ht="15.75" customHeight="1">
      <c r="A1089" s="38"/>
      <c r="B1089" s="85"/>
      <c r="C1089" s="85"/>
      <c r="D1089" s="85"/>
      <c r="E1089" s="85"/>
      <c r="F1089" s="28"/>
      <c r="G1089" s="28"/>
    </row>
    <row r="1090" spans="1:7" s="8" customFormat="1" ht="15.75" customHeight="1">
      <c r="A1090" s="38"/>
      <c r="B1090" s="125"/>
      <c r="C1090" s="35"/>
      <c r="D1090" s="36"/>
      <c r="E1090" s="36"/>
      <c r="F1090" s="37"/>
      <c r="G1090" s="37"/>
    </row>
    <row r="1091" spans="1:7" s="8" customFormat="1" ht="15.75" customHeight="1">
      <c r="A1091" s="38" t="s">
        <v>1050</v>
      </c>
      <c r="B1091" s="850" t="s">
        <v>1051</v>
      </c>
      <c r="C1091" s="10" t="s">
        <v>33</v>
      </c>
      <c r="D1091" s="10" t="s">
        <v>34</v>
      </c>
      <c r="E1091" s="10" t="s">
        <v>1052</v>
      </c>
      <c r="F1091" s="10" t="s">
        <v>35</v>
      </c>
      <c r="G1091" s="10" t="s">
        <v>1053</v>
      </c>
    </row>
    <row r="1092" spans="1:7" s="8" customFormat="1" ht="15.75" customHeight="1">
      <c r="A1092" s="38"/>
      <c r="B1092" s="852"/>
      <c r="C1092" s="168"/>
      <c r="D1092" s="168"/>
      <c r="E1092" s="10" t="s">
        <v>25</v>
      </c>
      <c r="F1092" s="10" t="s">
        <v>36</v>
      </c>
      <c r="G1092" s="10" t="s">
        <v>37</v>
      </c>
    </row>
    <row r="1093" spans="1:7" s="8" customFormat="1" ht="15.75" customHeight="1">
      <c r="A1093" s="38"/>
      <c r="B1093" s="69" t="s">
        <v>327</v>
      </c>
      <c r="C1093" s="69" t="s">
        <v>328</v>
      </c>
      <c r="D1093" s="850" t="s">
        <v>1054</v>
      </c>
      <c r="E1093" s="16">
        <v>43549</v>
      </c>
      <c r="F1093" s="16">
        <f>E1093+4</f>
        <v>43553</v>
      </c>
      <c r="G1093" s="16">
        <f>F1093+25</f>
        <v>43578</v>
      </c>
    </row>
    <row r="1094" spans="1:7" s="8" customFormat="1" ht="15.75" customHeight="1">
      <c r="A1094" s="38"/>
      <c r="B1094" s="69" t="s">
        <v>619</v>
      </c>
      <c r="C1094" s="69" t="s">
        <v>623</v>
      </c>
      <c r="D1094" s="851"/>
      <c r="E1094" s="16">
        <f t="shared" ref="E1094:F1097" si="146">E1093+7</f>
        <v>43556</v>
      </c>
      <c r="F1094" s="16">
        <f t="shared" si="146"/>
        <v>43560</v>
      </c>
      <c r="G1094" s="16">
        <f>F1094+25</f>
        <v>43585</v>
      </c>
    </row>
    <row r="1095" spans="1:7" s="8" customFormat="1" ht="15.75" customHeight="1">
      <c r="A1095" s="38"/>
      <c r="B1095" s="167" t="s">
        <v>620</v>
      </c>
      <c r="C1095" s="69" t="s">
        <v>624</v>
      </c>
      <c r="D1095" s="851"/>
      <c r="E1095" s="16">
        <f t="shared" si="146"/>
        <v>43563</v>
      </c>
      <c r="F1095" s="16">
        <f t="shared" si="146"/>
        <v>43567</v>
      </c>
      <c r="G1095" s="16">
        <f>F1095+25</f>
        <v>43592</v>
      </c>
    </row>
    <row r="1096" spans="1:7" s="8" customFormat="1" ht="15.75" customHeight="1">
      <c r="A1096" s="38"/>
      <c r="B1096" s="167" t="s">
        <v>621</v>
      </c>
      <c r="C1096" s="69" t="s">
        <v>625</v>
      </c>
      <c r="D1096" s="851"/>
      <c r="E1096" s="16">
        <f t="shared" si="146"/>
        <v>43570</v>
      </c>
      <c r="F1096" s="16">
        <f t="shared" si="146"/>
        <v>43574</v>
      </c>
      <c r="G1096" s="16">
        <f>F1096+25</f>
        <v>43599</v>
      </c>
    </row>
    <row r="1097" spans="1:7" s="8" customFormat="1" ht="15.75" customHeight="1">
      <c r="A1097" s="38"/>
      <c r="B1097" s="167" t="s">
        <v>622</v>
      </c>
      <c r="C1097" s="69" t="s">
        <v>626</v>
      </c>
      <c r="D1097" s="852"/>
      <c r="E1097" s="16">
        <f t="shared" si="146"/>
        <v>43577</v>
      </c>
      <c r="F1097" s="16">
        <f t="shared" si="146"/>
        <v>43581</v>
      </c>
      <c r="G1097" s="16">
        <f>F1097+25</f>
        <v>43606</v>
      </c>
    </row>
    <row r="1098" spans="1:7" s="8" customFormat="1" ht="15.75" customHeight="1">
      <c r="A1098" s="38"/>
      <c r="B1098" s="85"/>
      <c r="C1098" s="85"/>
      <c r="D1098" s="85"/>
      <c r="E1098" s="85"/>
      <c r="F1098" s="169"/>
      <c r="G1098" s="169"/>
    </row>
    <row r="1099" spans="1:7" s="8" customFormat="1" ht="15.75" customHeight="1">
      <c r="A1099" s="38"/>
      <c r="B1099" s="85"/>
      <c r="C1099" s="85"/>
      <c r="D1099" s="85"/>
      <c r="E1099" s="85"/>
      <c r="F1099" s="169"/>
      <c r="G1099" s="169"/>
    </row>
    <row r="1100" spans="1:7" s="8" customFormat="1" ht="15.75" customHeight="1">
      <c r="A1100" s="38"/>
      <c r="B1100" s="85"/>
      <c r="C1100" s="85"/>
      <c r="D1100" s="85"/>
      <c r="E1100" s="85"/>
      <c r="F1100" s="28"/>
      <c r="G1100" s="28"/>
    </row>
    <row r="1101" spans="1:7" s="8" customFormat="1" ht="15.75" customHeight="1">
      <c r="A1101" s="38"/>
      <c r="B1101" s="125"/>
      <c r="C1101" s="35"/>
      <c r="D1101" s="36"/>
      <c r="E1101" s="36"/>
      <c r="F1101" s="37"/>
      <c r="G1101" s="37"/>
    </row>
    <row r="1102" spans="1:7" s="8" customFormat="1" ht="15.75" customHeight="1">
      <c r="A1102" s="38" t="s">
        <v>1055</v>
      </c>
      <c r="B1102" s="850" t="s">
        <v>32</v>
      </c>
      <c r="C1102" s="10" t="s">
        <v>33</v>
      </c>
      <c r="D1102" s="10" t="s">
        <v>1056</v>
      </c>
      <c r="E1102" s="10" t="s">
        <v>1052</v>
      </c>
      <c r="F1102" s="10" t="s">
        <v>1052</v>
      </c>
      <c r="G1102" s="10" t="s">
        <v>1057</v>
      </c>
    </row>
    <row r="1103" spans="1:7" s="8" customFormat="1" ht="15.75" customHeight="1">
      <c r="A1103" s="38"/>
      <c r="B1103" s="852"/>
      <c r="C1103" s="168"/>
      <c r="D1103" s="168"/>
      <c r="E1103" s="10" t="s">
        <v>25</v>
      </c>
      <c r="F1103" s="10" t="s">
        <v>36</v>
      </c>
      <c r="G1103" s="10" t="s">
        <v>37</v>
      </c>
    </row>
    <row r="1104" spans="1:7" s="8" customFormat="1" ht="15.75" customHeight="1">
      <c r="A1104" s="38"/>
      <c r="B1104" s="69" t="s">
        <v>327</v>
      </c>
      <c r="C1104" s="69" t="s">
        <v>328</v>
      </c>
      <c r="D1104" s="850" t="s">
        <v>1058</v>
      </c>
      <c r="E1104" s="16">
        <v>43549</v>
      </c>
      <c r="F1104" s="16">
        <f>E1104+4</f>
        <v>43553</v>
      </c>
      <c r="G1104" s="16">
        <f>F1104+34</f>
        <v>43587</v>
      </c>
    </row>
    <row r="1105" spans="1:7" s="8" customFormat="1" ht="15.75" customHeight="1">
      <c r="A1105" s="38" t="s">
        <v>1059</v>
      </c>
      <c r="B1105" s="69" t="s">
        <v>619</v>
      </c>
      <c r="C1105" s="69" t="s">
        <v>623</v>
      </c>
      <c r="D1105" s="851"/>
      <c r="E1105" s="16">
        <f t="shared" ref="E1105:E1108" si="147">E1104+7</f>
        <v>43556</v>
      </c>
      <c r="F1105" s="16">
        <f t="shared" ref="F1105:F1108" si="148">E1105+4</f>
        <v>43560</v>
      </c>
      <c r="G1105" s="16">
        <f t="shared" ref="G1105:G1108" si="149">F1105+34</f>
        <v>43594</v>
      </c>
    </row>
    <row r="1106" spans="1:7" s="8" customFormat="1" ht="15.75" customHeight="1">
      <c r="A1106" s="38"/>
      <c r="B1106" s="167" t="s">
        <v>620</v>
      </c>
      <c r="C1106" s="69" t="s">
        <v>624</v>
      </c>
      <c r="D1106" s="851"/>
      <c r="E1106" s="16">
        <f t="shared" si="147"/>
        <v>43563</v>
      </c>
      <c r="F1106" s="16">
        <f t="shared" si="148"/>
        <v>43567</v>
      </c>
      <c r="G1106" s="16">
        <f t="shared" si="149"/>
        <v>43601</v>
      </c>
    </row>
    <row r="1107" spans="1:7" s="8" customFormat="1" ht="15.75" customHeight="1">
      <c r="A1107" s="38"/>
      <c r="B1107" s="167" t="s">
        <v>621</v>
      </c>
      <c r="C1107" s="69" t="s">
        <v>625</v>
      </c>
      <c r="D1107" s="851"/>
      <c r="E1107" s="16">
        <f t="shared" si="147"/>
        <v>43570</v>
      </c>
      <c r="F1107" s="16">
        <f t="shared" si="148"/>
        <v>43574</v>
      </c>
      <c r="G1107" s="16">
        <f t="shared" si="149"/>
        <v>43608</v>
      </c>
    </row>
    <row r="1108" spans="1:7" s="8" customFormat="1" ht="15.75" customHeight="1">
      <c r="A1108" s="38"/>
      <c r="B1108" s="167" t="s">
        <v>622</v>
      </c>
      <c r="C1108" s="69" t="s">
        <v>626</v>
      </c>
      <c r="D1108" s="852"/>
      <c r="E1108" s="16">
        <f t="shared" si="147"/>
        <v>43577</v>
      </c>
      <c r="F1108" s="16">
        <f t="shared" si="148"/>
        <v>43581</v>
      </c>
      <c r="G1108" s="16">
        <f t="shared" si="149"/>
        <v>43615</v>
      </c>
    </row>
    <row r="1109" spans="1:7" s="8" customFormat="1" ht="15.75" customHeight="1">
      <c r="A1109" s="38"/>
      <c r="B1109" s="85"/>
      <c r="C1109" s="85"/>
      <c r="D1109" s="85"/>
      <c r="E1109" s="85"/>
      <c r="F1109" s="28"/>
      <c r="G1109" s="28"/>
    </row>
    <row r="1110" spans="1:7" s="8" customFormat="1" ht="15.75" customHeight="1">
      <c r="A1110" s="38"/>
      <c r="B1110" s="85"/>
      <c r="C1110" s="85"/>
      <c r="D1110" s="85"/>
      <c r="E1110" s="85"/>
      <c r="F1110" s="28"/>
      <c r="G1110" s="28"/>
    </row>
    <row r="1111" spans="1:7" s="8" customFormat="1" ht="15.75" customHeight="1">
      <c r="A1111" s="38"/>
      <c r="B1111" s="125"/>
      <c r="C1111" s="35"/>
      <c r="D1111" s="36"/>
      <c r="E1111" s="36"/>
      <c r="F1111" s="37"/>
      <c r="G1111" s="37"/>
    </row>
    <row r="1112" spans="1:7" s="8" customFormat="1" ht="15.75" customHeight="1">
      <c r="A1112" s="38"/>
      <c r="B1112" s="85"/>
      <c r="C1112" s="85"/>
      <c r="D1112" s="85"/>
      <c r="E1112" s="28"/>
      <c r="F1112" s="28"/>
      <c r="G1112" s="28"/>
    </row>
    <row r="1113" spans="1:7" s="8" customFormat="1" ht="15.75" customHeight="1">
      <c r="A1113" s="38" t="s">
        <v>1060</v>
      </c>
      <c r="B1113" s="850" t="s">
        <v>32</v>
      </c>
      <c r="C1113" s="10" t="s">
        <v>33</v>
      </c>
      <c r="D1113" s="10" t="s">
        <v>34</v>
      </c>
      <c r="E1113" s="10" t="s">
        <v>1052</v>
      </c>
      <c r="F1113" s="10" t="s">
        <v>35</v>
      </c>
      <c r="G1113" s="10" t="s">
        <v>151</v>
      </c>
    </row>
    <row r="1114" spans="1:7" s="8" customFormat="1" ht="15.75" customHeight="1">
      <c r="A1114" s="38"/>
      <c r="B1114" s="852"/>
      <c r="C1114" s="168"/>
      <c r="D1114" s="168"/>
      <c r="E1114" s="10" t="s">
        <v>25</v>
      </c>
      <c r="F1114" s="10" t="s">
        <v>36</v>
      </c>
      <c r="G1114" s="10" t="s">
        <v>37</v>
      </c>
    </row>
    <row r="1115" spans="1:7" s="8" customFormat="1" ht="15.75" customHeight="1">
      <c r="A1115" s="38"/>
      <c r="B1115" s="69" t="s">
        <v>327</v>
      </c>
      <c r="C1115" s="69" t="s">
        <v>328</v>
      </c>
      <c r="D1115" s="850" t="s">
        <v>1061</v>
      </c>
      <c r="E1115" s="16">
        <v>43549</v>
      </c>
      <c r="F1115" s="16">
        <f>E1115+4</f>
        <v>43553</v>
      </c>
      <c r="G1115" s="16">
        <f>F1115+35</f>
        <v>43588</v>
      </c>
    </row>
    <row r="1116" spans="1:7" s="8" customFormat="1" ht="15.75" customHeight="1">
      <c r="A1116" s="38" t="s">
        <v>1062</v>
      </c>
      <c r="B1116" s="69" t="s">
        <v>619</v>
      </c>
      <c r="C1116" s="69" t="s">
        <v>623</v>
      </c>
      <c r="D1116" s="851"/>
      <c r="E1116" s="16">
        <f t="shared" ref="E1116:F1119" si="150">E1115+7</f>
        <v>43556</v>
      </c>
      <c r="F1116" s="16">
        <f t="shared" si="150"/>
        <v>43560</v>
      </c>
      <c r="G1116" s="16">
        <f>F1116+35</f>
        <v>43595</v>
      </c>
    </row>
    <row r="1117" spans="1:7" s="8" customFormat="1" ht="15.75" customHeight="1">
      <c r="A1117" s="38"/>
      <c r="B1117" s="167" t="s">
        <v>620</v>
      </c>
      <c r="C1117" s="69" t="s">
        <v>624</v>
      </c>
      <c r="D1117" s="851"/>
      <c r="E1117" s="16">
        <f t="shared" si="150"/>
        <v>43563</v>
      </c>
      <c r="F1117" s="16">
        <f t="shared" si="150"/>
        <v>43567</v>
      </c>
      <c r="G1117" s="16">
        <f>F1117+35</f>
        <v>43602</v>
      </c>
    </row>
    <row r="1118" spans="1:7" s="8" customFormat="1" ht="15.75" customHeight="1">
      <c r="A1118" s="38"/>
      <c r="B1118" s="167" t="s">
        <v>621</v>
      </c>
      <c r="C1118" s="69" t="s">
        <v>625</v>
      </c>
      <c r="D1118" s="851"/>
      <c r="E1118" s="16">
        <f t="shared" si="150"/>
        <v>43570</v>
      </c>
      <c r="F1118" s="16">
        <f t="shared" si="150"/>
        <v>43574</v>
      </c>
      <c r="G1118" s="16">
        <f>F1118+35</f>
        <v>43609</v>
      </c>
    </row>
    <row r="1119" spans="1:7" s="8" customFormat="1" ht="15.75" customHeight="1">
      <c r="A1119" s="132"/>
      <c r="B1119" s="167" t="s">
        <v>622</v>
      </c>
      <c r="C1119" s="69" t="s">
        <v>626</v>
      </c>
      <c r="D1119" s="852"/>
      <c r="E1119" s="16">
        <f t="shared" si="150"/>
        <v>43577</v>
      </c>
      <c r="F1119" s="16">
        <f t="shared" si="150"/>
        <v>43581</v>
      </c>
      <c r="G1119" s="16">
        <f>F1119+35</f>
        <v>43616</v>
      </c>
    </row>
    <row r="1120" spans="1:7" s="8" customFormat="1" ht="15.75" customHeight="1">
      <c r="A1120" s="38"/>
      <c r="B1120" s="85"/>
      <c r="C1120" s="85"/>
      <c r="D1120" s="85"/>
      <c r="E1120" s="28"/>
      <c r="F1120" s="28"/>
      <c r="G1120" s="28"/>
    </row>
    <row r="1121" spans="1:7" s="8" customFormat="1" ht="15.75" customHeight="1">
      <c r="A1121" s="38"/>
      <c r="B1121" s="85"/>
      <c r="C1121" s="85"/>
      <c r="D1121" s="85"/>
      <c r="E1121" s="85"/>
      <c r="F1121" s="28"/>
      <c r="G1121" s="28"/>
    </row>
    <row r="1122" spans="1:7" s="8" customFormat="1" ht="15.75" customHeight="1">
      <c r="A1122" s="38"/>
      <c r="B1122" s="125"/>
      <c r="C1122" s="35"/>
      <c r="D1122" s="36"/>
      <c r="E1122" s="36"/>
      <c r="F1122" s="37"/>
      <c r="G1122" s="37"/>
    </row>
    <row r="1123" spans="1:7" s="8" customFormat="1" ht="15.75" customHeight="1">
      <c r="A1123" s="38" t="s">
        <v>1063</v>
      </c>
      <c r="B1123" s="850" t="s">
        <v>32</v>
      </c>
      <c r="C1123" s="113" t="s">
        <v>33</v>
      </c>
      <c r="D1123" s="113" t="s">
        <v>34</v>
      </c>
      <c r="E1123" s="113" t="s">
        <v>1052</v>
      </c>
      <c r="F1123" s="113" t="s">
        <v>35</v>
      </c>
      <c r="G1123" s="113" t="s">
        <v>1053</v>
      </c>
    </row>
    <row r="1124" spans="1:7" s="8" customFormat="1" ht="15.75" customHeight="1">
      <c r="A1124" s="38"/>
      <c r="B1124" s="852"/>
      <c r="C1124" s="170"/>
      <c r="D1124" s="170"/>
      <c r="E1124" s="113" t="s">
        <v>25</v>
      </c>
      <c r="F1124" s="113" t="s">
        <v>36</v>
      </c>
      <c r="G1124" s="113" t="s">
        <v>37</v>
      </c>
    </row>
    <row r="1125" spans="1:7" s="8" customFormat="1" ht="15.75" customHeight="1">
      <c r="A1125" s="38"/>
      <c r="B1125" s="24" t="s">
        <v>386</v>
      </c>
      <c r="C1125" s="17" t="s">
        <v>1030</v>
      </c>
      <c r="D1125" s="39" t="s">
        <v>1040</v>
      </c>
      <c r="E1125" s="16">
        <v>43552</v>
      </c>
      <c r="F1125" s="16">
        <f>E1125+4</f>
        <v>43556</v>
      </c>
      <c r="G1125" s="16">
        <f>F1125+30</f>
        <v>43586</v>
      </c>
    </row>
    <row r="1126" spans="1:7" s="8" customFormat="1" ht="15.75" customHeight="1">
      <c r="A1126" s="132"/>
      <c r="B1126" s="24" t="s">
        <v>696</v>
      </c>
      <c r="C1126" s="17" t="s">
        <v>700</v>
      </c>
      <c r="D1126" s="158"/>
      <c r="E1126" s="16">
        <f>E1125+7</f>
        <v>43559</v>
      </c>
      <c r="F1126" s="16">
        <f t="shared" ref="F1126:F1129" si="151">E1126+4</f>
        <v>43563</v>
      </c>
      <c r="G1126" s="16">
        <f t="shared" ref="G1126:G1129" si="152">F1126+30</f>
        <v>43593</v>
      </c>
    </row>
    <row r="1127" spans="1:7" s="8" customFormat="1" ht="15.75" customHeight="1">
      <c r="A1127" s="38"/>
      <c r="B1127" s="24" t="s">
        <v>697</v>
      </c>
      <c r="C1127" s="17" t="s">
        <v>701</v>
      </c>
      <c r="D1127" s="158"/>
      <c r="E1127" s="16">
        <f t="shared" ref="E1127:E1129" si="153">E1126+7</f>
        <v>43566</v>
      </c>
      <c r="F1127" s="16">
        <f t="shared" si="151"/>
        <v>43570</v>
      </c>
      <c r="G1127" s="16">
        <f t="shared" si="152"/>
        <v>43600</v>
      </c>
    </row>
    <row r="1128" spans="1:7" s="8" customFormat="1" ht="15.75" customHeight="1">
      <c r="A1128" s="38"/>
      <c r="B1128" s="24" t="s">
        <v>698</v>
      </c>
      <c r="C1128" s="17" t="s">
        <v>702</v>
      </c>
      <c r="D1128" s="158"/>
      <c r="E1128" s="16">
        <f t="shared" si="153"/>
        <v>43573</v>
      </c>
      <c r="F1128" s="16">
        <f t="shared" si="151"/>
        <v>43577</v>
      </c>
      <c r="G1128" s="16">
        <f t="shared" si="152"/>
        <v>43607</v>
      </c>
    </row>
    <row r="1129" spans="1:7" s="8" customFormat="1" ht="15.75" customHeight="1">
      <c r="A1129" s="132"/>
      <c r="B1129" s="24" t="s">
        <v>699</v>
      </c>
      <c r="C1129" s="17" t="s">
        <v>703</v>
      </c>
      <c r="D1129" s="11"/>
      <c r="E1129" s="16">
        <f t="shared" si="153"/>
        <v>43580</v>
      </c>
      <c r="F1129" s="16">
        <f t="shared" si="151"/>
        <v>43584</v>
      </c>
      <c r="G1129" s="16">
        <f t="shared" si="152"/>
        <v>43614</v>
      </c>
    </row>
    <row r="1130" spans="1:7" s="8" customFormat="1" ht="15.75" customHeight="1">
      <c r="A1130" s="38"/>
      <c r="B1130" s="85"/>
      <c r="C1130" s="85"/>
      <c r="D1130" s="85"/>
      <c r="E1130" s="28"/>
      <c r="F1130" s="28"/>
      <c r="G1130" s="28"/>
    </row>
    <row r="1131" spans="1:7" s="8" customFormat="1" ht="15.75" customHeight="1">
      <c r="A1131" s="38"/>
      <c r="B1131" s="853" t="s">
        <v>32</v>
      </c>
      <c r="C1131" s="39" t="s">
        <v>33</v>
      </c>
      <c r="D1131" s="39" t="s">
        <v>34</v>
      </c>
      <c r="E1131" s="10" t="s">
        <v>724</v>
      </c>
      <c r="F1131" s="10" t="s">
        <v>35</v>
      </c>
      <c r="G1131" s="10" t="s">
        <v>1064</v>
      </c>
    </row>
    <row r="1132" spans="1:7" s="8" customFormat="1" ht="15.75" customHeight="1">
      <c r="A1132" s="38"/>
      <c r="B1132" s="854"/>
      <c r="C1132" s="155"/>
      <c r="D1132" s="155"/>
      <c r="E1132" s="82" t="s">
        <v>25</v>
      </c>
      <c r="F1132" s="10" t="s">
        <v>36</v>
      </c>
      <c r="G1132" s="10" t="s">
        <v>37</v>
      </c>
    </row>
    <row r="1133" spans="1:7" s="8" customFormat="1" ht="15.75" customHeight="1">
      <c r="A1133" s="38"/>
      <c r="B1133" s="69" t="s">
        <v>327</v>
      </c>
      <c r="C1133" s="69" t="s">
        <v>328</v>
      </c>
      <c r="D1133" s="39" t="s">
        <v>1061</v>
      </c>
      <c r="E1133" s="16">
        <v>43549</v>
      </c>
      <c r="F1133" s="16">
        <f>E1133+4</f>
        <v>43553</v>
      </c>
      <c r="G1133" s="16">
        <f>F1133+28</f>
        <v>43581</v>
      </c>
    </row>
    <row r="1134" spans="1:7" s="8" customFormat="1" ht="15.75" customHeight="1">
      <c r="A1134" s="38"/>
      <c r="B1134" s="69" t="s">
        <v>619</v>
      </c>
      <c r="C1134" s="69" t="s">
        <v>623</v>
      </c>
      <c r="D1134" s="158"/>
      <c r="E1134" s="16">
        <f t="shared" ref="E1134:F1137" si="154">E1133+7</f>
        <v>43556</v>
      </c>
      <c r="F1134" s="16">
        <f t="shared" si="154"/>
        <v>43560</v>
      </c>
      <c r="G1134" s="16">
        <f>F1134+28</f>
        <v>43588</v>
      </c>
    </row>
    <row r="1135" spans="1:7" s="8" customFormat="1" ht="15.75" customHeight="1">
      <c r="A1135" s="38"/>
      <c r="B1135" s="167" t="s">
        <v>620</v>
      </c>
      <c r="C1135" s="69" t="s">
        <v>624</v>
      </c>
      <c r="D1135" s="158"/>
      <c r="E1135" s="16">
        <f t="shared" si="154"/>
        <v>43563</v>
      </c>
      <c r="F1135" s="16">
        <f t="shared" si="154"/>
        <v>43567</v>
      </c>
      <c r="G1135" s="16">
        <f>F1135+28</f>
        <v>43595</v>
      </c>
    </row>
    <row r="1136" spans="1:7" s="8" customFormat="1" ht="15.75" customHeight="1">
      <c r="A1136" s="38"/>
      <c r="B1136" s="167" t="s">
        <v>621</v>
      </c>
      <c r="C1136" s="69" t="s">
        <v>625</v>
      </c>
      <c r="D1136" s="158"/>
      <c r="E1136" s="16">
        <f t="shared" si="154"/>
        <v>43570</v>
      </c>
      <c r="F1136" s="16">
        <f t="shared" si="154"/>
        <v>43574</v>
      </c>
      <c r="G1136" s="16">
        <f>F1136+28</f>
        <v>43602</v>
      </c>
    </row>
    <row r="1137" spans="1:7" s="8" customFormat="1" ht="15.75" customHeight="1">
      <c r="A1137" s="38"/>
      <c r="B1137" s="167" t="s">
        <v>622</v>
      </c>
      <c r="C1137" s="69" t="s">
        <v>626</v>
      </c>
      <c r="D1137" s="11"/>
      <c r="E1137" s="16">
        <f t="shared" si="154"/>
        <v>43577</v>
      </c>
      <c r="F1137" s="16">
        <f t="shared" si="154"/>
        <v>43581</v>
      </c>
      <c r="G1137" s="16">
        <f>F1137+28</f>
        <v>43609</v>
      </c>
    </row>
    <row r="1138" spans="1:7" s="8" customFormat="1" ht="15.75" customHeight="1">
      <c r="A1138" s="38"/>
      <c r="B1138" s="85"/>
      <c r="C1138" s="85"/>
      <c r="D1138" s="85"/>
      <c r="E1138" s="28"/>
      <c r="F1138" s="28"/>
      <c r="G1138" s="28"/>
    </row>
    <row r="1139" spans="1:7" s="8" customFormat="1" ht="15.75" customHeight="1">
      <c r="A1139" s="38"/>
      <c r="B1139" s="85"/>
      <c r="C1139" s="85"/>
      <c r="D1139" s="85"/>
      <c r="E1139" s="85"/>
      <c r="F1139" s="28"/>
      <c r="G1139" s="28"/>
    </row>
    <row r="1140" spans="1:7" s="8" customFormat="1" ht="15.75" customHeight="1">
      <c r="A1140" s="38"/>
      <c r="B1140" s="125"/>
      <c r="C1140" s="35"/>
      <c r="D1140" s="36"/>
      <c r="E1140" s="36"/>
      <c r="F1140" s="37"/>
      <c r="G1140" s="37"/>
    </row>
    <row r="1141" spans="1:7" s="8" customFormat="1" ht="15.75" customHeight="1">
      <c r="A1141" s="38" t="s">
        <v>1065</v>
      </c>
      <c r="B1141" s="850" t="s">
        <v>32</v>
      </c>
      <c r="C1141" s="10" t="s">
        <v>33</v>
      </c>
      <c r="D1141" s="10" t="s">
        <v>34</v>
      </c>
      <c r="E1141" s="10" t="s">
        <v>1052</v>
      </c>
      <c r="F1141" s="10" t="s">
        <v>35</v>
      </c>
      <c r="G1141" s="10" t="s">
        <v>1066</v>
      </c>
    </row>
    <row r="1142" spans="1:7" s="8" customFormat="1" ht="15.75" customHeight="1">
      <c r="A1142" s="38"/>
      <c r="B1142" s="852"/>
      <c r="C1142" s="168"/>
      <c r="D1142" s="168"/>
      <c r="E1142" s="10" t="s">
        <v>25</v>
      </c>
      <c r="F1142" s="10" t="s">
        <v>36</v>
      </c>
      <c r="G1142" s="10" t="s">
        <v>37</v>
      </c>
    </row>
    <row r="1143" spans="1:7" s="8" customFormat="1" ht="15.75" customHeight="1">
      <c r="A1143" s="38"/>
      <c r="B1143" s="69" t="s">
        <v>327</v>
      </c>
      <c r="C1143" s="69" t="s">
        <v>328</v>
      </c>
      <c r="D1143" s="850" t="s">
        <v>1061</v>
      </c>
      <c r="E1143" s="16">
        <v>43549</v>
      </c>
      <c r="F1143" s="16">
        <f>E1143+4</f>
        <v>43553</v>
      </c>
      <c r="G1143" s="16">
        <f>F1143+35</f>
        <v>43588</v>
      </c>
    </row>
    <row r="1144" spans="1:7" s="8" customFormat="1" ht="15.75" customHeight="1">
      <c r="A1144" s="38"/>
      <c r="B1144" s="69" t="s">
        <v>619</v>
      </c>
      <c r="C1144" s="69" t="s">
        <v>623</v>
      </c>
      <c r="D1144" s="851"/>
      <c r="E1144" s="16">
        <f>E1143+7</f>
        <v>43556</v>
      </c>
      <c r="F1144" s="16">
        <f t="shared" ref="E1144:F1147" si="155">F1143+7</f>
        <v>43560</v>
      </c>
      <c r="G1144" s="16">
        <f>F1144+35</f>
        <v>43595</v>
      </c>
    </row>
    <row r="1145" spans="1:7" s="8" customFormat="1" ht="15.75" customHeight="1">
      <c r="A1145" s="38"/>
      <c r="B1145" s="167" t="s">
        <v>620</v>
      </c>
      <c r="C1145" s="69" t="s">
        <v>624</v>
      </c>
      <c r="D1145" s="851"/>
      <c r="E1145" s="16">
        <f t="shared" si="155"/>
        <v>43563</v>
      </c>
      <c r="F1145" s="16">
        <f t="shared" si="155"/>
        <v>43567</v>
      </c>
      <c r="G1145" s="16">
        <f>F1145+35</f>
        <v>43602</v>
      </c>
    </row>
    <row r="1146" spans="1:7" s="8" customFormat="1" ht="15.75" customHeight="1">
      <c r="A1146" s="38"/>
      <c r="B1146" s="167" t="s">
        <v>621</v>
      </c>
      <c r="C1146" s="69" t="s">
        <v>625</v>
      </c>
      <c r="D1146" s="851"/>
      <c r="E1146" s="16">
        <f t="shared" si="155"/>
        <v>43570</v>
      </c>
      <c r="F1146" s="16">
        <f t="shared" si="155"/>
        <v>43574</v>
      </c>
      <c r="G1146" s="16">
        <f>F1146+35</f>
        <v>43609</v>
      </c>
    </row>
    <row r="1147" spans="1:7" s="8" customFormat="1" ht="15.75" customHeight="1">
      <c r="A1147" s="132"/>
      <c r="B1147" s="167" t="s">
        <v>622</v>
      </c>
      <c r="C1147" s="69" t="s">
        <v>626</v>
      </c>
      <c r="D1147" s="852"/>
      <c r="E1147" s="16">
        <f t="shared" si="155"/>
        <v>43577</v>
      </c>
      <c r="F1147" s="16">
        <f t="shared" si="155"/>
        <v>43581</v>
      </c>
      <c r="G1147" s="16">
        <f>F1147+35</f>
        <v>43616</v>
      </c>
    </row>
    <row r="1148" spans="1:7" s="8" customFormat="1" ht="15.75" customHeight="1">
      <c r="A1148" s="38"/>
      <c r="B1148" s="171"/>
      <c r="C1148" s="55"/>
      <c r="D1148" s="172"/>
      <c r="E1148" s="28"/>
      <c r="F1148" s="28"/>
      <c r="G1148" s="28"/>
    </row>
    <row r="1149" spans="1:7" s="8" customFormat="1" ht="15.75" customHeight="1">
      <c r="A1149" s="38"/>
      <c r="B1149" s="85"/>
      <c r="C1149" s="85"/>
      <c r="D1149" s="85"/>
      <c r="E1149" s="28"/>
      <c r="F1149" s="28"/>
      <c r="G1149" s="28"/>
    </row>
    <row r="1150" spans="1:7" s="8" customFormat="1" ht="15.75" customHeight="1">
      <c r="A1150" s="111" t="s">
        <v>152</v>
      </c>
      <c r="B1150" s="154"/>
      <c r="C1150" s="154"/>
      <c r="D1150" s="154"/>
      <c r="E1150" s="154"/>
      <c r="F1150" s="154"/>
      <c r="G1150" s="154"/>
    </row>
    <row r="1151" spans="1:7" s="8" customFormat="1" ht="15.75" customHeight="1">
      <c r="A1151" s="38"/>
      <c r="B1151" s="125"/>
      <c r="C1151" s="35"/>
      <c r="D1151" s="36"/>
      <c r="E1151" s="36"/>
      <c r="F1151" s="37"/>
      <c r="G1151" s="37"/>
    </row>
    <row r="1152" spans="1:7" s="8" customFormat="1" ht="15.75" customHeight="1">
      <c r="A1152" s="38" t="s">
        <v>1067</v>
      </c>
      <c r="B1152" s="853" t="s">
        <v>32</v>
      </c>
      <c r="C1152" s="853" t="s">
        <v>33</v>
      </c>
      <c r="D1152" s="853" t="s">
        <v>34</v>
      </c>
      <c r="E1152" s="10" t="s">
        <v>1052</v>
      </c>
      <c r="F1152" s="10" t="s">
        <v>35</v>
      </c>
      <c r="G1152" s="10" t="s">
        <v>153</v>
      </c>
    </row>
    <row r="1153" spans="1:7" s="8" customFormat="1" ht="15.75" customHeight="1">
      <c r="A1153" s="38"/>
      <c r="B1153" s="854"/>
      <c r="C1153" s="854"/>
      <c r="D1153" s="854"/>
      <c r="E1153" s="82" t="s">
        <v>25</v>
      </c>
      <c r="F1153" s="10" t="s">
        <v>36</v>
      </c>
      <c r="G1153" s="10" t="s">
        <v>37</v>
      </c>
    </row>
    <row r="1154" spans="1:7" s="8" customFormat="1" ht="15.75" customHeight="1">
      <c r="A1154" s="38"/>
      <c r="B1154" s="10" t="s">
        <v>397</v>
      </c>
      <c r="C1154" s="173" t="s">
        <v>1068</v>
      </c>
      <c r="D1154" s="858" t="s">
        <v>1069</v>
      </c>
      <c r="E1154" s="16">
        <v>43557</v>
      </c>
      <c r="F1154" s="16">
        <f>E1154+4</f>
        <v>43561</v>
      </c>
      <c r="G1154" s="22">
        <f>F1154+12</f>
        <v>43573</v>
      </c>
    </row>
    <row r="1155" spans="1:7" s="8" customFormat="1" ht="15.75" customHeight="1">
      <c r="A1155" s="38"/>
      <c r="B1155" s="10" t="s">
        <v>398</v>
      </c>
      <c r="C1155" s="174" t="s">
        <v>1070</v>
      </c>
      <c r="D1155" s="887"/>
      <c r="E1155" s="16">
        <f t="shared" ref="E1155:G1158" si="156">E1154+7</f>
        <v>43564</v>
      </c>
      <c r="F1155" s="16">
        <f t="shared" si="156"/>
        <v>43568</v>
      </c>
      <c r="G1155" s="16">
        <f t="shared" si="156"/>
        <v>43580</v>
      </c>
    </row>
    <row r="1156" spans="1:7" s="8" customFormat="1" ht="15.75" customHeight="1">
      <c r="A1156" s="38"/>
      <c r="B1156" s="10" t="s">
        <v>399</v>
      </c>
      <c r="C1156" s="174" t="s">
        <v>1071</v>
      </c>
      <c r="D1156" s="887"/>
      <c r="E1156" s="16">
        <f t="shared" si="156"/>
        <v>43571</v>
      </c>
      <c r="F1156" s="16">
        <f t="shared" si="156"/>
        <v>43575</v>
      </c>
      <c r="G1156" s="16">
        <f t="shared" si="156"/>
        <v>43587</v>
      </c>
    </row>
    <row r="1157" spans="1:7" s="8" customFormat="1" ht="15.75" customHeight="1">
      <c r="A1157" s="132"/>
      <c r="B1157" s="152" t="s">
        <v>400</v>
      </c>
      <c r="C1157" s="175" t="s">
        <v>1072</v>
      </c>
      <c r="D1157" s="887"/>
      <c r="E1157" s="16">
        <f t="shared" si="156"/>
        <v>43578</v>
      </c>
      <c r="F1157" s="16">
        <f t="shared" si="156"/>
        <v>43582</v>
      </c>
      <c r="G1157" s="16">
        <f t="shared" si="156"/>
        <v>43594</v>
      </c>
    </row>
    <row r="1158" spans="1:7" s="8" customFormat="1" ht="15.75" customHeight="1">
      <c r="A1158" s="110"/>
      <c r="B1158" s="152"/>
      <c r="C1158" s="10"/>
      <c r="D1158" s="888"/>
      <c r="E1158" s="16">
        <f t="shared" si="156"/>
        <v>43585</v>
      </c>
      <c r="F1158" s="16">
        <f t="shared" si="156"/>
        <v>43589</v>
      </c>
      <c r="G1158" s="16">
        <f t="shared" si="156"/>
        <v>43601</v>
      </c>
    </row>
    <row r="1159" spans="1:7" s="8" customFormat="1" ht="15.75" customHeight="1">
      <c r="A1159" s="38"/>
      <c r="B1159" s="7"/>
      <c r="C1159" s="85"/>
      <c r="D1159" s="85"/>
      <c r="E1159" s="28"/>
      <c r="F1159" s="28"/>
      <c r="G1159" s="28"/>
    </row>
    <row r="1160" spans="1:7" s="8" customFormat="1" ht="15.75" customHeight="1">
      <c r="A1160" s="38"/>
      <c r="B1160" s="125"/>
      <c r="C1160" s="176"/>
      <c r="D1160" s="36"/>
      <c r="E1160" s="36"/>
      <c r="F1160" s="177"/>
      <c r="G1160" s="37"/>
    </row>
    <row r="1161" spans="1:7" s="8" customFormat="1" ht="15.75" customHeight="1">
      <c r="A1161" s="38" t="s">
        <v>1073</v>
      </c>
      <c r="B1161" s="862" t="s">
        <v>32</v>
      </c>
      <c r="C1161" s="862" t="s">
        <v>33</v>
      </c>
      <c r="D1161" s="862" t="s">
        <v>34</v>
      </c>
      <c r="E1161" s="72" t="s">
        <v>724</v>
      </c>
      <c r="F1161" s="72" t="s">
        <v>35</v>
      </c>
      <c r="G1161" s="72" t="s">
        <v>155</v>
      </c>
    </row>
    <row r="1162" spans="1:7" s="8" customFormat="1" ht="15.75" customHeight="1">
      <c r="A1162" s="38"/>
      <c r="B1162" s="862"/>
      <c r="C1162" s="862"/>
      <c r="D1162" s="862"/>
      <c r="E1162" s="72" t="s">
        <v>25</v>
      </c>
      <c r="F1162" s="72" t="s">
        <v>36</v>
      </c>
      <c r="G1162" s="72" t="s">
        <v>37</v>
      </c>
    </row>
    <row r="1163" spans="1:7" s="8" customFormat="1" ht="15.75" customHeight="1">
      <c r="A1163" s="38"/>
      <c r="B1163" s="178" t="s">
        <v>473</v>
      </c>
      <c r="C1163" s="174" t="s">
        <v>476</v>
      </c>
      <c r="D1163" s="861" t="s">
        <v>1074</v>
      </c>
      <c r="E1163" s="16">
        <v>43552</v>
      </c>
      <c r="F1163" s="16">
        <f>E1163+4</f>
        <v>43556</v>
      </c>
      <c r="G1163" s="22">
        <f>F1163+12</f>
        <v>43568</v>
      </c>
    </row>
    <row r="1164" spans="1:7" s="8" customFormat="1" ht="15.75" customHeight="1">
      <c r="A1164" s="38"/>
      <c r="B1164" s="178" t="s">
        <v>474</v>
      </c>
      <c r="C1164" s="175">
        <v>57</v>
      </c>
      <c r="D1164" s="861"/>
      <c r="E1164" s="16">
        <f t="shared" ref="E1164:G1168" si="157">E1163+7</f>
        <v>43559</v>
      </c>
      <c r="F1164" s="16">
        <f t="shared" si="157"/>
        <v>43563</v>
      </c>
      <c r="G1164" s="16">
        <f t="shared" si="157"/>
        <v>43575</v>
      </c>
    </row>
    <row r="1165" spans="1:7" s="8" customFormat="1" ht="15.75" customHeight="1">
      <c r="A1165" s="38"/>
      <c r="B1165" s="178" t="s">
        <v>287</v>
      </c>
      <c r="C1165" s="10"/>
      <c r="D1165" s="861"/>
      <c r="E1165" s="16">
        <f t="shared" si="157"/>
        <v>43566</v>
      </c>
      <c r="F1165" s="16">
        <f t="shared" si="157"/>
        <v>43570</v>
      </c>
      <c r="G1165" s="16">
        <f t="shared" si="157"/>
        <v>43582</v>
      </c>
    </row>
    <row r="1166" spans="1:7" s="8" customFormat="1" ht="15.75" customHeight="1">
      <c r="A1166" s="38"/>
      <c r="B1166" s="178" t="s">
        <v>333</v>
      </c>
      <c r="C1166" s="59" t="s">
        <v>477</v>
      </c>
      <c r="D1166" s="861"/>
      <c r="E1166" s="16">
        <f t="shared" si="157"/>
        <v>43573</v>
      </c>
      <c r="F1166" s="16">
        <f t="shared" si="157"/>
        <v>43577</v>
      </c>
      <c r="G1166" s="16">
        <f t="shared" si="157"/>
        <v>43589</v>
      </c>
    </row>
    <row r="1167" spans="1:7" s="8" customFormat="1" ht="15.75" customHeight="1">
      <c r="A1167" s="38"/>
      <c r="B1167" s="178" t="s">
        <v>475</v>
      </c>
      <c r="C1167" s="179" t="s">
        <v>478</v>
      </c>
      <c r="D1167" s="861"/>
      <c r="E1167" s="16">
        <f t="shared" si="157"/>
        <v>43580</v>
      </c>
      <c r="F1167" s="16">
        <f t="shared" si="157"/>
        <v>43584</v>
      </c>
      <c r="G1167" s="16">
        <f t="shared" si="157"/>
        <v>43596</v>
      </c>
    </row>
    <row r="1168" spans="1:7" s="8" customFormat="1" ht="15.75" customHeight="1">
      <c r="A1168" s="38"/>
      <c r="B1168" s="180"/>
      <c r="C1168" s="180"/>
      <c r="D1168" s="181"/>
      <c r="E1168" s="16">
        <f t="shared" si="157"/>
        <v>43587</v>
      </c>
      <c r="F1168" s="16">
        <f t="shared" si="157"/>
        <v>43591</v>
      </c>
      <c r="G1168" s="16">
        <f t="shared" si="157"/>
        <v>43603</v>
      </c>
    </row>
    <row r="1169" spans="1:7" s="8" customFormat="1" ht="15.75" customHeight="1">
      <c r="A1169" s="38"/>
      <c r="B1169" s="182"/>
      <c r="C1169" s="183"/>
      <c r="D1169" s="85"/>
      <c r="E1169" s="85"/>
      <c r="F1169" s="184"/>
      <c r="G1169" s="184"/>
    </row>
    <row r="1170" spans="1:7" s="8" customFormat="1" ht="15.75" customHeight="1">
      <c r="A1170" s="38"/>
      <c r="B1170" s="850" t="s">
        <v>731</v>
      </c>
      <c r="C1170" s="850" t="s">
        <v>33</v>
      </c>
      <c r="D1170" s="850" t="s">
        <v>34</v>
      </c>
      <c r="E1170" s="113" t="s">
        <v>724</v>
      </c>
      <c r="F1170" s="113" t="s">
        <v>35</v>
      </c>
      <c r="G1170" s="113" t="s">
        <v>155</v>
      </c>
    </row>
    <row r="1171" spans="1:7" s="8" customFormat="1" ht="15.75" customHeight="1">
      <c r="A1171" s="38"/>
      <c r="B1171" s="852"/>
      <c r="C1171" s="852"/>
      <c r="D1171" s="852"/>
      <c r="E1171" s="114" t="s">
        <v>25</v>
      </c>
      <c r="F1171" s="113" t="s">
        <v>36</v>
      </c>
      <c r="G1171" s="113" t="s">
        <v>37</v>
      </c>
    </row>
    <row r="1172" spans="1:7" s="8" customFormat="1" ht="15.75" customHeight="1">
      <c r="A1172" s="38"/>
      <c r="B1172" s="185" t="s">
        <v>633</v>
      </c>
      <c r="C1172" s="186" t="s">
        <v>329</v>
      </c>
      <c r="D1172" s="878" t="s">
        <v>1075</v>
      </c>
      <c r="E1172" s="116">
        <v>43554</v>
      </c>
      <c r="F1172" s="116">
        <f>E1172+4</f>
        <v>43558</v>
      </c>
      <c r="G1172" s="116">
        <f>F1172+13</f>
        <v>43571</v>
      </c>
    </row>
    <row r="1173" spans="1:7" s="8" customFormat="1" ht="15.75" customHeight="1">
      <c r="A1173" s="38"/>
      <c r="B1173" s="185" t="s">
        <v>634</v>
      </c>
      <c r="C1173" s="186" t="s">
        <v>637</v>
      </c>
      <c r="D1173" s="879"/>
      <c r="E1173" s="116">
        <f>E1172+7</f>
        <v>43561</v>
      </c>
      <c r="F1173" s="116">
        <f>E1173+4</f>
        <v>43565</v>
      </c>
      <c r="G1173" s="116">
        <f>G1172+7</f>
        <v>43578</v>
      </c>
    </row>
    <row r="1174" spans="1:7" s="8" customFormat="1" ht="15.75" customHeight="1">
      <c r="A1174" s="38"/>
      <c r="B1174" s="185" t="s">
        <v>635</v>
      </c>
      <c r="C1174" s="186" t="s">
        <v>638</v>
      </c>
      <c r="D1174" s="879"/>
      <c r="E1174" s="116">
        <f>E1173+7</f>
        <v>43568</v>
      </c>
      <c r="F1174" s="116">
        <f>E1174+4</f>
        <v>43572</v>
      </c>
      <c r="G1174" s="116">
        <f>G1173+7</f>
        <v>43585</v>
      </c>
    </row>
    <row r="1175" spans="1:7" s="8" customFormat="1" ht="15.75" customHeight="1">
      <c r="A1175" s="38"/>
      <c r="B1175" s="185" t="s">
        <v>636</v>
      </c>
      <c r="C1175" s="186" t="s">
        <v>639</v>
      </c>
      <c r="D1175" s="879"/>
      <c r="E1175" s="116">
        <f>E1174+7</f>
        <v>43575</v>
      </c>
      <c r="F1175" s="116">
        <f>E1175+4</f>
        <v>43579</v>
      </c>
      <c r="G1175" s="116">
        <f>G1174+7</f>
        <v>43592</v>
      </c>
    </row>
    <row r="1176" spans="1:7" s="8" customFormat="1" ht="15.75" customHeight="1">
      <c r="A1176" s="38"/>
      <c r="B1176" s="185"/>
      <c r="C1176" s="186"/>
      <c r="D1176" s="880"/>
      <c r="E1176" s="116">
        <f>E1175+7</f>
        <v>43582</v>
      </c>
      <c r="F1176" s="116">
        <f>E1176+4</f>
        <v>43586</v>
      </c>
      <c r="G1176" s="116">
        <f>G1175+7</f>
        <v>43599</v>
      </c>
    </row>
    <row r="1177" spans="1:7" s="8" customFormat="1" ht="15.75" customHeight="1">
      <c r="A1177" s="38"/>
      <c r="B1177" s="25"/>
      <c r="C1177" s="187"/>
      <c r="D1177" s="188"/>
      <c r="E1177" s="81"/>
      <c r="F1177" s="81"/>
      <c r="G1177" s="28"/>
    </row>
    <row r="1178" spans="1:7" s="8" customFormat="1" ht="15.75" customHeight="1">
      <c r="A1178" s="38"/>
      <c r="B1178" s="182"/>
      <c r="C1178" s="183"/>
      <c r="D1178" s="85"/>
      <c r="E1178" s="85"/>
      <c r="F1178" s="184"/>
      <c r="G1178" s="184"/>
    </row>
    <row r="1179" spans="1:7" s="8" customFormat="1" ht="15.75" customHeight="1">
      <c r="A1179" s="38"/>
      <c r="B1179" s="853" t="s">
        <v>32</v>
      </c>
      <c r="C1179" s="853" t="s">
        <v>33</v>
      </c>
      <c r="D1179" s="853" t="s">
        <v>34</v>
      </c>
      <c r="E1179" s="10" t="s">
        <v>724</v>
      </c>
      <c r="F1179" s="10" t="s">
        <v>35</v>
      </c>
      <c r="G1179" s="10" t="s">
        <v>155</v>
      </c>
    </row>
    <row r="1180" spans="1:7" s="8" customFormat="1" ht="15.75" customHeight="1">
      <c r="A1180" s="38"/>
      <c r="B1180" s="854"/>
      <c r="C1180" s="854"/>
      <c r="D1180" s="854"/>
      <c r="E1180" s="82" t="s">
        <v>25</v>
      </c>
      <c r="F1180" s="10" t="s">
        <v>36</v>
      </c>
      <c r="G1180" s="10" t="s">
        <v>37</v>
      </c>
    </row>
    <row r="1181" spans="1:7" s="8" customFormat="1" ht="15.75" customHeight="1">
      <c r="A1181" s="38"/>
      <c r="B1181" s="10" t="s">
        <v>173</v>
      </c>
      <c r="C1181" s="10" t="s">
        <v>294</v>
      </c>
      <c r="D1181" s="855" t="s">
        <v>1076</v>
      </c>
      <c r="E1181" s="77">
        <v>43554</v>
      </c>
      <c r="F1181" s="77">
        <f t="shared" ref="F1181:F1186" si="158">E1181+4</f>
        <v>43558</v>
      </c>
      <c r="G1181" s="77">
        <f>F1181+12</f>
        <v>43570</v>
      </c>
    </row>
    <row r="1182" spans="1:7" s="8" customFormat="1" ht="15.75" customHeight="1">
      <c r="A1182" s="38"/>
      <c r="B1182" s="10" t="s">
        <v>302</v>
      </c>
      <c r="C1182" s="10" t="s">
        <v>509</v>
      </c>
      <c r="D1182" s="856"/>
      <c r="E1182" s="77">
        <f>E1181+7</f>
        <v>43561</v>
      </c>
      <c r="F1182" s="77">
        <f t="shared" si="158"/>
        <v>43565</v>
      </c>
      <c r="G1182" s="16">
        <f>G1181+7</f>
        <v>43577</v>
      </c>
    </row>
    <row r="1183" spans="1:7" s="8" customFormat="1" ht="15.75" customHeight="1">
      <c r="A1183" s="38"/>
      <c r="B1183" s="10" t="s">
        <v>337</v>
      </c>
      <c r="C1183" s="10" t="s">
        <v>510</v>
      </c>
      <c r="D1183" s="856"/>
      <c r="E1183" s="77">
        <f>E1182+7</f>
        <v>43568</v>
      </c>
      <c r="F1183" s="77">
        <f t="shared" si="158"/>
        <v>43572</v>
      </c>
      <c r="G1183" s="16">
        <f>G1182+7</f>
        <v>43584</v>
      </c>
    </row>
    <row r="1184" spans="1:7" s="8" customFormat="1" ht="15.75" customHeight="1">
      <c r="A1184" s="38"/>
      <c r="B1184" s="10" t="s">
        <v>501</v>
      </c>
      <c r="C1184" s="10"/>
      <c r="D1184" s="856"/>
      <c r="E1184" s="77">
        <f>E1183+7</f>
        <v>43575</v>
      </c>
      <c r="F1184" s="77">
        <f t="shared" si="158"/>
        <v>43579</v>
      </c>
      <c r="G1184" s="16">
        <f>G1183+7</f>
        <v>43591</v>
      </c>
    </row>
    <row r="1185" spans="1:9" s="8" customFormat="1" ht="15.75" customHeight="1">
      <c r="A1185" s="38"/>
      <c r="B1185" s="10" t="s">
        <v>338</v>
      </c>
      <c r="C1185" s="10" t="s">
        <v>14</v>
      </c>
      <c r="D1185" s="857"/>
      <c r="E1185" s="77">
        <f>E1184+7</f>
        <v>43582</v>
      </c>
      <c r="F1185" s="77">
        <f t="shared" si="158"/>
        <v>43586</v>
      </c>
      <c r="G1185" s="16">
        <f>G1184+7</f>
        <v>43598</v>
      </c>
    </row>
    <row r="1186" spans="1:9" s="8" customFormat="1" ht="15.75" customHeight="1">
      <c r="A1186" s="38"/>
      <c r="B1186" s="10"/>
      <c r="C1186" s="10"/>
      <c r="D1186" s="189"/>
      <c r="E1186" s="77">
        <f>E1185+7</f>
        <v>43589</v>
      </c>
      <c r="F1186" s="77">
        <f t="shared" si="158"/>
        <v>43593</v>
      </c>
      <c r="G1186" s="16">
        <f>G1185+7</f>
        <v>43605</v>
      </c>
    </row>
    <row r="1187" spans="1:9" s="8" customFormat="1" ht="15.75" customHeight="1">
      <c r="A1187" s="38"/>
      <c r="B1187" s="85"/>
      <c r="C1187" s="85"/>
      <c r="D1187" s="85"/>
      <c r="E1187" s="85"/>
      <c r="F1187" s="28"/>
      <c r="G1187" s="28"/>
    </row>
    <row r="1188" spans="1:9" s="8" customFormat="1" ht="15.75" customHeight="1">
      <c r="A1188" s="867"/>
      <c r="B1188" s="872"/>
      <c r="C1188" s="872"/>
      <c r="D1188" s="872"/>
      <c r="E1188" s="872"/>
      <c r="F1188" s="872"/>
      <c r="G1188" s="873"/>
      <c r="H1188" s="871"/>
      <c r="I1188" s="871"/>
    </row>
    <row r="1189" spans="1:9" s="8" customFormat="1" ht="15.75" customHeight="1">
      <c r="A1189" s="872"/>
      <c r="B1189" s="872"/>
      <c r="C1189" s="872"/>
      <c r="D1189" s="872"/>
      <c r="E1189" s="872"/>
      <c r="F1189" s="872"/>
      <c r="G1189" s="873"/>
      <c r="H1189" s="871"/>
      <c r="I1189" s="871"/>
    </row>
    <row r="1190" spans="1:9" s="8" customFormat="1" ht="15.75" customHeight="1">
      <c r="A1190" s="38"/>
      <c r="B1190" s="190" t="s">
        <v>32</v>
      </c>
      <c r="C1190" s="191" t="s">
        <v>33</v>
      </c>
      <c r="D1190" s="104" t="s">
        <v>723</v>
      </c>
      <c r="E1190" s="16" t="s">
        <v>1077</v>
      </c>
      <c r="F1190" s="16" t="s">
        <v>35</v>
      </c>
      <c r="G1190" s="16" t="s">
        <v>155</v>
      </c>
    </row>
    <row r="1191" spans="1:9" s="8" customFormat="1" ht="15.75" customHeight="1">
      <c r="A1191" s="38"/>
      <c r="B1191" s="190"/>
      <c r="C1191" s="191"/>
      <c r="D1191" s="104"/>
      <c r="E1191" s="16" t="s">
        <v>25</v>
      </c>
      <c r="F1191" s="16" t="s">
        <v>36</v>
      </c>
      <c r="G1191" s="16" t="s">
        <v>37</v>
      </c>
    </row>
    <row r="1192" spans="1:9" s="8" customFormat="1" ht="15.75" customHeight="1">
      <c r="A1192" s="38"/>
      <c r="B1192" s="190" t="s">
        <v>336</v>
      </c>
      <c r="C1192" s="191">
        <v>849</v>
      </c>
      <c r="D1192" s="858" t="s">
        <v>1078</v>
      </c>
      <c r="E1192" s="16">
        <v>43553</v>
      </c>
      <c r="F1192" s="16">
        <f>E1192+5</f>
        <v>43558</v>
      </c>
      <c r="G1192" s="16">
        <f t="shared" ref="G1192:G1197" si="159">F1192+17</f>
        <v>43575</v>
      </c>
    </row>
    <row r="1193" spans="1:9" s="8" customFormat="1" ht="15.75" customHeight="1">
      <c r="A1193" s="38"/>
      <c r="B1193" s="190" t="s">
        <v>508</v>
      </c>
      <c r="C1193" s="191">
        <v>850</v>
      </c>
      <c r="D1193" s="875"/>
      <c r="E1193" s="16">
        <f t="shared" ref="E1193:F1194" si="160">E1192+7</f>
        <v>43560</v>
      </c>
      <c r="F1193" s="16">
        <f t="shared" si="160"/>
        <v>43565</v>
      </c>
      <c r="G1193" s="16">
        <f t="shared" si="159"/>
        <v>43582</v>
      </c>
    </row>
    <row r="1194" spans="1:9" s="8" customFormat="1" ht="15.75" customHeight="1">
      <c r="A1194" s="38"/>
      <c r="B1194" s="190" t="s">
        <v>167</v>
      </c>
      <c r="C1194" s="191">
        <v>851</v>
      </c>
      <c r="D1194" s="875"/>
      <c r="E1194" s="16">
        <f t="shared" si="160"/>
        <v>43567</v>
      </c>
      <c r="F1194" s="16">
        <f t="shared" si="160"/>
        <v>43572</v>
      </c>
      <c r="G1194" s="16">
        <f t="shared" si="159"/>
        <v>43589</v>
      </c>
    </row>
    <row r="1195" spans="1:9" s="8" customFormat="1" ht="15.75" customHeight="1">
      <c r="A1195" s="38"/>
      <c r="B1195" s="10" t="s">
        <v>293</v>
      </c>
      <c r="C1195" s="10">
        <v>852</v>
      </c>
      <c r="D1195" s="875"/>
      <c r="E1195" s="16">
        <f t="shared" ref="E1195:F1197" si="161">E1194+7</f>
        <v>43574</v>
      </c>
      <c r="F1195" s="16">
        <f t="shared" si="161"/>
        <v>43579</v>
      </c>
      <c r="G1195" s="16">
        <f t="shared" si="159"/>
        <v>43596</v>
      </c>
    </row>
    <row r="1196" spans="1:9" s="8" customFormat="1" ht="15.75" customHeight="1">
      <c r="A1196" s="38"/>
      <c r="B1196" s="148" t="s">
        <v>171</v>
      </c>
      <c r="C1196" s="45">
        <v>853</v>
      </c>
      <c r="D1196" s="875"/>
      <c r="E1196" s="192">
        <f t="shared" si="161"/>
        <v>43581</v>
      </c>
      <c r="F1196" s="192">
        <f t="shared" si="161"/>
        <v>43586</v>
      </c>
      <c r="G1196" s="192">
        <f t="shared" si="159"/>
        <v>43603</v>
      </c>
    </row>
    <row r="1197" spans="1:9" s="8" customFormat="1" ht="15.75" customHeight="1">
      <c r="A1197" s="38"/>
      <c r="B1197" s="10"/>
      <c r="C1197" s="10"/>
      <c r="D1197" s="876"/>
      <c r="E1197" s="192">
        <f t="shared" si="161"/>
        <v>43588</v>
      </c>
      <c r="F1197" s="192">
        <f t="shared" si="161"/>
        <v>43593</v>
      </c>
      <c r="G1197" s="192">
        <f t="shared" si="159"/>
        <v>43610</v>
      </c>
    </row>
    <row r="1198" spans="1:9" s="8" customFormat="1" ht="15.75" customHeight="1">
      <c r="A1198" s="877"/>
      <c r="B1198" s="871"/>
      <c r="C1198" s="871"/>
      <c r="D1198" s="871"/>
      <c r="E1198" s="871"/>
      <c r="F1198" s="871"/>
      <c r="G1198" s="871"/>
      <c r="H1198" s="871"/>
    </row>
    <row r="1199" spans="1:9" s="8" customFormat="1" ht="15.75" customHeight="1">
      <c r="A1199" s="38"/>
      <c r="B1199" s="10" t="s">
        <v>731</v>
      </c>
      <c r="C1199" s="193" t="s">
        <v>33</v>
      </c>
      <c r="D1199" s="181" t="s">
        <v>723</v>
      </c>
      <c r="E1199" s="16" t="s">
        <v>1077</v>
      </c>
      <c r="F1199" s="16" t="s">
        <v>35</v>
      </c>
      <c r="G1199" s="22" t="s">
        <v>155</v>
      </c>
    </row>
    <row r="1200" spans="1:9" s="8" customFormat="1" ht="15.75" customHeight="1">
      <c r="A1200" s="38"/>
      <c r="B1200" s="10"/>
      <c r="C1200" s="173"/>
      <c r="D1200" s="181"/>
      <c r="E1200" s="16" t="s">
        <v>25</v>
      </c>
      <c r="F1200" s="16" t="s">
        <v>36</v>
      </c>
      <c r="G1200" s="16" t="s">
        <v>37</v>
      </c>
    </row>
    <row r="1201" spans="1:8" s="8" customFormat="1" ht="15.75" customHeight="1">
      <c r="A1201" s="38"/>
      <c r="B1201" s="178" t="s">
        <v>473</v>
      </c>
      <c r="C1201" s="174" t="s">
        <v>476</v>
      </c>
      <c r="D1201" s="858" t="s">
        <v>1079</v>
      </c>
      <c r="E1201" s="16">
        <v>43552</v>
      </c>
      <c r="F1201" s="16">
        <f>E1201+4</f>
        <v>43556</v>
      </c>
      <c r="G1201" s="16">
        <f>F1201+12</f>
        <v>43568</v>
      </c>
    </row>
    <row r="1202" spans="1:8" s="8" customFormat="1" ht="15.75" customHeight="1">
      <c r="A1202" s="38"/>
      <c r="B1202" s="178" t="s">
        <v>474</v>
      </c>
      <c r="C1202" s="175">
        <v>57</v>
      </c>
      <c r="D1202" s="859"/>
      <c r="E1202" s="16">
        <f t="shared" ref="E1202:G1206" si="162">E1201+7</f>
        <v>43559</v>
      </c>
      <c r="F1202" s="16">
        <f t="shared" si="162"/>
        <v>43563</v>
      </c>
      <c r="G1202" s="16">
        <f t="shared" si="162"/>
        <v>43575</v>
      </c>
    </row>
    <row r="1203" spans="1:8" s="8" customFormat="1" ht="15.75" customHeight="1">
      <c r="A1203" s="38"/>
      <c r="B1203" s="178" t="s">
        <v>287</v>
      </c>
      <c r="C1203" s="10"/>
      <c r="D1203" s="859"/>
      <c r="E1203" s="16">
        <f t="shared" si="162"/>
        <v>43566</v>
      </c>
      <c r="F1203" s="16">
        <f t="shared" si="162"/>
        <v>43570</v>
      </c>
      <c r="G1203" s="16">
        <f t="shared" si="162"/>
        <v>43582</v>
      </c>
    </row>
    <row r="1204" spans="1:8" s="8" customFormat="1" ht="15.75" customHeight="1">
      <c r="A1204" s="38"/>
      <c r="B1204" s="178" t="s">
        <v>333</v>
      </c>
      <c r="C1204" s="59" t="s">
        <v>477</v>
      </c>
      <c r="D1204" s="859"/>
      <c r="E1204" s="22">
        <f>E1203+7</f>
        <v>43573</v>
      </c>
      <c r="F1204" s="16">
        <f t="shared" si="162"/>
        <v>43577</v>
      </c>
      <c r="G1204" s="16">
        <f t="shared" si="162"/>
        <v>43589</v>
      </c>
    </row>
    <row r="1205" spans="1:8" s="8" customFormat="1" ht="15.75" customHeight="1">
      <c r="A1205" s="110"/>
      <c r="B1205" s="178" t="s">
        <v>475</v>
      </c>
      <c r="C1205" s="179" t="s">
        <v>478</v>
      </c>
      <c r="D1205" s="859"/>
      <c r="E1205" s="192">
        <f>E1204+7</f>
        <v>43580</v>
      </c>
      <c r="F1205" s="192">
        <f>F1204+7</f>
        <v>43584</v>
      </c>
      <c r="G1205" s="192">
        <f t="shared" si="162"/>
        <v>43596</v>
      </c>
    </row>
    <row r="1206" spans="1:8" s="8" customFormat="1" ht="15.75" customHeight="1">
      <c r="A1206" s="38"/>
      <c r="B1206" s="180"/>
      <c r="C1206" s="180"/>
      <c r="D1206" s="874"/>
      <c r="E1206" s="192">
        <f>E1205+7</f>
        <v>43587</v>
      </c>
      <c r="F1206" s="192">
        <f>F1205+7</f>
        <v>43591</v>
      </c>
      <c r="G1206" s="192">
        <f t="shared" si="162"/>
        <v>43603</v>
      </c>
      <c r="H1206" s="194"/>
    </row>
    <row r="1207" spans="1:8" s="8" customFormat="1" ht="15.75" customHeight="1">
      <c r="A1207" s="110"/>
      <c r="B1207" s="194"/>
      <c r="C1207" s="194"/>
      <c r="D1207" s="194"/>
      <c r="E1207" s="194"/>
      <c r="F1207" s="194"/>
      <c r="G1207" s="194"/>
      <c r="H1207" s="194"/>
    </row>
    <row r="1208" spans="1:8" s="8" customFormat="1" ht="15.75" customHeight="1">
      <c r="A1208" s="38"/>
      <c r="B1208" s="190" t="s">
        <v>731</v>
      </c>
      <c r="C1208" s="191" t="s">
        <v>33</v>
      </c>
      <c r="D1208" s="104" t="s">
        <v>723</v>
      </c>
      <c r="E1208" s="16" t="s">
        <v>1077</v>
      </c>
      <c r="F1208" s="16" t="s">
        <v>35</v>
      </c>
      <c r="G1208" s="16" t="s">
        <v>157</v>
      </c>
    </row>
    <row r="1209" spans="1:8" s="8" customFormat="1" ht="15.75" customHeight="1">
      <c r="A1209" s="38"/>
      <c r="B1209" s="190"/>
      <c r="C1209" s="191"/>
      <c r="D1209" s="104"/>
      <c r="E1209" s="16" t="s">
        <v>25</v>
      </c>
      <c r="F1209" s="16" t="s">
        <v>36</v>
      </c>
      <c r="G1209" s="16" t="s">
        <v>37</v>
      </c>
    </row>
    <row r="1210" spans="1:8" s="8" customFormat="1" ht="15.75" customHeight="1">
      <c r="A1210" s="38"/>
      <c r="B1210" s="190" t="s">
        <v>336</v>
      </c>
      <c r="C1210" s="191">
        <v>849</v>
      </c>
      <c r="D1210" s="858" t="s">
        <v>1078</v>
      </c>
      <c r="E1210" s="16">
        <v>43553</v>
      </c>
      <c r="F1210" s="16">
        <f>E1210+5</f>
        <v>43558</v>
      </c>
      <c r="G1210" s="16">
        <f>F1210+17</f>
        <v>43575</v>
      </c>
    </row>
    <row r="1211" spans="1:8" s="8" customFormat="1" ht="15.75" customHeight="1">
      <c r="A1211" s="38"/>
      <c r="B1211" s="190" t="s">
        <v>508</v>
      </c>
      <c r="C1211" s="191">
        <v>850</v>
      </c>
      <c r="D1211" s="859"/>
      <c r="E1211" s="16">
        <f t="shared" ref="E1211:F1213" si="163">E1210+7</f>
        <v>43560</v>
      </c>
      <c r="F1211" s="16">
        <f t="shared" si="163"/>
        <v>43565</v>
      </c>
      <c r="G1211" s="16">
        <f>F1211+17</f>
        <v>43582</v>
      </c>
    </row>
    <row r="1212" spans="1:8" s="8" customFormat="1" ht="15.75" customHeight="1">
      <c r="A1212" s="38" t="s">
        <v>1080</v>
      </c>
      <c r="B1212" s="190" t="s">
        <v>167</v>
      </c>
      <c r="C1212" s="191">
        <v>851</v>
      </c>
      <c r="D1212" s="859"/>
      <c r="E1212" s="16">
        <f t="shared" si="163"/>
        <v>43567</v>
      </c>
      <c r="F1212" s="16">
        <f t="shared" si="163"/>
        <v>43572</v>
      </c>
      <c r="G1212" s="16">
        <f>F1212+17</f>
        <v>43589</v>
      </c>
    </row>
    <row r="1213" spans="1:8" s="8" customFormat="1" ht="15.75" customHeight="1">
      <c r="A1213" s="38"/>
      <c r="B1213" s="10" t="s">
        <v>293</v>
      </c>
      <c r="C1213" s="10">
        <v>852</v>
      </c>
      <c r="D1213" s="859"/>
      <c r="E1213" s="16">
        <f>E1212+7</f>
        <v>43574</v>
      </c>
      <c r="F1213" s="16">
        <f t="shared" si="163"/>
        <v>43579</v>
      </c>
      <c r="G1213" s="16">
        <f>F1213+17</f>
        <v>43596</v>
      </c>
    </row>
    <row r="1214" spans="1:8" s="8" customFormat="1" ht="15.75" customHeight="1">
      <c r="A1214" s="110"/>
      <c r="B1214" s="148" t="s">
        <v>171</v>
      </c>
      <c r="C1214" s="45">
        <v>853</v>
      </c>
      <c r="D1214" s="859"/>
      <c r="E1214" s="192">
        <f>E1213+7</f>
        <v>43581</v>
      </c>
      <c r="F1214" s="192">
        <f>F1213+7</f>
        <v>43586</v>
      </c>
      <c r="G1214" s="192">
        <f>F1214+17</f>
        <v>43603</v>
      </c>
    </row>
    <row r="1215" spans="1:8" s="8" customFormat="1" ht="15.75" customHeight="1">
      <c r="A1215" s="38"/>
      <c r="B1215" s="10"/>
      <c r="C1215" s="10"/>
      <c r="D1215" s="859"/>
      <c r="E1215" s="22">
        <f>E1214+7</f>
        <v>43588</v>
      </c>
      <c r="F1215" s="22">
        <f>F1214+7</f>
        <v>43593</v>
      </c>
      <c r="G1215" s="22">
        <f>G1214+E12558</f>
        <v>43603</v>
      </c>
    </row>
    <row r="1216" spans="1:8" s="8" customFormat="1" ht="15.75" customHeight="1">
      <c r="A1216" s="38"/>
      <c r="B1216" s="10"/>
      <c r="C1216" s="10"/>
      <c r="D1216" s="869"/>
      <c r="E1216" s="10"/>
      <c r="F1216" s="10"/>
      <c r="G1216" s="10"/>
    </row>
    <row r="1217" spans="1:8" s="8" customFormat="1" ht="15.75" customHeight="1">
      <c r="A1217" s="867"/>
      <c r="B1217" s="868"/>
      <c r="C1217" s="868"/>
      <c r="D1217" s="868"/>
      <c r="E1217" s="868"/>
      <c r="F1217" s="868"/>
      <c r="G1217" s="868"/>
      <c r="H1217" s="868"/>
    </row>
    <row r="1218" spans="1:8" s="8" customFormat="1" ht="15.75" customHeight="1">
      <c r="A1218" s="38"/>
      <c r="B1218" s="190" t="s">
        <v>32</v>
      </c>
      <c r="C1218" s="191" t="s">
        <v>33</v>
      </c>
      <c r="D1218" s="104" t="s">
        <v>723</v>
      </c>
      <c r="E1218" s="16" t="s">
        <v>1077</v>
      </c>
      <c r="F1218" s="16" t="s">
        <v>35</v>
      </c>
      <c r="G1218" s="16" t="s">
        <v>1081</v>
      </c>
    </row>
    <row r="1219" spans="1:8" s="8" customFormat="1" ht="15.75" customHeight="1">
      <c r="A1219" s="38"/>
      <c r="B1219" s="190"/>
      <c r="C1219" s="191"/>
      <c r="D1219" s="104"/>
      <c r="E1219" s="16" t="s">
        <v>25</v>
      </c>
      <c r="F1219" s="16" t="s">
        <v>36</v>
      </c>
      <c r="G1219" s="16" t="s">
        <v>37</v>
      </c>
    </row>
    <row r="1220" spans="1:8" s="8" customFormat="1" ht="15.75" customHeight="1">
      <c r="A1220" s="38" t="s">
        <v>1082</v>
      </c>
      <c r="B1220" s="190" t="s">
        <v>332</v>
      </c>
      <c r="C1220" s="191" t="s">
        <v>507</v>
      </c>
      <c r="D1220" s="858" t="s">
        <v>1083</v>
      </c>
      <c r="E1220" s="16">
        <v>43549</v>
      </c>
      <c r="F1220" s="16">
        <f>E1220+5</f>
        <v>43554</v>
      </c>
      <c r="G1220" s="16">
        <f>F1220+17</f>
        <v>43571</v>
      </c>
    </row>
    <row r="1221" spans="1:8" s="8" customFormat="1" ht="15.75" customHeight="1">
      <c r="A1221" s="38"/>
      <c r="B1221" s="190" t="s">
        <v>500</v>
      </c>
      <c r="C1221" s="191" t="s">
        <v>504</v>
      </c>
      <c r="D1221" s="859"/>
      <c r="E1221" s="16">
        <f t="shared" ref="E1221:F1222" si="164">E1220+7</f>
        <v>43556</v>
      </c>
      <c r="F1221" s="16">
        <f t="shared" si="164"/>
        <v>43561</v>
      </c>
      <c r="G1221" s="16">
        <f>F1221+17</f>
        <v>43578</v>
      </c>
    </row>
    <row r="1222" spans="1:8" s="8" customFormat="1" ht="15.75" customHeight="1">
      <c r="A1222" s="38"/>
      <c r="B1222" s="190" t="s">
        <v>501</v>
      </c>
      <c r="C1222" s="191"/>
      <c r="D1222" s="859"/>
      <c r="E1222" s="16">
        <f t="shared" si="164"/>
        <v>43563</v>
      </c>
      <c r="F1222" s="16">
        <f t="shared" si="164"/>
        <v>43568</v>
      </c>
      <c r="G1222" s="16">
        <f>F1222+17</f>
        <v>43585</v>
      </c>
    </row>
    <row r="1223" spans="1:8" s="8" customFormat="1" ht="15.75" customHeight="1">
      <c r="A1223" s="38"/>
      <c r="B1223" s="17" t="s">
        <v>502</v>
      </c>
      <c r="C1223" s="17" t="s">
        <v>505</v>
      </c>
      <c r="D1223" s="859"/>
      <c r="E1223" s="22">
        <f>E1222+7</f>
        <v>43570</v>
      </c>
      <c r="F1223" s="195">
        <f>F1222+7</f>
        <v>43575</v>
      </c>
      <c r="G1223" s="195">
        <f>F1223+17</f>
        <v>43592</v>
      </c>
    </row>
    <row r="1224" spans="1:8" s="8" customFormat="1" ht="15.75" customHeight="1">
      <c r="A1224" s="110"/>
      <c r="B1224" s="10" t="s">
        <v>503</v>
      </c>
      <c r="C1224" s="10" t="s">
        <v>506</v>
      </c>
      <c r="D1224" s="859"/>
      <c r="E1224" s="22">
        <f>E1223+7</f>
        <v>43577</v>
      </c>
      <c r="F1224" s="22">
        <f>F1223+7</f>
        <v>43582</v>
      </c>
      <c r="G1224" s="22">
        <f>F1224+17</f>
        <v>43599</v>
      </c>
    </row>
    <row r="1225" spans="1:8" s="8" customFormat="1" ht="15.75" customHeight="1">
      <c r="A1225" s="38"/>
      <c r="B1225" s="10"/>
      <c r="C1225" s="10"/>
      <c r="D1225" s="869"/>
      <c r="E1225" s="10"/>
      <c r="F1225" s="10"/>
      <c r="G1225" s="10"/>
    </row>
    <row r="1226" spans="1:8" s="868" customFormat="1" ht="15.75" customHeight="1">
      <c r="A1226" s="867"/>
    </row>
    <row r="1227" spans="1:8" s="8" customFormat="1" ht="15.75" customHeight="1">
      <c r="A1227" s="38"/>
      <c r="B1227" s="181" t="s">
        <v>32</v>
      </c>
      <c r="C1227" s="175" t="s">
        <v>33</v>
      </c>
      <c r="D1227" s="196" t="s">
        <v>723</v>
      </c>
      <c r="E1227" s="16" t="s">
        <v>1077</v>
      </c>
      <c r="F1227" s="16" t="s">
        <v>35</v>
      </c>
      <c r="G1227" s="22" t="s">
        <v>158</v>
      </c>
    </row>
    <row r="1228" spans="1:8" s="8" customFormat="1" ht="15.75" customHeight="1">
      <c r="A1228" s="38"/>
      <c r="B1228" s="10"/>
      <c r="C1228" s="175"/>
      <c r="D1228" s="855" t="s">
        <v>1084</v>
      </c>
      <c r="E1228" s="16" t="s">
        <v>872</v>
      </c>
      <c r="F1228" s="16" t="s">
        <v>36</v>
      </c>
      <c r="G1228" s="16" t="s">
        <v>37</v>
      </c>
    </row>
    <row r="1229" spans="1:8" s="8" customFormat="1" ht="15.75" customHeight="1">
      <c r="A1229" s="38"/>
      <c r="B1229" s="10" t="s">
        <v>334</v>
      </c>
      <c r="C1229" s="175" t="s">
        <v>335</v>
      </c>
      <c r="D1229" s="859"/>
      <c r="E1229" s="16">
        <v>43555</v>
      </c>
      <c r="F1229" s="16">
        <f>E1229+4</f>
        <v>43559</v>
      </c>
      <c r="G1229" s="16">
        <f>F1229+29</f>
        <v>43588</v>
      </c>
    </row>
    <row r="1230" spans="1:8" s="8" customFormat="1" ht="15.75" customHeight="1">
      <c r="A1230" s="38"/>
      <c r="B1230" s="10" t="s">
        <v>489</v>
      </c>
      <c r="C1230" s="175" t="s">
        <v>340</v>
      </c>
      <c r="D1230" s="859"/>
      <c r="E1230" s="16">
        <f t="shared" ref="E1230:G1234" si="165">E1229+7</f>
        <v>43562</v>
      </c>
      <c r="F1230" s="16">
        <f t="shared" si="165"/>
        <v>43566</v>
      </c>
      <c r="G1230" s="16">
        <f t="shared" si="165"/>
        <v>43595</v>
      </c>
    </row>
    <row r="1231" spans="1:8" s="8" customFormat="1" ht="15.75" customHeight="1">
      <c r="A1231" s="38"/>
      <c r="B1231" s="181" t="s">
        <v>490</v>
      </c>
      <c r="C1231" s="10" t="s">
        <v>493</v>
      </c>
      <c r="D1231" s="859"/>
      <c r="E1231" s="16">
        <f t="shared" si="165"/>
        <v>43569</v>
      </c>
      <c r="F1231" s="16">
        <f t="shared" si="165"/>
        <v>43573</v>
      </c>
      <c r="G1231" s="16">
        <f t="shared" si="165"/>
        <v>43602</v>
      </c>
    </row>
    <row r="1232" spans="1:8" s="8" customFormat="1" ht="15.75" customHeight="1">
      <c r="A1232" s="38"/>
      <c r="B1232" s="10" t="s">
        <v>491</v>
      </c>
      <c r="C1232" s="10" t="s">
        <v>494</v>
      </c>
      <c r="D1232" s="859"/>
      <c r="E1232" s="16">
        <f t="shared" si="165"/>
        <v>43576</v>
      </c>
      <c r="F1232" s="16">
        <f t="shared" si="165"/>
        <v>43580</v>
      </c>
      <c r="G1232" s="16">
        <f t="shared" si="165"/>
        <v>43609</v>
      </c>
    </row>
    <row r="1233" spans="1:8" s="8" customFormat="1" ht="15.75" customHeight="1">
      <c r="A1233" s="38" t="s">
        <v>158</v>
      </c>
      <c r="B1233" s="153" t="s">
        <v>492</v>
      </c>
      <c r="C1233" s="10" t="s">
        <v>495</v>
      </c>
      <c r="D1233" s="859"/>
      <c r="E1233" s="16">
        <f t="shared" si="165"/>
        <v>43583</v>
      </c>
      <c r="F1233" s="16">
        <f t="shared" si="165"/>
        <v>43587</v>
      </c>
      <c r="G1233" s="16">
        <f t="shared" si="165"/>
        <v>43616</v>
      </c>
    </row>
    <row r="1234" spans="1:8" s="8" customFormat="1" ht="15.75" customHeight="1">
      <c r="A1234" s="38"/>
      <c r="B1234" s="148"/>
      <c r="C1234" s="45"/>
      <c r="D1234" s="869"/>
      <c r="E1234" s="22">
        <f>E1233+7</f>
        <v>43590</v>
      </c>
      <c r="F1234" s="195">
        <f t="shared" si="165"/>
        <v>43594</v>
      </c>
      <c r="G1234" s="195">
        <f t="shared" si="165"/>
        <v>43623</v>
      </c>
    </row>
    <row r="1235" spans="1:8" s="8" customFormat="1" ht="15.75" customHeight="1">
      <c r="A1235" s="867"/>
      <c r="B1235" s="868"/>
      <c r="C1235" s="868"/>
      <c r="D1235" s="868"/>
      <c r="E1235" s="868"/>
      <c r="F1235" s="868"/>
      <c r="G1235" s="868"/>
      <c r="H1235" s="868"/>
    </row>
    <row r="1236" spans="1:8" s="8" customFormat="1" ht="15.75" customHeight="1">
      <c r="A1236" s="868"/>
      <c r="B1236" s="868"/>
      <c r="C1236" s="868"/>
      <c r="D1236" s="868"/>
      <c r="E1236" s="868"/>
      <c r="F1236" s="868"/>
      <c r="G1236" s="868"/>
      <c r="H1236" s="868"/>
    </row>
    <row r="1237" spans="1:8" s="8" customFormat="1" ht="15.75" customHeight="1">
      <c r="A1237" s="38"/>
      <c r="B1237" s="181" t="s">
        <v>731</v>
      </c>
      <c r="C1237" s="197" t="s">
        <v>33</v>
      </c>
      <c r="D1237" s="196" t="s">
        <v>723</v>
      </c>
      <c r="E1237" s="16" t="s">
        <v>1077</v>
      </c>
      <c r="F1237" s="16" t="s">
        <v>1077</v>
      </c>
      <c r="G1237" s="22" t="s">
        <v>1085</v>
      </c>
    </row>
    <row r="1238" spans="1:8" s="8" customFormat="1" ht="15.75" customHeight="1">
      <c r="A1238" s="38"/>
      <c r="B1238" s="10"/>
      <c r="C1238" s="197"/>
      <c r="D1238" s="196"/>
      <c r="E1238" s="16" t="s">
        <v>25</v>
      </c>
      <c r="F1238" s="16" t="s">
        <v>1086</v>
      </c>
      <c r="G1238" s="16" t="s">
        <v>1087</v>
      </c>
    </row>
    <row r="1239" spans="1:8" s="8" customFormat="1" ht="15.75" customHeight="1">
      <c r="A1239" s="38"/>
      <c r="B1239" s="10" t="s">
        <v>170</v>
      </c>
      <c r="C1239" s="197" t="s">
        <v>497</v>
      </c>
      <c r="D1239" s="855" t="s">
        <v>1088</v>
      </c>
      <c r="E1239" s="16">
        <v>43526</v>
      </c>
      <c r="F1239" s="16">
        <f>E1239+4</f>
        <v>43530</v>
      </c>
      <c r="G1239" s="16">
        <f>F1239+27</f>
        <v>43557</v>
      </c>
    </row>
    <row r="1240" spans="1:8" s="8" customFormat="1" ht="15.75" customHeight="1">
      <c r="A1240" s="38"/>
      <c r="B1240" s="10" t="s">
        <v>287</v>
      </c>
      <c r="C1240" s="197"/>
      <c r="D1240" s="859"/>
      <c r="E1240" s="16">
        <f t="shared" ref="E1240:G1242" si="166">E1239+7</f>
        <v>43533</v>
      </c>
      <c r="F1240" s="16">
        <f t="shared" si="166"/>
        <v>43537</v>
      </c>
      <c r="G1240" s="16">
        <f t="shared" si="166"/>
        <v>43564</v>
      </c>
    </row>
    <row r="1241" spans="1:8" s="8" customFormat="1" ht="15.75" customHeight="1">
      <c r="A1241" s="38"/>
      <c r="B1241" s="181" t="s">
        <v>169</v>
      </c>
      <c r="C1241" s="197" t="s">
        <v>498</v>
      </c>
      <c r="D1241" s="859"/>
      <c r="E1241" s="16">
        <f t="shared" si="166"/>
        <v>43540</v>
      </c>
      <c r="F1241" s="16">
        <f t="shared" si="166"/>
        <v>43544</v>
      </c>
      <c r="G1241" s="16">
        <f t="shared" si="166"/>
        <v>43571</v>
      </c>
    </row>
    <row r="1242" spans="1:8" s="8" customFormat="1" ht="15.75" customHeight="1">
      <c r="A1242" s="38"/>
      <c r="B1242" s="10" t="s">
        <v>88</v>
      </c>
      <c r="C1242" s="10"/>
      <c r="D1242" s="859"/>
      <c r="E1242" s="22">
        <f>E1241+7</f>
        <v>43547</v>
      </c>
      <c r="F1242" s="16">
        <f t="shared" si="166"/>
        <v>43551</v>
      </c>
      <c r="G1242" s="16">
        <f t="shared" si="166"/>
        <v>43578</v>
      </c>
    </row>
    <row r="1243" spans="1:8" s="8" customFormat="1" ht="15.75" customHeight="1">
      <c r="A1243" s="38"/>
      <c r="B1243" s="198" t="s">
        <v>496</v>
      </c>
      <c r="C1243" s="199" t="s">
        <v>499</v>
      </c>
      <c r="D1243" s="869"/>
      <c r="E1243" s="192">
        <f>E1242+7</f>
        <v>43554</v>
      </c>
      <c r="F1243" s="192">
        <f>F1242+7</f>
        <v>43558</v>
      </c>
      <c r="G1243" s="192">
        <f>G1242+7</f>
        <v>43585</v>
      </c>
    </row>
    <row r="1244" spans="1:8" s="8" customFormat="1" ht="15.75" customHeight="1">
      <c r="A1244" s="867"/>
      <c r="B1244" s="877"/>
      <c r="C1244" s="877"/>
      <c r="D1244" s="877"/>
      <c r="E1244" s="877"/>
      <c r="F1244" s="877"/>
      <c r="G1244" s="892"/>
      <c r="H1244" s="868"/>
    </row>
    <row r="1245" spans="1:8" s="8" customFormat="1" ht="15.75" customHeight="1">
      <c r="A1245" s="877"/>
      <c r="B1245" s="877"/>
      <c r="C1245" s="877"/>
      <c r="D1245" s="877"/>
      <c r="E1245" s="877"/>
      <c r="F1245" s="877"/>
      <c r="G1245" s="892"/>
      <c r="H1245" s="868"/>
    </row>
    <row r="1246" spans="1:8" s="8" customFormat="1" ht="15.75" customHeight="1">
      <c r="A1246" s="38"/>
      <c r="B1246" s="181" t="s">
        <v>32</v>
      </c>
      <c r="C1246" s="175" t="s">
        <v>33</v>
      </c>
      <c r="D1246" s="196" t="s">
        <v>1089</v>
      </c>
      <c r="E1246" s="16" t="s">
        <v>1090</v>
      </c>
      <c r="F1246" s="16" t="s">
        <v>35</v>
      </c>
      <c r="G1246" s="22" t="s">
        <v>1091</v>
      </c>
    </row>
    <row r="1247" spans="1:8" s="8" customFormat="1" ht="15.75" customHeight="1">
      <c r="A1247" s="38"/>
      <c r="B1247" s="10"/>
      <c r="C1247" s="175"/>
      <c r="D1247" s="196"/>
      <c r="E1247" s="16" t="s">
        <v>25</v>
      </c>
      <c r="F1247" s="16" t="s">
        <v>36</v>
      </c>
      <c r="G1247" s="16" t="s">
        <v>37</v>
      </c>
    </row>
    <row r="1248" spans="1:8" s="8" customFormat="1" ht="15.75" customHeight="1">
      <c r="A1248" s="38"/>
      <c r="B1248" s="10" t="s">
        <v>334</v>
      </c>
      <c r="C1248" s="175" t="s">
        <v>335</v>
      </c>
      <c r="D1248" s="870" t="s">
        <v>1084</v>
      </c>
      <c r="E1248" s="16">
        <v>43555</v>
      </c>
      <c r="F1248" s="16">
        <f>E1248+4</f>
        <v>43559</v>
      </c>
      <c r="G1248" s="16">
        <f>F1248+29</f>
        <v>43588</v>
      </c>
    </row>
    <row r="1249" spans="1:8" s="8" customFormat="1" ht="15.75" customHeight="1">
      <c r="A1249" s="38"/>
      <c r="B1249" s="10" t="s">
        <v>489</v>
      </c>
      <c r="C1249" s="175" t="s">
        <v>340</v>
      </c>
      <c r="D1249" s="856"/>
      <c r="E1249" s="16">
        <f t="shared" ref="E1249:G1252" si="167">E1248+7</f>
        <v>43562</v>
      </c>
      <c r="F1249" s="16">
        <f t="shared" si="167"/>
        <v>43566</v>
      </c>
      <c r="G1249" s="16">
        <f t="shared" si="167"/>
        <v>43595</v>
      </c>
    </row>
    <row r="1250" spans="1:8" s="8" customFormat="1" ht="15.75" customHeight="1">
      <c r="A1250" s="38"/>
      <c r="B1250" s="181" t="s">
        <v>490</v>
      </c>
      <c r="C1250" s="10" t="s">
        <v>493</v>
      </c>
      <c r="D1250" s="856"/>
      <c r="E1250" s="16">
        <f t="shared" si="167"/>
        <v>43569</v>
      </c>
      <c r="F1250" s="16">
        <f t="shared" si="167"/>
        <v>43573</v>
      </c>
      <c r="G1250" s="16">
        <f t="shared" si="167"/>
        <v>43602</v>
      </c>
    </row>
    <row r="1251" spans="1:8" s="8" customFormat="1" ht="15.75" customHeight="1">
      <c r="A1251" s="38"/>
      <c r="B1251" s="10" t="s">
        <v>491</v>
      </c>
      <c r="C1251" s="10" t="s">
        <v>494</v>
      </c>
      <c r="D1251" s="856"/>
      <c r="E1251" s="16">
        <f>E1250+7</f>
        <v>43576</v>
      </c>
      <c r="F1251" s="16">
        <f t="shared" si="167"/>
        <v>43580</v>
      </c>
      <c r="G1251" s="16">
        <f t="shared" si="167"/>
        <v>43609</v>
      </c>
    </row>
    <row r="1252" spans="1:8" s="8" customFormat="1" ht="15.75" customHeight="1">
      <c r="A1252" s="38" t="s">
        <v>1092</v>
      </c>
      <c r="B1252" s="153" t="s">
        <v>492</v>
      </c>
      <c r="C1252" s="10" t="s">
        <v>495</v>
      </c>
      <c r="D1252" s="856"/>
      <c r="E1252" s="22">
        <f>E1251+7</f>
        <v>43583</v>
      </c>
      <c r="F1252" s="16">
        <f t="shared" si="167"/>
        <v>43587</v>
      </c>
      <c r="G1252" s="16">
        <f t="shared" si="167"/>
        <v>43616</v>
      </c>
    </row>
    <row r="1253" spans="1:8" s="8" customFormat="1" ht="15.75" customHeight="1">
      <c r="A1253" s="38"/>
      <c r="B1253" s="148"/>
      <c r="C1253" s="45"/>
      <c r="D1253" s="857"/>
      <c r="E1253" s="192">
        <f>E1252+7</f>
        <v>43590</v>
      </c>
      <c r="F1253" s="192">
        <f>F1252+7</f>
        <v>43594</v>
      </c>
      <c r="G1253" s="192">
        <f>G1252+7</f>
        <v>43623</v>
      </c>
    </row>
    <row r="1254" spans="1:8" s="8" customFormat="1" ht="15.75" customHeight="1">
      <c r="A1254" s="867"/>
      <c r="B1254" s="868"/>
      <c r="C1254" s="868"/>
      <c r="D1254" s="868"/>
      <c r="E1254" s="868"/>
      <c r="F1254" s="868"/>
      <c r="G1254" s="868"/>
      <c r="H1254" s="868"/>
    </row>
    <row r="1255" spans="1:8" s="8" customFormat="1" ht="15.75" customHeight="1">
      <c r="A1255" s="868"/>
      <c r="B1255" s="868"/>
      <c r="C1255" s="868"/>
      <c r="D1255" s="868"/>
      <c r="E1255" s="868"/>
      <c r="F1255" s="868"/>
      <c r="G1255" s="868"/>
      <c r="H1255" s="868"/>
    </row>
    <row r="1256" spans="1:8" s="8" customFormat="1" ht="15.75" customHeight="1">
      <c r="A1256" s="38"/>
      <c r="B1256" s="10" t="s">
        <v>731</v>
      </c>
      <c r="C1256" s="10" t="s">
        <v>33</v>
      </c>
      <c r="D1256" s="181" t="s">
        <v>723</v>
      </c>
      <c r="E1256" s="16" t="s">
        <v>1077</v>
      </c>
      <c r="F1256" s="16" t="s">
        <v>35</v>
      </c>
      <c r="G1256" s="22" t="s">
        <v>278</v>
      </c>
    </row>
    <row r="1257" spans="1:8" s="8" customFormat="1" ht="15.75" customHeight="1">
      <c r="A1257" s="38"/>
      <c r="B1257" s="10"/>
      <c r="C1257" s="10"/>
      <c r="D1257" s="181"/>
      <c r="E1257" s="16" t="s">
        <v>25</v>
      </c>
      <c r="F1257" s="16" t="s">
        <v>36</v>
      </c>
      <c r="G1257" s="16" t="s">
        <v>37</v>
      </c>
    </row>
    <row r="1258" spans="1:8" s="8" customFormat="1" ht="15.75" customHeight="1">
      <c r="A1258" s="38"/>
      <c r="B1258" s="10" t="s">
        <v>393</v>
      </c>
      <c r="C1258" s="10" t="s">
        <v>1093</v>
      </c>
      <c r="D1258" s="858" t="s">
        <v>1094</v>
      </c>
      <c r="E1258" s="16">
        <v>43552</v>
      </c>
      <c r="F1258" s="16">
        <f>E1258+4</f>
        <v>43556</v>
      </c>
      <c r="G1258" s="16">
        <f>F1258+30</f>
        <v>43586</v>
      </c>
    </row>
    <row r="1259" spans="1:8" s="8" customFormat="1" ht="15.75" customHeight="1">
      <c r="A1259" s="38"/>
      <c r="B1259" s="10" t="s">
        <v>394</v>
      </c>
      <c r="C1259" s="10" t="s">
        <v>1095</v>
      </c>
      <c r="D1259" s="859"/>
      <c r="E1259" s="16">
        <f t="shared" ref="E1259:G1262" si="168">E1258+7</f>
        <v>43559</v>
      </c>
      <c r="F1259" s="16">
        <f t="shared" si="168"/>
        <v>43563</v>
      </c>
      <c r="G1259" s="16">
        <f t="shared" si="168"/>
        <v>43593</v>
      </c>
    </row>
    <row r="1260" spans="1:8" s="8" customFormat="1" ht="15.75" customHeight="1">
      <c r="A1260" s="38"/>
      <c r="B1260" s="10" t="s">
        <v>395</v>
      </c>
      <c r="C1260" s="10" t="s">
        <v>1096</v>
      </c>
      <c r="D1260" s="859"/>
      <c r="E1260" s="16">
        <f t="shared" si="168"/>
        <v>43566</v>
      </c>
      <c r="F1260" s="16">
        <f t="shared" si="168"/>
        <v>43570</v>
      </c>
      <c r="G1260" s="16">
        <f t="shared" si="168"/>
        <v>43600</v>
      </c>
    </row>
    <row r="1261" spans="1:8" s="8" customFormat="1" ht="15.75" customHeight="1">
      <c r="A1261" s="38"/>
      <c r="B1261" s="148" t="s">
        <v>396</v>
      </c>
      <c r="C1261" s="45" t="s">
        <v>1097</v>
      </c>
      <c r="D1261" s="859"/>
      <c r="E1261" s="18">
        <f t="shared" si="168"/>
        <v>43573</v>
      </c>
      <c r="F1261" s="16">
        <f t="shared" si="168"/>
        <v>43577</v>
      </c>
      <c r="G1261" s="16">
        <f t="shared" si="168"/>
        <v>43607</v>
      </c>
    </row>
    <row r="1262" spans="1:8" s="8" customFormat="1" ht="15.75" customHeight="1">
      <c r="A1262" s="110"/>
      <c r="B1262" s="148"/>
      <c r="C1262" s="45"/>
      <c r="D1262" s="859"/>
      <c r="E1262" s="192">
        <f t="shared" si="168"/>
        <v>43580</v>
      </c>
      <c r="F1262" s="192">
        <f>F1261+7</f>
        <v>43584</v>
      </c>
      <c r="G1262" s="192">
        <f>G1261+7</f>
        <v>43614</v>
      </c>
    </row>
    <row r="1263" spans="1:8" s="8" customFormat="1" ht="15.75" customHeight="1">
      <c r="A1263" s="38"/>
      <c r="B1263" s="198"/>
      <c r="C1263" s="45"/>
      <c r="D1263" s="97"/>
      <c r="E1263" s="192"/>
      <c r="F1263" s="192"/>
      <c r="G1263" s="192"/>
    </row>
    <row r="1264" spans="1:8" s="8" customFormat="1" ht="15.75" customHeight="1">
      <c r="A1264" s="867"/>
      <c r="B1264" s="871"/>
      <c r="C1264" s="871"/>
      <c r="D1264" s="871"/>
      <c r="E1264" s="871"/>
      <c r="F1264" s="871"/>
      <c r="G1264" s="871"/>
      <c r="H1264" s="871"/>
    </row>
    <row r="1265" spans="1:7" s="8" customFormat="1" ht="15.75" customHeight="1">
      <c r="A1265" s="38"/>
      <c r="B1265" s="200" t="s">
        <v>32</v>
      </c>
      <c r="C1265" s="201" t="s">
        <v>33</v>
      </c>
      <c r="D1265" s="196" t="s">
        <v>34</v>
      </c>
      <c r="E1265" s="77" t="s">
        <v>1098</v>
      </c>
      <c r="F1265" s="77" t="s">
        <v>35</v>
      </c>
      <c r="G1265" s="77" t="s">
        <v>1099</v>
      </c>
    </row>
    <row r="1266" spans="1:7" s="8" customFormat="1" ht="15.75" customHeight="1">
      <c r="A1266" s="38"/>
      <c r="B1266" s="200"/>
      <c r="C1266" s="201"/>
      <c r="D1266" s="196"/>
      <c r="E1266" s="77" t="s">
        <v>25</v>
      </c>
      <c r="F1266" s="16" t="s">
        <v>36</v>
      </c>
      <c r="G1266" s="16" t="s">
        <v>37</v>
      </c>
    </row>
    <row r="1267" spans="1:7" s="8" customFormat="1" ht="15.75" customHeight="1">
      <c r="A1267" s="38"/>
      <c r="B1267" s="200" t="s">
        <v>483</v>
      </c>
      <c r="C1267" s="201" t="s">
        <v>484</v>
      </c>
      <c r="D1267" s="855" t="s">
        <v>277</v>
      </c>
      <c r="E1267" s="77">
        <v>43554</v>
      </c>
      <c r="F1267" s="16">
        <f>E1267+4</f>
        <v>43558</v>
      </c>
      <c r="G1267" s="16">
        <f>F1267+11</f>
        <v>43569</v>
      </c>
    </row>
    <row r="1268" spans="1:7" s="8" customFormat="1" ht="15.75" customHeight="1">
      <c r="A1268" s="38" t="s">
        <v>159</v>
      </c>
      <c r="B1268" s="200" t="s">
        <v>479</v>
      </c>
      <c r="C1268" s="201" t="s">
        <v>485</v>
      </c>
      <c r="D1268" s="859"/>
      <c r="E1268" s="77">
        <f t="shared" ref="E1268:G1269" si="169">E1267+7</f>
        <v>43561</v>
      </c>
      <c r="F1268" s="16">
        <f t="shared" si="169"/>
        <v>43565</v>
      </c>
      <c r="G1268" s="16">
        <f t="shared" si="169"/>
        <v>43576</v>
      </c>
    </row>
    <row r="1269" spans="1:7" s="8" customFormat="1" ht="15.75" customHeight="1">
      <c r="A1269" s="38"/>
      <c r="B1269" s="200" t="s">
        <v>480</v>
      </c>
      <c r="C1269" s="201" t="s">
        <v>486</v>
      </c>
      <c r="D1269" s="859"/>
      <c r="E1269" s="77">
        <f t="shared" si="169"/>
        <v>43568</v>
      </c>
      <c r="F1269" s="16">
        <f t="shared" si="169"/>
        <v>43572</v>
      </c>
      <c r="G1269" s="16">
        <f t="shared" si="169"/>
        <v>43583</v>
      </c>
    </row>
    <row r="1270" spans="1:7" s="8" customFormat="1" ht="15.75" customHeight="1">
      <c r="A1270" s="38"/>
      <c r="B1270" s="200" t="s">
        <v>481</v>
      </c>
      <c r="C1270" s="201" t="s">
        <v>487</v>
      </c>
      <c r="D1270" s="859"/>
      <c r="E1270" s="77">
        <f>E1268+7</f>
        <v>43568</v>
      </c>
      <c r="F1270" s="16">
        <f>F1268+7</f>
        <v>43572</v>
      </c>
      <c r="G1270" s="16">
        <f>G1268+7</f>
        <v>43583</v>
      </c>
    </row>
    <row r="1271" spans="1:7" s="8" customFormat="1" ht="15.75" customHeight="1">
      <c r="A1271" s="38"/>
      <c r="B1271" s="10" t="s">
        <v>482</v>
      </c>
      <c r="C1271" s="10" t="s">
        <v>488</v>
      </c>
      <c r="D1271" s="859"/>
      <c r="E1271" s="22">
        <f>E1270+7</f>
        <v>43575</v>
      </c>
      <c r="F1271" s="202">
        <f>F1269+7</f>
        <v>43579</v>
      </c>
      <c r="G1271" s="202">
        <f>G1269+7</f>
        <v>43590</v>
      </c>
    </row>
    <row r="1272" spans="1:7" s="8" customFormat="1" ht="15.75" customHeight="1">
      <c r="A1272" s="110"/>
      <c r="B1272" s="862"/>
      <c r="C1272" s="862"/>
      <c r="D1272" s="859"/>
      <c r="E1272" s="203">
        <f>E1271+7</f>
        <v>43582</v>
      </c>
      <c r="F1272" s="203">
        <f>F1270+7</f>
        <v>43579</v>
      </c>
      <c r="G1272" s="203">
        <f>G1270+7</f>
        <v>43590</v>
      </c>
    </row>
    <row r="1273" spans="1:7" s="8" customFormat="1" ht="15.75" customHeight="1">
      <c r="A1273" s="38"/>
      <c r="B1273" s="862"/>
      <c r="C1273" s="862"/>
      <c r="D1273" s="869"/>
      <c r="E1273" s="72"/>
      <c r="F1273" s="72"/>
      <c r="G1273" s="72"/>
    </row>
    <row r="1274" spans="1:7" s="8" customFormat="1" ht="15.75" customHeight="1">
      <c r="A1274" s="38"/>
      <c r="B1274" s="204"/>
      <c r="C1274" s="204"/>
      <c r="D1274" s="7"/>
      <c r="E1274" s="204"/>
      <c r="F1274" s="204"/>
      <c r="G1274" s="204"/>
    </row>
    <row r="1275" spans="1:7" s="868" customFormat="1" ht="15.75" customHeight="1">
      <c r="A1275" s="867"/>
    </row>
    <row r="1276" spans="1:7" s="8" customFormat="1" ht="15.75" customHeight="1">
      <c r="A1276" s="38"/>
      <c r="B1276" s="10" t="s">
        <v>731</v>
      </c>
      <c r="C1276" s="193" t="s">
        <v>33</v>
      </c>
      <c r="D1276" s="181" t="s">
        <v>723</v>
      </c>
      <c r="E1276" s="16" t="s">
        <v>1077</v>
      </c>
      <c r="F1276" s="16" t="s">
        <v>35</v>
      </c>
      <c r="G1276" s="22" t="s">
        <v>1100</v>
      </c>
    </row>
    <row r="1277" spans="1:7" s="8" customFormat="1" ht="15.75" customHeight="1">
      <c r="A1277" s="38"/>
      <c r="B1277" s="178"/>
      <c r="C1277" s="174"/>
      <c r="D1277" s="861" t="s">
        <v>1101</v>
      </c>
      <c r="E1277" s="16" t="s">
        <v>25</v>
      </c>
      <c r="F1277" s="16" t="s">
        <v>36</v>
      </c>
      <c r="G1277" s="16" t="s">
        <v>37</v>
      </c>
    </row>
    <row r="1278" spans="1:7" s="8" customFormat="1" ht="15.75" customHeight="1">
      <c r="A1278" s="38" t="s">
        <v>160</v>
      </c>
      <c r="B1278" s="178" t="s">
        <v>473</v>
      </c>
      <c r="C1278" s="174" t="s">
        <v>476</v>
      </c>
      <c r="D1278" s="893"/>
      <c r="E1278" s="16">
        <v>43552</v>
      </c>
      <c r="F1278" s="16">
        <f>E1278+4</f>
        <v>43556</v>
      </c>
      <c r="G1278" s="16">
        <f>F1278+12</f>
        <v>43568</v>
      </c>
    </row>
    <row r="1279" spans="1:7" s="8" customFormat="1" ht="15.75" customHeight="1">
      <c r="A1279" s="38"/>
      <c r="B1279" s="178" t="s">
        <v>474</v>
      </c>
      <c r="C1279" s="175">
        <v>57</v>
      </c>
      <c r="D1279" s="893"/>
      <c r="E1279" s="16">
        <f>E1278+7</f>
        <v>43559</v>
      </c>
      <c r="F1279" s="16">
        <f t="shared" ref="E1279:G1281" si="170">F1278+7</f>
        <v>43563</v>
      </c>
      <c r="G1279" s="16">
        <f t="shared" si="170"/>
        <v>43575</v>
      </c>
    </row>
    <row r="1280" spans="1:7" s="8" customFormat="1" ht="15.75" customHeight="1">
      <c r="A1280" s="38"/>
      <c r="B1280" s="178" t="s">
        <v>287</v>
      </c>
      <c r="C1280" s="10"/>
      <c r="D1280" s="893"/>
      <c r="E1280" s="16">
        <f t="shared" si="170"/>
        <v>43566</v>
      </c>
      <c r="F1280" s="16">
        <f t="shared" si="170"/>
        <v>43570</v>
      </c>
      <c r="G1280" s="16">
        <f t="shared" si="170"/>
        <v>43582</v>
      </c>
    </row>
    <row r="1281" spans="1:8" s="8" customFormat="1" ht="15.75" customHeight="1">
      <c r="A1281" s="38"/>
      <c r="B1281" s="178" t="s">
        <v>333</v>
      </c>
      <c r="C1281" s="59" t="s">
        <v>477</v>
      </c>
      <c r="D1281" s="893"/>
      <c r="E1281" s="22">
        <f>E1280+7</f>
        <v>43573</v>
      </c>
      <c r="F1281" s="16">
        <f t="shared" si="170"/>
        <v>43577</v>
      </c>
      <c r="G1281" s="16">
        <f t="shared" si="170"/>
        <v>43589</v>
      </c>
    </row>
    <row r="1282" spans="1:8" s="8" customFormat="1" ht="15.75" customHeight="1">
      <c r="A1282" s="38"/>
      <c r="B1282" s="178" t="s">
        <v>475</v>
      </c>
      <c r="C1282" s="179" t="s">
        <v>478</v>
      </c>
      <c r="D1282" s="893"/>
      <c r="E1282" s="22">
        <f>E1281+7</f>
        <v>43580</v>
      </c>
      <c r="F1282" s="192">
        <f>F1281+7</f>
        <v>43584</v>
      </c>
      <c r="G1282" s="192">
        <f>G1281+7</f>
        <v>43596</v>
      </c>
    </row>
    <row r="1283" spans="1:8" s="8" customFormat="1" ht="15.75" customHeight="1">
      <c r="A1283" s="38"/>
      <c r="B1283" s="178"/>
      <c r="C1283" s="205"/>
      <c r="D1283" s="152"/>
      <c r="E1283" s="22">
        <f>E1282+7</f>
        <v>43587</v>
      </c>
      <c r="F1283" s="192">
        <f>F1282+7</f>
        <v>43591</v>
      </c>
      <c r="G1283" s="192">
        <f>G1282+7</f>
        <v>43603</v>
      </c>
    </row>
    <row r="1284" spans="1:8" s="8" customFormat="1" ht="15.75" customHeight="1">
      <c r="A1284" s="867"/>
      <c r="B1284" s="868"/>
      <c r="C1284" s="868"/>
      <c r="D1284" s="868"/>
      <c r="E1284" s="868"/>
      <c r="F1284" s="868"/>
      <c r="G1284" s="868"/>
      <c r="H1284" s="868"/>
    </row>
    <row r="1285" spans="1:8" s="8" customFormat="1" ht="15.75" customHeight="1">
      <c r="A1285" s="868"/>
      <c r="B1285" s="868"/>
      <c r="C1285" s="868"/>
      <c r="D1285" s="868"/>
      <c r="E1285" s="868"/>
      <c r="F1285" s="868"/>
      <c r="G1285" s="868"/>
      <c r="H1285" s="868"/>
    </row>
    <row r="1286" spans="1:8" s="868" customFormat="1" ht="15.75" customHeight="1">
      <c r="A1286" s="867"/>
    </row>
    <row r="1287" spans="1:8" s="194" customFormat="1" ht="15.75" customHeight="1">
      <c r="A1287" s="38"/>
    </row>
    <row r="1288" spans="1:8" s="8" customFormat="1" ht="15.75" customHeight="1">
      <c r="A1288" s="38"/>
      <c r="B1288" s="10" t="s">
        <v>32</v>
      </c>
      <c r="C1288" s="193" t="s">
        <v>33</v>
      </c>
      <c r="D1288" s="181" t="s">
        <v>723</v>
      </c>
      <c r="E1288" s="16" t="s">
        <v>1077</v>
      </c>
      <c r="F1288" s="16" t="s">
        <v>35</v>
      </c>
      <c r="G1288" s="22" t="s">
        <v>1102</v>
      </c>
    </row>
    <row r="1289" spans="1:8" s="8" customFormat="1" ht="15.75" customHeight="1">
      <c r="A1289" s="38"/>
      <c r="B1289" s="10"/>
      <c r="C1289" s="173"/>
      <c r="D1289" s="181"/>
      <c r="E1289" s="16" t="s">
        <v>25</v>
      </c>
      <c r="F1289" s="16" t="s">
        <v>36</v>
      </c>
      <c r="G1289" s="16" t="s">
        <v>37</v>
      </c>
    </row>
    <row r="1290" spans="1:8" s="8" customFormat="1" ht="15.75" customHeight="1">
      <c r="A1290" s="132"/>
      <c r="B1290" s="178" t="s">
        <v>473</v>
      </c>
      <c r="C1290" s="174" t="s">
        <v>476</v>
      </c>
      <c r="D1290" s="858" t="s">
        <v>1079</v>
      </c>
      <c r="E1290" s="16">
        <v>43552</v>
      </c>
      <c r="F1290" s="16">
        <f>E1290+4</f>
        <v>43556</v>
      </c>
      <c r="G1290" s="16">
        <f>F1290+12</f>
        <v>43568</v>
      </c>
    </row>
    <row r="1291" spans="1:8" s="8" customFormat="1" ht="15.75" customHeight="1">
      <c r="A1291" s="206"/>
      <c r="B1291" s="178" t="s">
        <v>474</v>
      </c>
      <c r="C1291" s="175">
        <v>57</v>
      </c>
      <c r="D1291" s="859"/>
      <c r="E1291" s="16">
        <f t="shared" ref="E1291:G1293" si="171">E1290+7</f>
        <v>43559</v>
      </c>
      <c r="F1291" s="16">
        <f t="shared" si="171"/>
        <v>43563</v>
      </c>
      <c r="G1291" s="16">
        <f t="shared" si="171"/>
        <v>43575</v>
      </c>
    </row>
    <row r="1292" spans="1:8" s="8" customFormat="1" ht="15.75" customHeight="1">
      <c r="A1292" s="38"/>
      <c r="B1292" s="178" t="s">
        <v>287</v>
      </c>
      <c r="C1292" s="10"/>
      <c r="D1292" s="859"/>
      <c r="E1292" s="16">
        <f t="shared" si="171"/>
        <v>43566</v>
      </c>
      <c r="F1292" s="16">
        <f t="shared" si="171"/>
        <v>43570</v>
      </c>
      <c r="G1292" s="16">
        <f t="shared" si="171"/>
        <v>43582</v>
      </c>
    </row>
    <row r="1293" spans="1:8" s="8" customFormat="1" ht="15.75" customHeight="1">
      <c r="A1293" s="38"/>
      <c r="B1293" s="178" t="s">
        <v>333</v>
      </c>
      <c r="C1293" s="59" t="s">
        <v>477</v>
      </c>
      <c r="D1293" s="859"/>
      <c r="E1293" s="16">
        <f t="shared" si="171"/>
        <v>43573</v>
      </c>
      <c r="F1293" s="16">
        <f t="shared" si="171"/>
        <v>43577</v>
      </c>
      <c r="G1293" s="16">
        <f t="shared" si="171"/>
        <v>43589</v>
      </c>
    </row>
    <row r="1294" spans="1:8" s="8" customFormat="1" ht="15.75" customHeight="1">
      <c r="A1294" s="111" t="s">
        <v>161</v>
      </c>
      <c r="B1294" s="178" t="s">
        <v>475</v>
      </c>
      <c r="C1294" s="179" t="s">
        <v>478</v>
      </c>
      <c r="D1294" s="859"/>
      <c r="E1294" s="207">
        <f t="shared" ref="E1294:G1295" si="172">E1293+7</f>
        <v>43580</v>
      </c>
      <c r="F1294" s="207">
        <f t="shared" si="172"/>
        <v>43584</v>
      </c>
      <c r="G1294" s="207">
        <f t="shared" si="172"/>
        <v>43596</v>
      </c>
    </row>
    <row r="1295" spans="1:8" s="8" customFormat="1" ht="15.75" customHeight="1">
      <c r="A1295" s="38"/>
      <c r="B1295" s="178"/>
      <c r="C1295" s="205"/>
      <c r="D1295" s="860"/>
      <c r="E1295" s="207">
        <f t="shared" si="172"/>
        <v>43587</v>
      </c>
      <c r="F1295" s="207">
        <f t="shared" si="172"/>
        <v>43591</v>
      </c>
      <c r="G1295" s="207">
        <f t="shared" si="172"/>
        <v>43603</v>
      </c>
    </row>
    <row r="1296" spans="1:8" s="8" customFormat="1" ht="15.75" customHeight="1">
      <c r="A1296" s="867" t="s">
        <v>1103</v>
      </c>
      <c r="B1296" s="868"/>
      <c r="C1296" s="868"/>
      <c r="D1296" s="868"/>
      <c r="E1296" s="868"/>
      <c r="F1296" s="868"/>
      <c r="G1296" s="868"/>
      <c r="H1296" s="868"/>
    </row>
    <row r="1297" spans="1:8" s="8" customFormat="1" ht="15.75" customHeight="1">
      <c r="A1297" s="868"/>
      <c r="B1297" s="868"/>
      <c r="C1297" s="868"/>
      <c r="D1297" s="868"/>
      <c r="E1297" s="868"/>
      <c r="F1297" s="868"/>
      <c r="G1297" s="868"/>
      <c r="H1297" s="868"/>
    </row>
    <row r="1298" spans="1:8" s="8" customFormat="1" ht="15.75" customHeight="1">
      <c r="A1298" s="38"/>
      <c r="B1298" s="190" t="s">
        <v>32</v>
      </c>
      <c r="C1298" s="191" t="s">
        <v>33</v>
      </c>
      <c r="D1298" s="181" t="s">
        <v>723</v>
      </c>
      <c r="E1298" s="16" t="s">
        <v>1077</v>
      </c>
      <c r="F1298" s="16" t="s">
        <v>35</v>
      </c>
      <c r="G1298" s="16" t="s">
        <v>162</v>
      </c>
    </row>
    <row r="1299" spans="1:8" s="8" customFormat="1" ht="15.75" customHeight="1">
      <c r="A1299" s="38"/>
      <c r="B1299" s="190"/>
      <c r="C1299" s="191"/>
      <c r="D1299" s="104"/>
      <c r="E1299" s="16" t="s">
        <v>25</v>
      </c>
      <c r="F1299" s="16" t="s">
        <v>36</v>
      </c>
      <c r="G1299" s="16" t="s">
        <v>37</v>
      </c>
    </row>
    <row r="1300" spans="1:8" s="8" customFormat="1" ht="15.75" customHeight="1">
      <c r="A1300" s="38"/>
      <c r="B1300" s="190" t="s">
        <v>640</v>
      </c>
      <c r="C1300" s="191" t="s">
        <v>1104</v>
      </c>
      <c r="D1300" s="858" t="s">
        <v>1105</v>
      </c>
      <c r="E1300" s="16">
        <v>43550</v>
      </c>
      <c r="F1300" s="16">
        <f>E1300+5</f>
        <v>43555</v>
      </c>
      <c r="G1300" s="16">
        <f>F1300+17</f>
        <v>43572</v>
      </c>
    </row>
    <row r="1301" spans="1:8" s="8" customFormat="1" ht="15.75" customHeight="1">
      <c r="A1301" s="110"/>
      <c r="B1301" s="59" t="s">
        <v>641</v>
      </c>
      <c r="C1301" s="59" t="s">
        <v>1104</v>
      </c>
      <c r="D1301" s="887"/>
      <c r="E1301" s="16">
        <f t="shared" ref="E1301:F1304" si="173">E1300+7</f>
        <v>43557</v>
      </c>
      <c r="F1301" s="16">
        <f t="shared" si="173"/>
        <v>43562</v>
      </c>
      <c r="G1301" s="16">
        <f>F1301+17</f>
        <v>43579</v>
      </c>
    </row>
    <row r="1302" spans="1:8" s="8" customFormat="1" ht="15.75" customHeight="1">
      <c r="A1302" s="51"/>
      <c r="B1302" s="208" t="s">
        <v>642</v>
      </c>
      <c r="C1302" s="209" t="s">
        <v>1104</v>
      </c>
      <c r="D1302" s="887"/>
      <c r="E1302" s="16">
        <f t="shared" si="173"/>
        <v>43564</v>
      </c>
      <c r="F1302" s="16">
        <f t="shared" si="173"/>
        <v>43569</v>
      </c>
      <c r="G1302" s="16">
        <f>F1302+17</f>
        <v>43586</v>
      </c>
    </row>
    <row r="1303" spans="1:8" s="8" customFormat="1" ht="15.75" customHeight="1">
      <c r="A1303" s="38"/>
      <c r="B1303" s="59" t="s">
        <v>643</v>
      </c>
      <c r="C1303" s="59" t="s">
        <v>1106</v>
      </c>
      <c r="D1303" s="887"/>
      <c r="E1303" s="16">
        <f t="shared" si="173"/>
        <v>43571</v>
      </c>
      <c r="F1303" s="16">
        <f t="shared" si="173"/>
        <v>43576</v>
      </c>
      <c r="G1303" s="16">
        <f>F1303+17</f>
        <v>43593</v>
      </c>
    </row>
    <row r="1304" spans="1:8" s="8" customFormat="1" ht="15.75" customHeight="1">
      <c r="A1304" s="38" t="s">
        <v>1107</v>
      </c>
      <c r="B1304" s="59" t="s">
        <v>644</v>
      </c>
      <c r="C1304" s="59" t="s">
        <v>1106</v>
      </c>
      <c r="D1304" s="888"/>
      <c r="E1304" s="16">
        <f t="shared" si="173"/>
        <v>43578</v>
      </c>
      <c r="F1304" s="16">
        <f t="shared" si="173"/>
        <v>43583</v>
      </c>
      <c r="G1304" s="16">
        <f>F1304+17</f>
        <v>43600</v>
      </c>
    </row>
    <row r="1305" spans="1:8" s="8" customFormat="1" ht="15.75" customHeight="1">
      <c r="A1305" s="38"/>
      <c r="B1305" s="29"/>
      <c r="C1305" s="29"/>
      <c r="D1305" s="124"/>
      <c r="E1305" s="28"/>
      <c r="F1305" s="28"/>
      <c r="G1305" s="28"/>
    </row>
    <row r="1306" spans="1:8" s="8" customFormat="1" ht="15.75" customHeight="1">
      <c r="A1306" s="38"/>
      <c r="B1306" s="29"/>
      <c r="C1306" s="29"/>
      <c r="D1306" s="124"/>
      <c r="E1306" s="28"/>
      <c r="F1306" s="28"/>
      <c r="G1306" s="28"/>
    </row>
    <row r="1307" spans="1:8" s="8" customFormat="1" ht="15.75" customHeight="1">
      <c r="A1307" s="38"/>
      <c r="B1307" s="190" t="s">
        <v>32</v>
      </c>
      <c r="C1307" s="191" t="s">
        <v>33</v>
      </c>
      <c r="D1307" s="181" t="s">
        <v>723</v>
      </c>
      <c r="E1307" s="16" t="s">
        <v>1077</v>
      </c>
      <c r="F1307" s="16" t="s">
        <v>35</v>
      </c>
      <c r="G1307" s="16" t="s">
        <v>162</v>
      </c>
    </row>
    <row r="1308" spans="1:8" s="8" customFormat="1" ht="15.75" customHeight="1">
      <c r="A1308" s="38"/>
      <c r="B1308" s="190"/>
      <c r="C1308" s="191"/>
      <c r="D1308" s="104"/>
      <c r="E1308" s="16" t="s">
        <v>25</v>
      </c>
      <c r="F1308" s="16" t="s">
        <v>36</v>
      </c>
      <c r="G1308" s="16" t="s">
        <v>37</v>
      </c>
    </row>
    <row r="1309" spans="1:8" s="8" customFormat="1" ht="15.75" customHeight="1">
      <c r="A1309" s="38"/>
      <c r="B1309" s="190" t="s">
        <v>627</v>
      </c>
      <c r="C1309" s="191" t="s">
        <v>630</v>
      </c>
      <c r="D1309" s="858" t="s">
        <v>1108</v>
      </c>
      <c r="E1309" s="16">
        <v>43556</v>
      </c>
      <c r="F1309" s="16">
        <f>E1309+5</f>
        <v>43561</v>
      </c>
      <c r="G1309" s="16">
        <f>F1309+17</f>
        <v>43578</v>
      </c>
    </row>
    <row r="1310" spans="1:8" s="8" customFormat="1" ht="15.75" customHeight="1">
      <c r="A1310" s="38"/>
      <c r="B1310" s="190" t="s">
        <v>628</v>
      </c>
      <c r="C1310" s="191" t="s">
        <v>631</v>
      </c>
      <c r="D1310" s="887"/>
      <c r="E1310" s="16">
        <f t="shared" ref="E1310:F1310" si="174">E1309+7</f>
        <v>43563</v>
      </c>
      <c r="F1310" s="16">
        <f t="shared" si="174"/>
        <v>43568</v>
      </c>
      <c r="G1310" s="16">
        <f>F1310+17</f>
        <v>43585</v>
      </c>
    </row>
    <row r="1311" spans="1:8" s="8" customFormat="1" ht="15.75" customHeight="1">
      <c r="A1311" s="38"/>
      <c r="B1311" s="59" t="s">
        <v>629</v>
      </c>
      <c r="C1311" s="59" t="s">
        <v>632</v>
      </c>
      <c r="D1311" s="887"/>
      <c r="E1311" s="16">
        <f t="shared" ref="E1311:F1311" si="175">E1310+7</f>
        <v>43570</v>
      </c>
      <c r="F1311" s="16">
        <f t="shared" si="175"/>
        <v>43575</v>
      </c>
      <c r="G1311" s="16">
        <f>F1311+17</f>
        <v>43592</v>
      </c>
    </row>
    <row r="1312" spans="1:8" s="8" customFormat="1" ht="15.75" customHeight="1">
      <c r="A1312" s="38"/>
      <c r="B1312" s="208"/>
      <c r="C1312" s="209"/>
      <c r="D1312" s="887"/>
      <c r="E1312" s="16">
        <f t="shared" ref="E1312:F1312" si="176">E1311+7</f>
        <v>43577</v>
      </c>
      <c r="F1312" s="16">
        <f t="shared" si="176"/>
        <v>43582</v>
      </c>
      <c r="G1312" s="16">
        <f>F1312+17</f>
        <v>43599</v>
      </c>
    </row>
    <row r="1313" spans="1:7" s="8" customFormat="1" ht="15.75" customHeight="1">
      <c r="A1313" s="38"/>
      <c r="B1313" s="59"/>
      <c r="C1313" s="59"/>
      <c r="D1313" s="888"/>
      <c r="E1313" s="16">
        <f t="shared" ref="E1313:F1313" si="177">E1312+7</f>
        <v>43584</v>
      </c>
      <c r="F1313" s="16">
        <f t="shared" si="177"/>
        <v>43589</v>
      </c>
      <c r="G1313" s="16">
        <f>F1313+17</f>
        <v>43606</v>
      </c>
    </row>
    <row r="1314" spans="1:7" s="868" customFormat="1" ht="15.75" customHeight="1">
      <c r="A1314" s="885"/>
    </row>
    <row r="1315" spans="1:7" s="868" customFormat="1" ht="15.75" customHeight="1"/>
    <row r="1316" spans="1:7" s="8" customFormat="1" ht="15.75" customHeight="1">
      <c r="A1316" s="38"/>
      <c r="B1316" s="190" t="s">
        <v>32</v>
      </c>
      <c r="C1316" s="191" t="s">
        <v>33</v>
      </c>
      <c r="D1316" s="104" t="s">
        <v>723</v>
      </c>
      <c r="E1316" s="16" t="s">
        <v>1077</v>
      </c>
      <c r="F1316" s="16" t="s">
        <v>35</v>
      </c>
      <c r="G1316" s="16" t="s">
        <v>274</v>
      </c>
    </row>
    <row r="1317" spans="1:7" s="8" customFormat="1" ht="15.75" customHeight="1">
      <c r="A1317" s="38"/>
      <c r="B1317" s="190"/>
      <c r="C1317" s="191"/>
      <c r="D1317" s="104"/>
      <c r="E1317" s="16" t="s">
        <v>25</v>
      </c>
      <c r="F1317" s="16" t="s">
        <v>36</v>
      </c>
      <c r="G1317" s="16" t="s">
        <v>37</v>
      </c>
    </row>
    <row r="1318" spans="1:7" s="8" customFormat="1" ht="15.75" customHeight="1">
      <c r="A1318" s="38"/>
      <c r="B1318" s="190"/>
      <c r="C1318" s="191"/>
      <c r="D1318" s="858" t="s">
        <v>1109</v>
      </c>
      <c r="E1318" s="16">
        <v>43555</v>
      </c>
      <c r="F1318" s="16">
        <f>E1318+5</f>
        <v>43560</v>
      </c>
      <c r="G1318" s="16">
        <f>F1318+17</f>
        <v>43577</v>
      </c>
    </row>
    <row r="1319" spans="1:7" s="8" customFormat="1" ht="15.75" customHeight="1">
      <c r="A1319" s="38"/>
      <c r="B1319" s="190" t="s">
        <v>391</v>
      </c>
      <c r="C1319" s="191" t="s">
        <v>1110</v>
      </c>
      <c r="D1319" s="859"/>
      <c r="E1319" s="16">
        <f t="shared" ref="E1319:F1322" si="178">E1318+7</f>
        <v>43562</v>
      </c>
      <c r="F1319" s="16">
        <f t="shared" si="178"/>
        <v>43567</v>
      </c>
      <c r="G1319" s="16">
        <f>F1319+17</f>
        <v>43584</v>
      </c>
    </row>
    <row r="1320" spans="1:7" s="8" customFormat="1" ht="15.75" customHeight="1">
      <c r="A1320" s="38"/>
      <c r="B1320" s="190" t="s">
        <v>176</v>
      </c>
      <c r="C1320" s="191" t="s">
        <v>1111</v>
      </c>
      <c r="D1320" s="859"/>
      <c r="E1320" s="16">
        <f t="shared" si="178"/>
        <v>43569</v>
      </c>
      <c r="F1320" s="16">
        <f t="shared" si="178"/>
        <v>43574</v>
      </c>
      <c r="G1320" s="16">
        <f>F1320+17</f>
        <v>43591</v>
      </c>
    </row>
    <row r="1321" spans="1:7" s="8" customFormat="1" ht="15.75" customHeight="1">
      <c r="A1321" s="38"/>
      <c r="B1321" s="17" t="s">
        <v>392</v>
      </c>
      <c r="C1321" s="17" t="s">
        <v>1112</v>
      </c>
      <c r="D1321" s="859"/>
      <c r="E1321" s="16">
        <f t="shared" si="178"/>
        <v>43576</v>
      </c>
      <c r="F1321" s="16">
        <f t="shared" si="178"/>
        <v>43581</v>
      </c>
      <c r="G1321" s="16">
        <f>F1321+17</f>
        <v>43598</v>
      </c>
    </row>
    <row r="1322" spans="1:7" s="8" customFormat="1" ht="15.75" customHeight="1">
      <c r="A1322" s="38" t="s">
        <v>163</v>
      </c>
      <c r="B1322" s="10"/>
      <c r="C1322" s="10"/>
      <c r="D1322" s="859"/>
      <c r="E1322" s="22">
        <f>E1321+7</f>
        <v>43583</v>
      </c>
      <c r="F1322" s="22">
        <f t="shared" si="178"/>
        <v>43588</v>
      </c>
      <c r="G1322" s="22">
        <f>F1322+17</f>
        <v>43605</v>
      </c>
    </row>
    <row r="1323" spans="1:7" s="8" customFormat="1" ht="15.75" customHeight="1">
      <c r="A1323" s="38"/>
      <c r="B1323" s="10"/>
      <c r="C1323" s="10"/>
      <c r="D1323" s="869"/>
      <c r="E1323" s="10"/>
      <c r="F1323" s="10"/>
      <c r="G1323" s="10"/>
    </row>
    <row r="1324" spans="1:7" s="8" customFormat="1" ht="15.75" customHeight="1">
      <c r="A1324" s="885"/>
      <c r="B1324" s="877"/>
      <c r="C1324" s="877"/>
      <c r="D1324" s="877"/>
      <c r="E1324" s="877"/>
      <c r="F1324" s="877"/>
      <c r="G1324" s="894"/>
    </row>
    <row r="1325" spans="1:7" s="8" customFormat="1" ht="15.75" customHeight="1">
      <c r="A1325" s="38"/>
      <c r="B1325" s="190" t="s">
        <v>32</v>
      </c>
      <c r="C1325" s="191" t="s">
        <v>33</v>
      </c>
      <c r="D1325" s="104" t="s">
        <v>723</v>
      </c>
      <c r="E1325" s="16" t="s">
        <v>1077</v>
      </c>
      <c r="F1325" s="16" t="s">
        <v>35</v>
      </c>
      <c r="G1325" s="16" t="s">
        <v>1113</v>
      </c>
    </row>
    <row r="1326" spans="1:7" s="8" customFormat="1" ht="15.75" customHeight="1">
      <c r="A1326" s="38"/>
      <c r="B1326" s="190"/>
      <c r="C1326" s="191"/>
      <c r="D1326" s="104"/>
      <c r="E1326" s="16" t="s">
        <v>25</v>
      </c>
      <c r="F1326" s="16" t="s">
        <v>36</v>
      </c>
      <c r="G1326" s="16" t="s">
        <v>37</v>
      </c>
    </row>
    <row r="1327" spans="1:7" s="8" customFormat="1" ht="15.75" customHeight="1">
      <c r="A1327" s="38"/>
      <c r="B1327" s="190" t="s">
        <v>287</v>
      </c>
      <c r="C1327" s="191"/>
      <c r="D1327" s="863" t="s">
        <v>1114</v>
      </c>
      <c r="E1327" s="16">
        <v>43552</v>
      </c>
      <c r="F1327" s="16">
        <f>E1327+5</f>
        <v>43557</v>
      </c>
      <c r="G1327" s="16">
        <f>F1327+17</f>
        <v>43574</v>
      </c>
    </row>
    <row r="1328" spans="1:7" s="8" customFormat="1" ht="15.75" customHeight="1">
      <c r="A1328" s="38"/>
      <c r="B1328" s="190" t="s">
        <v>468</v>
      </c>
      <c r="C1328" s="191" t="s">
        <v>469</v>
      </c>
      <c r="D1328" s="864"/>
      <c r="E1328" s="16">
        <f t="shared" ref="E1328:F1331" si="179">E1327+7</f>
        <v>43559</v>
      </c>
      <c r="F1328" s="16">
        <f t="shared" si="179"/>
        <v>43564</v>
      </c>
      <c r="G1328" s="16">
        <f>F1328+17</f>
        <v>43581</v>
      </c>
    </row>
    <row r="1329" spans="1:8" s="8" customFormat="1" ht="15.75" customHeight="1">
      <c r="A1329" s="38"/>
      <c r="B1329" s="190" t="s">
        <v>193</v>
      </c>
      <c r="C1329" s="191" t="s">
        <v>470</v>
      </c>
      <c r="D1329" s="864"/>
      <c r="E1329" s="16">
        <f t="shared" si="179"/>
        <v>43566</v>
      </c>
      <c r="F1329" s="16">
        <f t="shared" si="179"/>
        <v>43571</v>
      </c>
      <c r="G1329" s="16">
        <f>F1329+17</f>
        <v>43588</v>
      </c>
    </row>
    <row r="1330" spans="1:8" s="8" customFormat="1" ht="15.75" customHeight="1">
      <c r="A1330" s="38"/>
      <c r="B1330" s="190" t="s">
        <v>303</v>
      </c>
      <c r="C1330" s="191" t="s">
        <v>471</v>
      </c>
      <c r="D1330" s="864"/>
      <c r="E1330" s="16">
        <f t="shared" si="179"/>
        <v>43573</v>
      </c>
      <c r="F1330" s="16">
        <f t="shared" si="179"/>
        <v>43578</v>
      </c>
      <c r="G1330" s="16">
        <f>F1330+17</f>
        <v>43595</v>
      </c>
    </row>
    <row r="1331" spans="1:8" s="8" customFormat="1" ht="15.75" customHeight="1">
      <c r="A1331" s="38"/>
      <c r="B1331" s="198" t="s">
        <v>343</v>
      </c>
      <c r="C1331" s="210" t="s">
        <v>472</v>
      </c>
      <c r="D1331" s="865"/>
      <c r="E1331" s="192">
        <f t="shared" si="179"/>
        <v>43580</v>
      </c>
      <c r="F1331" s="192">
        <f>F1330+7</f>
        <v>43585</v>
      </c>
      <c r="G1331" s="192">
        <f>F1331+17</f>
        <v>43602</v>
      </c>
    </row>
    <row r="1332" spans="1:8" s="8" customFormat="1" ht="15.75" customHeight="1">
      <c r="A1332" s="885"/>
      <c r="B1332" s="868"/>
      <c r="C1332" s="868"/>
      <c r="D1332" s="868"/>
      <c r="E1332" s="868"/>
      <c r="F1332" s="868"/>
      <c r="G1332" s="868"/>
      <c r="H1332" s="868"/>
    </row>
    <row r="1333" spans="1:8" s="8" customFormat="1" ht="15.75" customHeight="1">
      <c r="A1333" s="868"/>
      <c r="B1333" s="868"/>
      <c r="C1333" s="868"/>
      <c r="D1333" s="868"/>
      <c r="E1333" s="868"/>
      <c r="F1333" s="868"/>
      <c r="G1333" s="868"/>
      <c r="H1333" s="868"/>
    </row>
    <row r="1334" spans="1:8" s="8" customFormat="1" ht="15.75" customHeight="1">
      <c r="A1334" s="868"/>
      <c r="B1334" s="868"/>
      <c r="C1334" s="868"/>
      <c r="D1334" s="868"/>
      <c r="E1334" s="868"/>
      <c r="F1334" s="868"/>
      <c r="G1334" s="868"/>
      <c r="H1334" s="868"/>
    </row>
    <row r="1335" spans="1:8" s="8" customFormat="1" ht="15.75" customHeight="1">
      <c r="A1335" s="38"/>
      <c r="B1335" s="190" t="s">
        <v>32</v>
      </c>
      <c r="C1335" s="191" t="s">
        <v>33</v>
      </c>
      <c r="D1335" s="104" t="s">
        <v>723</v>
      </c>
      <c r="E1335" s="16" t="s">
        <v>1077</v>
      </c>
      <c r="F1335" s="16" t="s">
        <v>35</v>
      </c>
      <c r="G1335" s="16" t="s">
        <v>273</v>
      </c>
    </row>
    <row r="1336" spans="1:8" s="8" customFormat="1" ht="15.75" customHeight="1">
      <c r="A1336" s="38"/>
      <c r="B1336" s="190"/>
      <c r="C1336" s="191"/>
      <c r="D1336" s="104"/>
      <c r="E1336" s="16" t="s">
        <v>25</v>
      </c>
      <c r="F1336" s="16" t="s">
        <v>36</v>
      </c>
      <c r="G1336" s="16" t="s">
        <v>37</v>
      </c>
    </row>
    <row r="1337" spans="1:8" s="8" customFormat="1" ht="15.75" customHeight="1">
      <c r="A1337" s="38"/>
      <c r="B1337" s="190"/>
      <c r="C1337" s="191"/>
      <c r="D1337" s="886" t="s">
        <v>1115</v>
      </c>
      <c r="E1337" s="16">
        <v>43555</v>
      </c>
      <c r="F1337" s="16">
        <f>E1337+5</f>
        <v>43560</v>
      </c>
      <c r="G1337" s="16">
        <f>F1337+17</f>
        <v>43577</v>
      </c>
    </row>
    <row r="1338" spans="1:8" s="8" customFormat="1" ht="15.75" customHeight="1">
      <c r="A1338" s="38"/>
      <c r="B1338" s="190" t="s">
        <v>391</v>
      </c>
      <c r="C1338" s="191" t="s">
        <v>1110</v>
      </c>
      <c r="D1338" s="864"/>
      <c r="E1338" s="16">
        <f t="shared" ref="E1338:F1339" si="180">E1337+7</f>
        <v>43562</v>
      </c>
      <c r="F1338" s="16">
        <f t="shared" si="180"/>
        <v>43567</v>
      </c>
      <c r="G1338" s="16">
        <f>F1338+17</f>
        <v>43584</v>
      </c>
    </row>
    <row r="1339" spans="1:8" s="8" customFormat="1" ht="15.75" customHeight="1">
      <c r="A1339" s="38"/>
      <c r="B1339" s="190" t="s">
        <v>176</v>
      </c>
      <c r="C1339" s="191" t="s">
        <v>1111</v>
      </c>
      <c r="D1339" s="864"/>
      <c r="E1339" s="16">
        <f t="shared" si="180"/>
        <v>43569</v>
      </c>
      <c r="F1339" s="16">
        <f t="shared" si="180"/>
        <v>43574</v>
      </c>
      <c r="G1339" s="16">
        <f>F1339+17</f>
        <v>43591</v>
      </c>
    </row>
    <row r="1340" spans="1:8" s="8" customFormat="1" ht="15.75" customHeight="1">
      <c r="A1340" s="38"/>
      <c r="B1340" s="17" t="s">
        <v>392</v>
      </c>
      <c r="C1340" s="17" t="s">
        <v>1112</v>
      </c>
      <c r="D1340" s="864"/>
      <c r="E1340" s="211">
        <f>E1339+7</f>
        <v>43576</v>
      </c>
      <c r="F1340" s="211">
        <f>F1339+7</f>
        <v>43581</v>
      </c>
      <c r="G1340" s="211">
        <f>F1340+17</f>
        <v>43598</v>
      </c>
    </row>
    <row r="1341" spans="1:8" s="8" customFormat="1" ht="15.75" customHeight="1">
      <c r="A1341" s="38" t="s">
        <v>1116</v>
      </c>
      <c r="B1341" s="10"/>
      <c r="C1341" s="10"/>
      <c r="D1341" s="865"/>
      <c r="E1341" s="22">
        <f>E1340+7</f>
        <v>43583</v>
      </c>
      <c r="F1341" s="22">
        <f>F1340+7</f>
        <v>43588</v>
      </c>
      <c r="G1341" s="22">
        <f>F1341+17</f>
        <v>43605</v>
      </c>
    </row>
    <row r="1342" spans="1:8" s="8" customFormat="1" ht="15.75" customHeight="1">
      <c r="A1342" s="38"/>
      <c r="B1342" s="10"/>
      <c r="C1342" s="10"/>
      <c r="D1342" s="10"/>
      <c r="E1342" s="10"/>
      <c r="F1342" s="10"/>
      <c r="G1342" s="10"/>
    </row>
    <row r="1343" spans="1:8" s="8" customFormat="1" ht="15.75" customHeight="1">
      <c r="A1343" s="885"/>
      <c r="B1343" s="868"/>
      <c r="C1343" s="868"/>
      <c r="D1343" s="868"/>
      <c r="E1343" s="868"/>
      <c r="F1343" s="868"/>
      <c r="G1343" s="868"/>
      <c r="H1343" s="868"/>
    </row>
    <row r="1344" spans="1:8" s="8" customFormat="1" ht="15.75" customHeight="1">
      <c r="A1344" s="38"/>
      <c r="B1344" s="853" t="s">
        <v>32</v>
      </c>
      <c r="C1344" s="39" t="s">
        <v>33</v>
      </c>
      <c r="D1344" s="39" t="s">
        <v>34</v>
      </c>
      <c r="E1344" s="10" t="s">
        <v>724</v>
      </c>
      <c r="F1344" s="10" t="s">
        <v>35</v>
      </c>
      <c r="G1344" s="39" t="s">
        <v>273</v>
      </c>
    </row>
    <row r="1345" spans="1:7" s="8" customFormat="1" ht="15.75" customHeight="1">
      <c r="A1345" s="38"/>
      <c r="B1345" s="854"/>
      <c r="C1345" s="11"/>
      <c r="D1345" s="11"/>
      <c r="E1345" s="82" t="s">
        <v>25</v>
      </c>
      <c r="F1345" s="40" t="s">
        <v>36</v>
      </c>
      <c r="G1345" s="10" t="s">
        <v>37</v>
      </c>
    </row>
    <row r="1346" spans="1:7" s="8" customFormat="1" ht="15.75" customHeight="1">
      <c r="A1346" s="38"/>
      <c r="B1346" s="190" t="s">
        <v>287</v>
      </c>
      <c r="C1346" s="191"/>
      <c r="D1346" s="882" t="s">
        <v>1114</v>
      </c>
      <c r="E1346" s="16">
        <v>43552</v>
      </c>
      <c r="F1346" s="16">
        <f>E1346+5</f>
        <v>43557</v>
      </c>
      <c r="G1346" s="16">
        <f>F1346+17</f>
        <v>43574</v>
      </c>
    </row>
    <row r="1347" spans="1:7" s="8" customFormat="1" ht="15.75" customHeight="1">
      <c r="A1347" s="38"/>
      <c r="B1347" s="190" t="s">
        <v>468</v>
      </c>
      <c r="C1347" s="191" t="s">
        <v>469</v>
      </c>
      <c r="D1347" s="890"/>
      <c r="E1347" s="16">
        <f t="shared" ref="E1347:F1347" si="181">E1346+7</f>
        <v>43559</v>
      </c>
      <c r="F1347" s="16">
        <f t="shared" si="181"/>
        <v>43564</v>
      </c>
      <c r="G1347" s="16">
        <f>F1347+17</f>
        <v>43581</v>
      </c>
    </row>
    <row r="1348" spans="1:7" s="8" customFormat="1" ht="15.75" customHeight="1">
      <c r="A1348" s="110"/>
      <c r="B1348" s="190" t="s">
        <v>193</v>
      </c>
      <c r="C1348" s="191" t="s">
        <v>470</v>
      </c>
      <c r="D1348" s="890"/>
      <c r="E1348" s="16">
        <f t="shared" ref="E1348:F1348" si="182">E1347+7</f>
        <v>43566</v>
      </c>
      <c r="F1348" s="16">
        <f t="shared" si="182"/>
        <v>43571</v>
      </c>
      <c r="G1348" s="16">
        <f>F1348+17</f>
        <v>43588</v>
      </c>
    </row>
    <row r="1349" spans="1:7" s="8" customFormat="1" ht="15.75" customHeight="1">
      <c r="A1349" s="212" t="s">
        <v>1117</v>
      </c>
      <c r="B1349" s="190" t="s">
        <v>303</v>
      </c>
      <c r="C1349" s="191" t="s">
        <v>471</v>
      </c>
      <c r="D1349" s="890"/>
      <c r="E1349" s="16">
        <f t="shared" ref="E1349:F1349" si="183">E1348+7</f>
        <v>43573</v>
      </c>
      <c r="F1349" s="16">
        <f t="shared" si="183"/>
        <v>43578</v>
      </c>
      <c r="G1349" s="16">
        <f>F1349+17</f>
        <v>43595</v>
      </c>
    </row>
    <row r="1350" spans="1:7" s="8" customFormat="1" ht="15.75" customHeight="1">
      <c r="A1350" s="110"/>
      <c r="B1350" s="198" t="s">
        <v>343</v>
      </c>
      <c r="C1350" s="210" t="s">
        <v>472</v>
      </c>
      <c r="D1350" s="891"/>
      <c r="E1350" s="192">
        <f t="shared" ref="E1350" si="184">E1349+7</f>
        <v>43580</v>
      </c>
      <c r="F1350" s="192">
        <f>F1349+7</f>
        <v>43585</v>
      </c>
      <c r="G1350" s="192">
        <f>F1350+17</f>
        <v>43602</v>
      </c>
    </row>
    <row r="1351" spans="1:7" s="8" customFormat="1" ht="15.75">
      <c r="A1351" s="110"/>
    </row>
    <row r="1352" spans="1:7" s="2" customFormat="1">
      <c r="A1352" s="1"/>
    </row>
  </sheetData>
  <mergeCells count="481">
    <mergeCell ref="D1309:D1313"/>
    <mergeCell ref="B621:B622"/>
    <mergeCell ref="B786:B787"/>
    <mergeCell ref="B796:B797"/>
    <mergeCell ref="B957:B958"/>
    <mergeCell ref="D668:D669"/>
    <mergeCell ref="C660:C661"/>
    <mergeCell ref="D651:D652"/>
    <mergeCell ref="D653:D657"/>
    <mergeCell ref="C621:C622"/>
    <mergeCell ref="D621:D622"/>
    <mergeCell ref="D660:D661"/>
    <mergeCell ref="C786:C787"/>
    <mergeCell ref="D740:D744"/>
    <mergeCell ref="C823:C824"/>
    <mergeCell ref="C677:C678"/>
    <mergeCell ref="C641:C642"/>
    <mergeCell ref="D816:D820"/>
    <mergeCell ref="D760:D764"/>
    <mergeCell ref="D768:D769"/>
    <mergeCell ref="D643:D647"/>
    <mergeCell ref="B677:B678"/>
    <mergeCell ref="B768:B769"/>
    <mergeCell ref="B862:B863"/>
    <mergeCell ref="B909:B910"/>
    <mergeCell ref="D624:D628"/>
    <mergeCell ref="B777:B778"/>
    <mergeCell ref="C768:C769"/>
    <mergeCell ref="C805:C806"/>
    <mergeCell ref="D677:D678"/>
    <mergeCell ref="D679:D683"/>
    <mergeCell ref="D713:D717"/>
    <mergeCell ref="D732:D736"/>
    <mergeCell ref="D694:D695"/>
    <mergeCell ref="D749:D753"/>
    <mergeCell ref="D687:D691"/>
    <mergeCell ref="D696:D700"/>
    <mergeCell ref="D711:D712"/>
    <mergeCell ref="B730:B731"/>
    <mergeCell ref="B738:B739"/>
    <mergeCell ref="C842:C843"/>
    <mergeCell ref="C814:C815"/>
    <mergeCell ref="B842:B843"/>
    <mergeCell ref="B747:B748"/>
    <mergeCell ref="B720:B721"/>
    <mergeCell ref="C720:C721"/>
    <mergeCell ref="C711:C712"/>
    <mergeCell ref="C703:C704"/>
    <mergeCell ref="B758:B759"/>
    <mergeCell ref="C694:C695"/>
    <mergeCell ref="C685:C686"/>
    <mergeCell ref="B703:B704"/>
    <mergeCell ref="B694:B695"/>
    <mergeCell ref="D605:D609"/>
    <mergeCell ref="D603:D604"/>
    <mergeCell ref="D596:D600"/>
    <mergeCell ref="B594:B595"/>
    <mergeCell ref="C594:C595"/>
    <mergeCell ref="D612:D613"/>
    <mergeCell ref="C651:C652"/>
    <mergeCell ref="C668:C669"/>
    <mergeCell ref="A620:H620"/>
    <mergeCell ref="D798:D802"/>
    <mergeCell ref="D662:D666"/>
    <mergeCell ref="D641:D642"/>
    <mergeCell ref="D685:D686"/>
    <mergeCell ref="D779:D783"/>
    <mergeCell ref="D705:D709"/>
    <mergeCell ref="A611:B611"/>
    <mergeCell ref="B612:B613"/>
    <mergeCell ref="C612:C613"/>
    <mergeCell ref="B668:B669"/>
    <mergeCell ref="B651:B652"/>
    <mergeCell ref="B660:B661"/>
    <mergeCell ref="B641:B642"/>
    <mergeCell ref="B711:B712"/>
    <mergeCell ref="B685:B686"/>
    <mergeCell ref="D670:D674"/>
    <mergeCell ref="D703:D704"/>
    <mergeCell ref="D758:D759"/>
    <mergeCell ref="D722:D726"/>
    <mergeCell ref="D770:D774"/>
    <mergeCell ref="D720:D721"/>
    <mergeCell ref="D615:D619"/>
    <mergeCell ref="C777:C778"/>
    <mergeCell ref="C758:C759"/>
    <mergeCell ref="D568:D572"/>
    <mergeCell ref="D577:D581"/>
    <mergeCell ref="B547:G548"/>
    <mergeCell ref="A593:B593"/>
    <mergeCell ref="B603:B604"/>
    <mergeCell ref="A602:B602"/>
    <mergeCell ref="D594:D595"/>
    <mergeCell ref="D560:D564"/>
    <mergeCell ref="C603:C604"/>
    <mergeCell ref="D491:D492"/>
    <mergeCell ref="D493:D497"/>
    <mergeCell ref="A510:B510"/>
    <mergeCell ref="B511:B512"/>
    <mergeCell ref="D513:D518"/>
    <mergeCell ref="A537:B537"/>
    <mergeCell ref="B566:B567"/>
    <mergeCell ref="A557:B557"/>
    <mergeCell ref="B549:B550"/>
    <mergeCell ref="B558:B559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A490:B490"/>
    <mergeCell ref="B482:B483"/>
    <mergeCell ref="C447:C448"/>
    <mergeCell ref="C473:C474"/>
    <mergeCell ref="D458:D462"/>
    <mergeCell ref="C464:C465"/>
    <mergeCell ref="A446:B446"/>
    <mergeCell ref="D456:D457"/>
    <mergeCell ref="A455:B455"/>
    <mergeCell ref="B464:B465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A326:B326"/>
    <mergeCell ref="A305:B305"/>
    <mergeCell ref="B316:B317"/>
    <mergeCell ref="A287:B287"/>
    <mergeCell ref="A362:B362"/>
    <mergeCell ref="A325:G325"/>
    <mergeCell ref="B345:B346"/>
    <mergeCell ref="D345:D346"/>
    <mergeCell ref="D318:D323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9:D303"/>
    <mergeCell ref="D297:D298"/>
    <mergeCell ref="D279:D280"/>
    <mergeCell ref="B279:B280"/>
    <mergeCell ref="D316:D317"/>
    <mergeCell ref="D281:D285"/>
    <mergeCell ref="D269:D270"/>
    <mergeCell ref="D306:D307"/>
    <mergeCell ref="B306:B307"/>
    <mergeCell ref="D271:D276"/>
    <mergeCell ref="D288:D289"/>
    <mergeCell ref="B269:B270"/>
    <mergeCell ref="C279:C280"/>
    <mergeCell ref="D290:D294"/>
    <mergeCell ref="B80:B81"/>
    <mergeCell ref="B71:B72"/>
    <mergeCell ref="D252:D257"/>
    <mergeCell ref="A278:B278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D147:D152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D14:D15"/>
    <mergeCell ref="D16:D20"/>
    <mergeCell ref="C14:C15"/>
    <mergeCell ref="B12:G13"/>
    <mergeCell ref="D43:D44"/>
    <mergeCell ref="B231:B232"/>
    <mergeCell ref="D262:D266"/>
    <mergeCell ref="C240:C241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B115:B116"/>
    <mergeCell ref="B164:B165"/>
    <mergeCell ref="B125:B126"/>
    <mergeCell ref="A173:B173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174:D175"/>
    <mergeCell ref="D97:D98"/>
    <mergeCell ref="D185:D189"/>
    <mergeCell ref="D125:D126"/>
    <mergeCell ref="D99:D103"/>
    <mergeCell ref="C164:C165"/>
    <mergeCell ref="D183:D184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0:D241"/>
    <mergeCell ref="D233:D237"/>
    <mergeCell ref="A239:B239"/>
    <mergeCell ref="D231:D232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250:B251"/>
    <mergeCell ref="B240:B241"/>
    <mergeCell ref="D250:D251"/>
    <mergeCell ref="B222:B223"/>
    <mergeCell ref="B428:B429"/>
    <mergeCell ref="D383:D387"/>
    <mergeCell ref="B363:B364"/>
    <mergeCell ref="A230:B230"/>
    <mergeCell ref="C269:C270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D419:D420"/>
    <mergeCell ref="B447:B448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372:B373"/>
    <mergeCell ref="A436:B436"/>
    <mergeCell ref="A520:B520"/>
    <mergeCell ref="D786:D787"/>
    <mergeCell ref="C796:C797"/>
    <mergeCell ref="D777:D778"/>
    <mergeCell ref="D788:D792"/>
    <mergeCell ref="D796:D797"/>
    <mergeCell ref="D1346:D1350"/>
    <mergeCell ref="A1314:XFD1315"/>
    <mergeCell ref="A1226:XFD1226"/>
    <mergeCell ref="D1228:D1234"/>
    <mergeCell ref="A1244:H1245"/>
    <mergeCell ref="A1235:H1236"/>
    <mergeCell ref="D1258:D1262"/>
    <mergeCell ref="A1296:H1297"/>
    <mergeCell ref="A1286:XFD1286"/>
    <mergeCell ref="B1272:B1273"/>
    <mergeCell ref="C1272:C1273"/>
    <mergeCell ref="D1277:D1282"/>
    <mergeCell ref="A1284:H1285"/>
    <mergeCell ref="A1254:H1255"/>
    <mergeCell ref="D1318:D1323"/>
    <mergeCell ref="A1324:G1324"/>
    <mergeCell ref="B983:B984"/>
    <mergeCell ref="B899:B900"/>
    <mergeCell ref="B1003:B1004"/>
    <mergeCell ref="A1343:H1343"/>
    <mergeCell ref="D1337:D1341"/>
    <mergeCell ref="B1344:B1345"/>
    <mergeCell ref="A1332:H1334"/>
    <mergeCell ref="D1300:D1304"/>
    <mergeCell ref="D823:D824"/>
    <mergeCell ref="B889:B890"/>
    <mergeCell ref="B917:B918"/>
    <mergeCell ref="D941:D945"/>
    <mergeCell ref="D1161:D1162"/>
    <mergeCell ref="C1152:C1153"/>
    <mergeCell ref="B1161:B1162"/>
    <mergeCell ref="B1152:B1153"/>
    <mergeCell ref="D1154:D1158"/>
    <mergeCell ref="B1131:B1132"/>
    <mergeCell ref="B1123:B1124"/>
    <mergeCell ref="B993:B994"/>
    <mergeCell ref="B834:B835"/>
    <mergeCell ref="B974:B975"/>
    <mergeCell ref="D976:D980"/>
    <mergeCell ref="D933:D937"/>
    <mergeCell ref="B1022:B1023"/>
    <mergeCell ref="B1102:B1103"/>
    <mergeCell ref="B1091:B1092"/>
    <mergeCell ref="B1032:B1033"/>
    <mergeCell ref="C1179:C1180"/>
    <mergeCell ref="D951:D955"/>
    <mergeCell ref="D1104:D1108"/>
    <mergeCell ref="D959:D963"/>
    <mergeCell ref="D1083:D1087"/>
    <mergeCell ref="D995:D999"/>
    <mergeCell ref="D805:D806"/>
    <mergeCell ref="B1011:B1012"/>
    <mergeCell ref="B966:B967"/>
    <mergeCell ref="B1054:B1055"/>
    <mergeCell ref="D807:D811"/>
    <mergeCell ref="B805:B806"/>
    <mergeCell ref="B939:B940"/>
    <mergeCell ref="B823:B824"/>
    <mergeCell ref="B814:B815"/>
    <mergeCell ref="B871:B872"/>
    <mergeCell ref="D919:D923"/>
    <mergeCell ref="B949:B950"/>
    <mergeCell ref="B852:B853"/>
    <mergeCell ref="B880:B881"/>
    <mergeCell ref="D853:D858"/>
    <mergeCell ref="D814:D815"/>
    <mergeCell ref="D843:D848"/>
    <mergeCell ref="B931:B932"/>
    <mergeCell ref="D1327:D1331"/>
    <mergeCell ref="D968:D972"/>
    <mergeCell ref="A1217:H1217"/>
    <mergeCell ref="D1220:D1225"/>
    <mergeCell ref="D1210:D1216"/>
    <mergeCell ref="D1267:D1273"/>
    <mergeCell ref="A1275:XFD1275"/>
    <mergeCell ref="D1239:D1243"/>
    <mergeCell ref="D1248:D1253"/>
    <mergeCell ref="A1264:H1264"/>
    <mergeCell ref="A1188:I1189"/>
    <mergeCell ref="D1201:D1206"/>
    <mergeCell ref="D1192:D1197"/>
    <mergeCell ref="B1113:B1114"/>
    <mergeCell ref="B1081:B1082"/>
    <mergeCell ref="A1198:H1198"/>
    <mergeCell ref="D1115:D1119"/>
    <mergeCell ref="B1179:B1180"/>
    <mergeCell ref="B1141:B1142"/>
    <mergeCell ref="D1172:D1176"/>
    <mergeCell ref="D1143:D1147"/>
    <mergeCell ref="C1170:C1171"/>
    <mergeCell ref="D985:D989"/>
    <mergeCell ref="D1093:D1097"/>
    <mergeCell ref="D1179:D1180"/>
    <mergeCell ref="D1181:D1185"/>
    <mergeCell ref="D1170:D1171"/>
    <mergeCell ref="B1170:B1171"/>
    <mergeCell ref="B1064:B1065"/>
    <mergeCell ref="D1290:D1295"/>
    <mergeCell ref="B1043:B1044"/>
    <mergeCell ref="B1072:B1073"/>
    <mergeCell ref="D1152:D1153"/>
    <mergeCell ref="D1163:D1167"/>
    <mergeCell ref="C1161:C1162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31"/>
  <sheetViews>
    <sheetView topLeftCell="A951" workbookViewId="0">
      <selection activeCell="L966" sqref="L966"/>
    </sheetView>
  </sheetViews>
  <sheetFormatPr defaultColWidth="9" defaultRowHeight="16.5"/>
  <cols>
    <col min="1" max="1" width="15.25" style="216" customWidth="1"/>
    <col min="2" max="2" width="29.625" style="244" customWidth="1"/>
    <col min="3" max="3" width="11" style="244" customWidth="1"/>
    <col min="4" max="4" width="16.125" style="216" customWidth="1"/>
    <col min="5" max="5" width="14.625" style="216" customWidth="1"/>
    <col min="6" max="6" width="18.5" style="216" customWidth="1"/>
    <col min="7" max="7" width="16.375" style="216" customWidth="1"/>
    <col min="8" max="8" width="16.125" style="216" customWidth="1"/>
    <col min="9" max="16384" width="9" style="216"/>
  </cols>
  <sheetData>
    <row r="1" spans="1:11" ht="62.25" customHeight="1">
      <c r="A1" s="946" t="s">
        <v>1118</v>
      </c>
      <c r="B1" s="946"/>
      <c r="C1" s="946"/>
      <c r="D1" s="946"/>
      <c r="E1" s="946"/>
      <c r="F1" s="947"/>
      <c r="G1" s="946"/>
      <c r="H1" s="214"/>
      <c r="I1" s="215"/>
      <c r="J1" s="948"/>
      <c r="K1" s="948"/>
    </row>
    <row r="2" spans="1:11" ht="36" customHeight="1">
      <c r="A2" s="949" t="s">
        <v>29</v>
      </c>
      <c r="B2" s="949"/>
      <c r="C2" s="217"/>
      <c r="D2" s="218"/>
      <c r="E2" s="218"/>
      <c r="F2" s="218"/>
      <c r="G2" s="219" t="s">
        <v>1119</v>
      </c>
      <c r="H2" s="214"/>
      <c r="I2" s="215"/>
      <c r="J2" s="220"/>
      <c r="K2" s="221"/>
    </row>
    <row r="3" spans="1:11" ht="23.25" customHeight="1">
      <c r="A3" s="949" t="s">
        <v>1120</v>
      </c>
      <c r="B3" s="949"/>
      <c r="C3" s="949"/>
      <c r="D3" s="949"/>
      <c r="E3" s="949"/>
      <c r="F3" s="949"/>
      <c r="G3" s="949"/>
      <c r="H3" s="214"/>
      <c r="I3" s="215"/>
      <c r="J3" s="220"/>
      <c r="K3" s="221"/>
    </row>
    <row r="4" spans="1:11">
      <c r="A4" s="222" t="s">
        <v>164</v>
      </c>
      <c r="B4" s="223"/>
      <c r="C4" s="223"/>
      <c r="D4" s="222"/>
      <c r="E4" s="222"/>
      <c r="F4" s="222"/>
      <c r="G4" s="222"/>
      <c r="H4" s="224"/>
    </row>
    <row r="5" spans="1:11">
      <c r="A5" s="225" t="s">
        <v>1121</v>
      </c>
      <c r="B5" s="226"/>
      <c r="C5" s="226"/>
      <c r="D5" s="225"/>
      <c r="E5" s="225"/>
      <c r="F5" s="225"/>
      <c r="G5" s="214"/>
      <c r="H5" s="227"/>
    </row>
    <row r="6" spans="1:11">
      <c r="A6" s="225"/>
      <c r="B6" s="939" t="s">
        <v>32</v>
      </c>
      <c r="C6" s="939" t="s">
        <v>33</v>
      </c>
      <c r="D6" s="941" t="s">
        <v>34</v>
      </c>
      <c r="E6" s="228" t="s">
        <v>165</v>
      </c>
      <c r="F6" s="228" t="s">
        <v>165</v>
      </c>
      <c r="G6" s="228" t="s">
        <v>1122</v>
      </c>
    </row>
    <row r="7" spans="1:11">
      <c r="B7" s="940"/>
      <c r="C7" s="940"/>
      <c r="D7" s="942"/>
      <c r="E7" s="228" t="s">
        <v>1123</v>
      </c>
      <c r="F7" s="228" t="s">
        <v>36</v>
      </c>
      <c r="G7" s="228" t="s">
        <v>37</v>
      </c>
    </row>
    <row r="8" spans="1:11" ht="16.5" customHeight="1">
      <c r="B8" s="229" t="s">
        <v>1124</v>
      </c>
      <c r="C8" s="229" t="s">
        <v>1125</v>
      </c>
      <c r="D8" s="934" t="s">
        <v>1126</v>
      </c>
      <c r="E8" s="230">
        <f>F8-6</f>
        <v>43553</v>
      </c>
      <c r="F8" s="230">
        <v>43559</v>
      </c>
      <c r="G8" s="230">
        <f>F8+32</f>
        <v>43591</v>
      </c>
    </row>
    <row r="9" spans="1:11">
      <c r="B9" s="231" t="s">
        <v>1127</v>
      </c>
      <c r="C9" s="232" t="s">
        <v>1128</v>
      </c>
      <c r="D9" s="928"/>
      <c r="E9" s="230">
        <f>E8+7</f>
        <v>43560</v>
      </c>
      <c r="F9" s="230">
        <f>F8+7</f>
        <v>43566</v>
      </c>
      <c r="G9" s="230">
        <f t="shared" ref="G9:G11" si="0">F9+32</f>
        <v>43598</v>
      </c>
    </row>
    <row r="10" spans="1:11">
      <c r="B10" s="231" t="s">
        <v>1129</v>
      </c>
      <c r="C10" s="232" t="s">
        <v>1130</v>
      </c>
      <c r="D10" s="928"/>
      <c r="E10" s="230">
        <f t="shared" ref="E10:E11" si="1">E9+7</f>
        <v>43567</v>
      </c>
      <c r="F10" s="230">
        <f>F9+7</f>
        <v>43573</v>
      </c>
      <c r="G10" s="230">
        <f t="shared" si="0"/>
        <v>43605</v>
      </c>
      <c r="H10" s="233"/>
    </row>
    <row r="11" spans="1:11">
      <c r="B11" s="231" t="s">
        <v>1131</v>
      </c>
      <c r="C11" s="232" t="s">
        <v>1132</v>
      </c>
      <c r="D11" s="929"/>
      <c r="E11" s="230">
        <f t="shared" si="1"/>
        <v>43574</v>
      </c>
      <c r="F11" s="230">
        <f>F10+7</f>
        <v>43580</v>
      </c>
      <c r="G11" s="230">
        <f t="shared" si="0"/>
        <v>43612</v>
      </c>
    </row>
    <row r="12" spans="1:11">
      <c r="B12" s="216"/>
      <c r="C12" s="216"/>
    </row>
    <row r="13" spans="1:11">
      <c r="B13" s="939" t="s">
        <v>32</v>
      </c>
      <c r="C13" s="939" t="s">
        <v>33</v>
      </c>
      <c r="D13" s="941" t="s">
        <v>34</v>
      </c>
      <c r="E13" s="228" t="s">
        <v>165</v>
      </c>
      <c r="F13" s="228" t="s">
        <v>165</v>
      </c>
      <c r="G13" s="228" t="s">
        <v>1122</v>
      </c>
    </row>
    <row r="14" spans="1:11">
      <c r="B14" s="940"/>
      <c r="C14" s="940"/>
      <c r="D14" s="942"/>
      <c r="E14" s="228" t="s">
        <v>1123</v>
      </c>
      <c r="F14" s="228" t="s">
        <v>36</v>
      </c>
      <c r="G14" s="228" t="s">
        <v>37</v>
      </c>
    </row>
    <row r="15" spans="1:11" ht="16.5" customHeight="1">
      <c r="B15" s="229" t="s">
        <v>1133</v>
      </c>
      <c r="C15" s="229" t="s">
        <v>1134</v>
      </c>
      <c r="D15" s="934" t="s">
        <v>1135</v>
      </c>
      <c r="E15" s="230">
        <f>F15-5</f>
        <v>43557</v>
      </c>
      <c r="F15" s="230">
        <v>43562</v>
      </c>
      <c r="G15" s="230">
        <f>F15+28</f>
        <v>43590</v>
      </c>
    </row>
    <row r="16" spans="1:11">
      <c r="B16" s="231" t="s">
        <v>1136</v>
      </c>
      <c r="C16" s="232"/>
      <c r="D16" s="928"/>
      <c r="E16" s="230">
        <f t="shared" ref="E16:E18" si="2">F16-5</f>
        <v>43567</v>
      </c>
      <c r="F16" s="230">
        <v>43572</v>
      </c>
      <c r="G16" s="230">
        <f>F16+32</f>
        <v>43604</v>
      </c>
    </row>
    <row r="17" spans="1:7">
      <c r="B17" s="231" t="s">
        <v>1137</v>
      </c>
      <c r="C17" s="232" t="s">
        <v>1138</v>
      </c>
      <c r="D17" s="928"/>
      <c r="E17" s="230">
        <f t="shared" si="2"/>
        <v>43574</v>
      </c>
      <c r="F17" s="230">
        <f>F16+7</f>
        <v>43579</v>
      </c>
      <c r="G17" s="230">
        <f t="shared" ref="G17:G18" si="3">F17+32</f>
        <v>43611</v>
      </c>
    </row>
    <row r="18" spans="1:7">
      <c r="B18" s="231" t="s">
        <v>1139</v>
      </c>
      <c r="C18" s="232" t="s">
        <v>1140</v>
      </c>
      <c r="D18" s="929"/>
      <c r="E18" s="230">
        <f t="shared" si="2"/>
        <v>43581</v>
      </c>
      <c r="F18" s="230">
        <f t="shared" ref="F18" si="4">F17+7</f>
        <v>43586</v>
      </c>
      <c r="G18" s="230">
        <f t="shared" si="3"/>
        <v>43618</v>
      </c>
    </row>
    <row r="19" spans="1:7">
      <c r="B19" s="216"/>
      <c r="C19" s="216"/>
    </row>
    <row r="20" spans="1:7">
      <c r="B20" s="939" t="s">
        <v>32</v>
      </c>
      <c r="C20" s="939" t="s">
        <v>33</v>
      </c>
      <c r="D20" s="941" t="s">
        <v>34</v>
      </c>
      <c r="E20" s="228" t="s">
        <v>165</v>
      </c>
      <c r="F20" s="228" t="s">
        <v>165</v>
      </c>
      <c r="G20" s="228" t="s">
        <v>1141</v>
      </c>
    </row>
    <row r="21" spans="1:7">
      <c r="B21" s="940"/>
      <c r="C21" s="940"/>
      <c r="D21" s="942"/>
      <c r="E21" s="228" t="s">
        <v>1123</v>
      </c>
      <c r="F21" s="228" t="s">
        <v>36</v>
      </c>
      <c r="G21" s="228" t="s">
        <v>37</v>
      </c>
    </row>
    <row r="22" spans="1:7" ht="16.5" customHeight="1">
      <c r="B22" s="229" t="s">
        <v>1142</v>
      </c>
      <c r="C22" s="229" t="s">
        <v>1143</v>
      </c>
      <c r="D22" s="934" t="s">
        <v>1144</v>
      </c>
      <c r="E22" s="230">
        <f>F22-4</f>
        <v>43558</v>
      </c>
      <c r="F22" s="230">
        <v>43562</v>
      </c>
      <c r="G22" s="230">
        <f>F22+33</f>
        <v>43595</v>
      </c>
    </row>
    <row r="23" spans="1:7">
      <c r="B23" s="231" t="s">
        <v>1145</v>
      </c>
      <c r="C23" s="232" t="s">
        <v>1146</v>
      </c>
      <c r="D23" s="928"/>
      <c r="E23" s="230">
        <f t="shared" ref="E23:F25" si="5">E22+7</f>
        <v>43565</v>
      </c>
      <c r="F23" s="230">
        <f t="shared" si="5"/>
        <v>43569</v>
      </c>
      <c r="G23" s="230">
        <f t="shared" ref="G23:G25" si="6">F23+33</f>
        <v>43602</v>
      </c>
    </row>
    <row r="24" spans="1:7">
      <c r="B24" s="231" t="s">
        <v>1147</v>
      </c>
      <c r="C24" s="232" t="s">
        <v>1143</v>
      </c>
      <c r="D24" s="928"/>
      <c r="E24" s="230">
        <f t="shared" si="5"/>
        <v>43572</v>
      </c>
      <c r="F24" s="230">
        <f t="shared" si="5"/>
        <v>43576</v>
      </c>
      <c r="G24" s="230">
        <f t="shared" si="6"/>
        <v>43609</v>
      </c>
    </row>
    <row r="25" spans="1:7">
      <c r="B25" s="231" t="s">
        <v>1148</v>
      </c>
      <c r="C25" s="232" t="s">
        <v>1149</v>
      </c>
      <c r="D25" s="929"/>
      <c r="E25" s="230">
        <f t="shared" si="5"/>
        <v>43579</v>
      </c>
      <c r="F25" s="230">
        <f t="shared" si="5"/>
        <v>43583</v>
      </c>
      <c r="G25" s="230">
        <f t="shared" si="6"/>
        <v>43616</v>
      </c>
    </row>
    <row r="26" spans="1:7">
      <c r="B26" s="234"/>
      <c r="C26" s="235"/>
      <c r="E26" s="236"/>
      <c r="F26" s="236"/>
      <c r="G26" s="236"/>
    </row>
    <row r="27" spans="1:7">
      <c r="A27" s="237" t="s">
        <v>180</v>
      </c>
      <c r="B27" s="216"/>
      <c r="C27" s="216"/>
      <c r="E27" s="225"/>
      <c r="F27" s="225"/>
      <c r="G27" s="214"/>
    </row>
    <row r="28" spans="1:7">
      <c r="B28" s="939" t="s">
        <v>32</v>
      </c>
      <c r="C28" s="939" t="s">
        <v>33</v>
      </c>
      <c r="D28" s="941" t="s">
        <v>34</v>
      </c>
      <c r="E28" s="228" t="s">
        <v>165</v>
      </c>
      <c r="F28" s="228" t="s">
        <v>165</v>
      </c>
      <c r="G28" s="228" t="s">
        <v>1150</v>
      </c>
    </row>
    <row r="29" spans="1:7">
      <c r="B29" s="940"/>
      <c r="C29" s="940"/>
      <c r="D29" s="942"/>
      <c r="E29" s="228" t="s">
        <v>1123</v>
      </c>
      <c r="F29" s="228" t="s">
        <v>36</v>
      </c>
      <c r="G29" s="228" t="s">
        <v>37</v>
      </c>
    </row>
    <row r="30" spans="1:7" ht="16.5" customHeight="1">
      <c r="B30" s="229" t="s">
        <v>1151</v>
      </c>
      <c r="C30" s="229" t="s">
        <v>1152</v>
      </c>
      <c r="D30" s="934" t="s">
        <v>1153</v>
      </c>
      <c r="E30" s="230">
        <f>F30-5</f>
        <v>43552</v>
      </c>
      <c r="F30" s="230">
        <v>43557</v>
      </c>
      <c r="G30" s="230">
        <f>F30+29</f>
        <v>43586</v>
      </c>
    </row>
    <row r="31" spans="1:7">
      <c r="B31" s="231" t="s">
        <v>1154</v>
      </c>
      <c r="C31" s="232" t="s">
        <v>1155</v>
      </c>
      <c r="D31" s="928"/>
      <c r="E31" s="230">
        <f>E30+7</f>
        <v>43559</v>
      </c>
      <c r="F31" s="230">
        <f>F30+7</f>
        <v>43564</v>
      </c>
      <c r="G31" s="230">
        <f>F31+29</f>
        <v>43593</v>
      </c>
    </row>
    <row r="32" spans="1:7">
      <c r="B32" s="231" t="s">
        <v>1156</v>
      </c>
      <c r="C32" s="232" t="s">
        <v>1157</v>
      </c>
      <c r="D32" s="928"/>
      <c r="E32" s="230">
        <f>E31+7</f>
        <v>43566</v>
      </c>
      <c r="F32" s="230">
        <f>F31+7</f>
        <v>43571</v>
      </c>
      <c r="G32" s="230">
        <f>F32+29</f>
        <v>43600</v>
      </c>
    </row>
    <row r="33" spans="1:7">
      <c r="B33" s="231" t="s">
        <v>1158</v>
      </c>
      <c r="C33" s="232" t="s">
        <v>1159</v>
      </c>
      <c r="D33" s="929"/>
      <c r="E33" s="230">
        <f>E32+7</f>
        <v>43573</v>
      </c>
      <c r="F33" s="230">
        <f t="shared" ref="F33:F34" si="7">F32+7</f>
        <v>43578</v>
      </c>
      <c r="G33" s="230">
        <f>F33+29</f>
        <v>43607</v>
      </c>
    </row>
    <row r="34" spans="1:7">
      <c r="B34" s="229" t="s">
        <v>1160</v>
      </c>
      <c r="C34" s="229" t="s">
        <v>1159</v>
      </c>
      <c r="D34" s="943"/>
      <c r="E34" s="230">
        <f>E33+7</f>
        <v>43580</v>
      </c>
      <c r="F34" s="230">
        <f t="shared" si="7"/>
        <v>43585</v>
      </c>
      <c r="G34" s="230">
        <f>F34+29</f>
        <v>43614</v>
      </c>
    </row>
    <row r="35" spans="1:7">
      <c r="B35" s="238"/>
      <c r="C35" s="239"/>
      <c r="D35" s="225"/>
      <c r="E35" s="225"/>
      <c r="F35" s="225"/>
      <c r="G35" s="236"/>
    </row>
    <row r="36" spans="1:7">
      <c r="A36" s="237" t="s">
        <v>47</v>
      </c>
      <c r="B36" s="225"/>
      <c r="C36" s="225"/>
      <c r="D36" s="225"/>
      <c r="E36" s="225"/>
      <c r="F36" s="225"/>
      <c r="G36" s="240"/>
    </row>
    <row r="37" spans="1:7">
      <c r="B37" s="939" t="s">
        <v>32</v>
      </c>
      <c r="C37" s="939" t="s">
        <v>33</v>
      </c>
      <c r="D37" s="941" t="s">
        <v>34</v>
      </c>
      <c r="E37" s="228" t="s">
        <v>165</v>
      </c>
      <c r="F37" s="228" t="s">
        <v>165</v>
      </c>
      <c r="G37" s="228" t="s">
        <v>1161</v>
      </c>
    </row>
    <row r="38" spans="1:7">
      <c r="B38" s="940"/>
      <c r="C38" s="940"/>
      <c r="D38" s="942"/>
      <c r="E38" s="228" t="s">
        <v>1123</v>
      </c>
      <c r="F38" s="228" t="s">
        <v>36</v>
      </c>
      <c r="G38" s="228" t="s">
        <v>37</v>
      </c>
    </row>
    <row r="39" spans="1:7" ht="16.5" customHeight="1">
      <c r="B39" s="229" t="s">
        <v>1162</v>
      </c>
      <c r="C39" s="229" t="s">
        <v>1163</v>
      </c>
      <c r="D39" s="934" t="s">
        <v>1164</v>
      </c>
      <c r="E39" s="230">
        <f>F39-4</f>
        <v>43558</v>
      </c>
      <c r="F39" s="230">
        <v>43562</v>
      </c>
      <c r="G39" s="230">
        <f>F39+28</f>
        <v>43590</v>
      </c>
    </row>
    <row r="40" spans="1:7">
      <c r="B40" s="232" t="s">
        <v>1165</v>
      </c>
      <c r="C40" s="232" t="s">
        <v>1166</v>
      </c>
      <c r="D40" s="928"/>
      <c r="E40" s="230">
        <f t="shared" ref="E40:F42" si="8">E39+7</f>
        <v>43565</v>
      </c>
      <c r="F40" s="230">
        <f t="shared" si="8"/>
        <v>43569</v>
      </c>
      <c r="G40" s="230">
        <f t="shared" ref="G40:G42" si="9">F40+28</f>
        <v>43597</v>
      </c>
    </row>
    <row r="41" spans="1:7">
      <c r="B41" s="231" t="s">
        <v>1167</v>
      </c>
      <c r="C41" s="232" t="s">
        <v>1168</v>
      </c>
      <c r="D41" s="928"/>
      <c r="E41" s="230">
        <f t="shared" si="8"/>
        <v>43572</v>
      </c>
      <c r="F41" s="230">
        <f t="shared" si="8"/>
        <v>43576</v>
      </c>
      <c r="G41" s="230">
        <f t="shared" si="9"/>
        <v>43604</v>
      </c>
    </row>
    <row r="42" spans="1:7">
      <c r="B42" s="231" t="s">
        <v>1169</v>
      </c>
      <c r="C42" s="232" t="s">
        <v>1170</v>
      </c>
      <c r="D42" s="929"/>
      <c r="E42" s="230">
        <f t="shared" si="8"/>
        <v>43579</v>
      </c>
      <c r="F42" s="230">
        <f t="shared" si="8"/>
        <v>43583</v>
      </c>
      <c r="G42" s="230">
        <f t="shared" si="9"/>
        <v>43611</v>
      </c>
    </row>
    <row r="43" spans="1:7">
      <c r="B43" s="235"/>
      <c r="C43" s="235"/>
      <c r="D43" s="225"/>
      <c r="E43" s="225"/>
      <c r="F43" s="236"/>
      <c r="G43" s="215"/>
    </row>
    <row r="44" spans="1:7">
      <c r="A44" s="225" t="s">
        <v>43</v>
      </c>
      <c r="B44" s="225"/>
      <c r="C44" s="225"/>
      <c r="D44" s="225"/>
      <c r="E44" s="225"/>
      <c r="F44" s="225"/>
      <c r="G44" s="214"/>
    </row>
    <row r="45" spans="1:7">
      <c r="B45" s="939" t="s">
        <v>32</v>
      </c>
      <c r="C45" s="939" t="s">
        <v>33</v>
      </c>
      <c r="D45" s="941" t="s">
        <v>34</v>
      </c>
      <c r="E45" s="228" t="s">
        <v>165</v>
      </c>
      <c r="F45" s="228" t="s">
        <v>165</v>
      </c>
      <c r="G45" s="228" t="s">
        <v>1171</v>
      </c>
    </row>
    <row r="46" spans="1:7">
      <c r="B46" s="940"/>
      <c r="C46" s="940"/>
      <c r="D46" s="942"/>
      <c r="E46" s="228" t="s">
        <v>1123</v>
      </c>
      <c r="F46" s="228" t="s">
        <v>36</v>
      </c>
      <c r="G46" s="228" t="s">
        <v>37</v>
      </c>
    </row>
    <row r="47" spans="1:7" ht="16.5" customHeight="1">
      <c r="B47" s="229" t="s">
        <v>1172</v>
      </c>
      <c r="C47" s="229" t="s">
        <v>1173</v>
      </c>
      <c r="D47" s="934" t="s">
        <v>1174</v>
      </c>
      <c r="E47" s="230">
        <f>F47-3</f>
        <v>43558</v>
      </c>
      <c r="F47" s="230">
        <v>43561</v>
      </c>
      <c r="G47" s="230">
        <f>F47+29</f>
        <v>43590</v>
      </c>
    </row>
    <row r="48" spans="1:7">
      <c r="B48" s="232" t="s">
        <v>1175</v>
      </c>
      <c r="C48" s="232" t="s">
        <v>1176</v>
      </c>
      <c r="D48" s="928"/>
      <c r="E48" s="230">
        <f>E47+7</f>
        <v>43565</v>
      </c>
      <c r="F48" s="230">
        <f>F47+7</f>
        <v>43568</v>
      </c>
      <c r="G48" s="230">
        <f t="shared" ref="G48:G50" si="10">F48+29</f>
        <v>43597</v>
      </c>
    </row>
    <row r="49" spans="1:7">
      <c r="B49" s="231" t="s">
        <v>1177</v>
      </c>
      <c r="C49" s="232" t="s">
        <v>1178</v>
      </c>
      <c r="D49" s="928"/>
      <c r="E49" s="230">
        <f>E48+7</f>
        <v>43572</v>
      </c>
      <c r="F49" s="230">
        <f>F48+7</f>
        <v>43575</v>
      </c>
      <c r="G49" s="230">
        <f t="shared" si="10"/>
        <v>43604</v>
      </c>
    </row>
    <row r="50" spans="1:7">
      <c r="B50" s="231" t="s">
        <v>1179</v>
      </c>
      <c r="C50" s="232" t="s">
        <v>1180</v>
      </c>
      <c r="D50" s="929"/>
      <c r="E50" s="230">
        <f>E49+7</f>
        <v>43579</v>
      </c>
      <c r="F50" s="230">
        <f t="shared" ref="F50" si="11">F49+7</f>
        <v>43582</v>
      </c>
      <c r="G50" s="230">
        <f t="shared" si="10"/>
        <v>43611</v>
      </c>
    </row>
    <row r="51" spans="1:7">
      <c r="B51" s="234"/>
      <c r="C51" s="235"/>
      <c r="E51" s="236"/>
      <c r="F51" s="236"/>
      <c r="G51" s="236"/>
    </row>
    <row r="52" spans="1:7">
      <c r="A52" s="225" t="s">
        <v>45</v>
      </c>
      <c r="B52" s="216"/>
      <c r="C52" s="216"/>
    </row>
    <row r="53" spans="1:7">
      <c r="A53" s="225"/>
      <c r="B53" s="939" t="s">
        <v>32</v>
      </c>
      <c r="C53" s="939" t="s">
        <v>33</v>
      </c>
      <c r="D53" s="941" t="s">
        <v>34</v>
      </c>
      <c r="E53" s="228" t="s">
        <v>165</v>
      </c>
      <c r="F53" s="228" t="s">
        <v>165</v>
      </c>
      <c r="G53" s="228" t="s">
        <v>179</v>
      </c>
    </row>
    <row r="54" spans="1:7">
      <c r="A54" s="225"/>
      <c r="B54" s="940"/>
      <c r="C54" s="940"/>
      <c r="D54" s="942"/>
      <c r="E54" s="228" t="s">
        <v>1123</v>
      </c>
      <c r="F54" s="228" t="s">
        <v>36</v>
      </c>
      <c r="G54" s="228" t="s">
        <v>37</v>
      </c>
    </row>
    <row r="55" spans="1:7" ht="16.5" customHeight="1">
      <c r="A55" s="225"/>
      <c r="B55" s="229" t="s">
        <v>1181</v>
      </c>
      <c r="C55" s="229" t="s">
        <v>1182</v>
      </c>
      <c r="D55" s="934" t="s">
        <v>1183</v>
      </c>
      <c r="E55" s="230">
        <f>F55-6</f>
        <v>43553</v>
      </c>
      <c r="F55" s="230">
        <v>43559</v>
      </c>
      <c r="G55" s="230">
        <f>F55+37</f>
        <v>43596</v>
      </c>
    </row>
    <row r="56" spans="1:7">
      <c r="A56" s="225"/>
      <c r="B56" s="231" t="s">
        <v>1184</v>
      </c>
      <c r="C56" s="232" t="s">
        <v>1185</v>
      </c>
      <c r="D56" s="928"/>
      <c r="E56" s="230">
        <f>E55+7</f>
        <v>43560</v>
      </c>
      <c r="F56" s="230">
        <f>F55+7</f>
        <v>43566</v>
      </c>
      <c r="G56" s="230">
        <f t="shared" ref="G56:G58" si="12">F56+37</f>
        <v>43603</v>
      </c>
    </row>
    <row r="57" spans="1:7">
      <c r="A57" s="225"/>
      <c r="B57" s="231" t="s">
        <v>1186</v>
      </c>
      <c r="C57" s="232" t="s">
        <v>1187</v>
      </c>
      <c r="D57" s="928"/>
      <c r="E57" s="230">
        <f t="shared" ref="E57:E58" si="13">E56+7</f>
        <v>43567</v>
      </c>
      <c r="F57" s="230">
        <f>F56+7</f>
        <v>43573</v>
      </c>
      <c r="G57" s="230">
        <f t="shared" si="12"/>
        <v>43610</v>
      </c>
    </row>
    <row r="58" spans="1:7">
      <c r="A58" s="225"/>
      <c r="B58" s="231" t="s">
        <v>1188</v>
      </c>
      <c r="C58" s="232" t="s">
        <v>1189</v>
      </c>
      <c r="D58" s="929"/>
      <c r="E58" s="230">
        <f t="shared" si="13"/>
        <v>43574</v>
      </c>
      <c r="F58" s="230">
        <f>F57+7</f>
        <v>43580</v>
      </c>
      <c r="G58" s="230">
        <f t="shared" si="12"/>
        <v>43617</v>
      </c>
    </row>
    <row r="59" spans="1:7">
      <c r="A59" s="225"/>
      <c r="B59" s="225"/>
      <c r="C59" s="225"/>
      <c r="D59" s="225"/>
      <c r="E59" s="225"/>
      <c r="F59" s="225"/>
      <c r="G59" s="225"/>
    </row>
    <row r="60" spans="1:7">
      <c r="B60" s="939" t="s">
        <v>32</v>
      </c>
      <c r="C60" s="939" t="s">
        <v>33</v>
      </c>
      <c r="D60" s="941" t="s">
        <v>34</v>
      </c>
      <c r="E60" s="228" t="s">
        <v>165</v>
      </c>
      <c r="F60" s="228" t="s">
        <v>165</v>
      </c>
      <c r="G60" s="228" t="s">
        <v>179</v>
      </c>
    </row>
    <row r="61" spans="1:7">
      <c r="B61" s="940"/>
      <c r="C61" s="940"/>
      <c r="D61" s="942"/>
      <c r="E61" s="228" t="s">
        <v>1123</v>
      </c>
      <c r="F61" s="228" t="s">
        <v>36</v>
      </c>
      <c r="G61" s="228" t="s">
        <v>37</v>
      </c>
    </row>
    <row r="62" spans="1:7" ht="16.5" customHeight="1">
      <c r="B62" s="229" t="s">
        <v>1190</v>
      </c>
      <c r="C62" s="229" t="s">
        <v>1191</v>
      </c>
      <c r="D62" s="934" t="s">
        <v>1192</v>
      </c>
      <c r="E62" s="230">
        <f>F62-4</f>
        <v>43558</v>
      </c>
      <c r="F62" s="230">
        <v>43562</v>
      </c>
      <c r="G62" s="230">
        <f>F62+28</f>
        <v>43590</v>
      </c>
    </row>
    <row r="63" spans="1:7">
      <c r="B63" s="231" t="s">
        <v>1193</v>
      </c>
      <c r="C63" s="232" t="s">
        <v>1194</v>
      </c>
      <c r="D63" s="928"/>
      <c r="E63" s="230">
        <f t="shared" ref="E63:F65" si="14">E62+7</f>
        <v>43565</v>
      </c>
      <c r="F63" s="230">
        <f t="shared" si="14"/>
        <v>43569</v>
      </c>
      <c r="G63" s="230">
        <f t="shared" ref="G63:G65" si="15">F63+28</f>
        <v>43597</v>
      </c>
    </row>
    <row r="64" spans="1:7">
      <c r="B64" s="231" t="s">
        <v>1195</v>
      </c>
      <c r="C64" s="232" t="s">
        <v>1191</v>
      </c>
      <c r="D64" s="928"/>
      <c r="E64" s="230">
        <f t="shared" si="14"/>
        <v>43572</v>
      </c>
      <c r="F64" s="230">
        <f t="shared" si="14"/>
        <v>43576</v>
      </c>
      <c r="G64" s="230">
        <f t="shared" si="15"/>
        <v>43604</v>
      </c>
    </row>
    <row r="65" spans="1:8">
      <c r="B65" s="231" t="s">
        <v>1196</v>
      </c>
      <c r="C65" s="232" t="s">
        <v>1197</v>
      </c>
      <c r="D65" s="929"/>
      <c r="E65" s="230">
        <f t="shared" si="14"/>
        <v>43579</v>
      </c>
      <c r="F65" s="230">
        <f t="shared" si="14"/>
        <v>43583</v>
      </c>
      <c r="G65" s="230">
        <f t="shared" si="15"/>
        <v>43611</v>
      </c>
    </row>
    <row r="66" spans="1:8">
      <c r="B66" s="241"/>
      <c r="C66" s="241"/>
      <c r="D66" s="242"/>
      <c r="E66" s="236"/>
      <c r="F66" s="236"/>
      <c r="G66" s="236"/>
    </row>
    <row r="67" spans="1:8">
      <c r="A67" s="225" t="s">
        <v>1198</v>
      </c>
      <c r="B67" s="225"/>
      <c r="C67" s="225"/>
      <c r="G67" s="214"/>
    </row>
    <row r="68" spans="1:8">
      <c r="B68" s="939" t="s">
        <v>32</v>
      </c>
      <c r="C68" s="939" t="s">
        <v>33</v>
      </c>
      <c r="D68" s="941" t="s">
        <v>34</v>
      </c>
      <c r="E68" s="228" t="s">
        <v>165</v>
      </c>
      <c r="F68" s="228" t="s">
        <v>165</v>
      </c>
      <c r="G68" s="228" t="s">
        <v>178</v>
      </c>
    </row>
    <row r="69" spans="1:8">
      <c r="B69" s="940"/>
      <c r="C69" s="940"/>
      <c r="D69" s="942"/>
      <c r="E69" s="228" t="s">
        <v>1123</v>
      </c>
      <c r="F69" s="228" t="s">
        <v>36</v>
      </c>
      <c r="G69" s="228" t="s">
        <v>37</v>
      </c>
    </row>
    <row r="70" spans="1:8" ht="16.5" customHeight="1">
      <c r="B70" s="229" t="s">
        <v>1190</v>
      </c>
      <c r="C70" s="229" t="s">
        <v>1191</v>
      </c>
      <c r="D70" s="934" t="s">
        <v>1192</v>
      </c>
      <c r="E70" s="230">
        <f>F70-4</f>
        <v>43558</v>
      </c>
      <c r="F70" s="230">
        <v>43562</v>
      </c>
      <c r="G70" s="230">
        <f>F70+36</f>
        <v>43598</v>
      </c>
    </row>
    <row r="71" spans="1:8">
      <c r="B71" s="231" t="s">
        <v>1193</v>
      </c>
      <c r="C71" s="232" t="s">
        <v>1194</v>
      </c>
      <c r="D71" s="928"/>
      <c r="E71" s="230">
        <f t="shared" ref="E71:F73" si="16">E70+7</f>
        <v>43565</v>
      </c>
      <c r="F71" s="230">
        <f t="shared" si="16"/>
        <v>43569</v>
      </c>
      <c r="G71" s="230">
        <f t="shared" ref="G71:G73" si="17">F71+36</f>
        <v>43605</v>
      </c>
    </row>
    <row r="72" spans="1:8">
      <c r="B72" s="231" t="s">
        <v>1195</v>
      </c>
      <c r="C72" s="232" t="s">
        <v>1191</v>
      </c>
      <c r="D72" s="928"/>
      <c r="E72" s="230">
        <f t="shared" si="16"/>
        <v>43572</v>
      </c>
      <c r="F72" s="230">
        <f t="shared" si="16"/>
        <v>43576</v>
      </c>
      <c r="G72" s="230">
        <f t="shared" si="17"/>
        <v>43612</v>
      </c>
    </row>
    <row r="73" spans="1:8">
      <c r="B73" s="231" t="s">
        <v>1196</v>
      </c>
      <c r="C73" s="232" t="s">
        <v>1197</v>
      </c>
      <c r="D73" s="929"/>
      <c r="E73" s="230">
        <f t="shared" si="16"/>
        <v>43579</v>
      </c>
      <c r="F73" s="230">
        <f t="shared" si="16"/>
        <v>43583</v>
      </c>
      <c r="G73" s="230">
        <f t="shared" si="17"/>
        <v>43619</v>
      </c>
    </row>
    <row r="74" spans="1:8">
      <c r="B74" s="241"/>
      <c r="C74" s="241"/>
      <c r="D74" s="242"/>
      <c r="E74" s="236"/>
      <c r="F74" s="236"/>
      <c r="G74" s="236"/>
    </row>
    <row r="75" spans="1:8" s="215" customFormat="1">
      <c r="A75" s="222" t="s">
        <v>1199</v>
      </c>
      <c r="B75" s="223"/>
      <c r="C75" s="223"/>
      <c r="D75" s="222"/>
      <c r="E75" s="222"/>
      <c r="F75" s="222"/>
      <c r="G75" s="222"/>
      <c r="H75" s="224"/>
    </row>
    <row r="76" spans="1:8">
      <c r="A76" s="225" t="s">
        <v>58</v>
      </c>
      <c r="B76" s="226"/>
      <c r="C76" s="226"/>
      <c r="D76" s="226"/>
      <c r="E76" s="226"/>
      <c r="F76" s="225"/>
      <c r="G76" s="225"/>
      <c r="H76" s="215"/>
    </row>
    <row r="77" spans="1:8">
      <c r="A77" s="225"/>
      <c r="B77" s="939" t="s">
        <v>32</v>
      </c>
      <c r="C77" s="939" t="s">
        <v>33</v>
      </c>
      <c r="D77" s="941" t="s">
        <v>34</v>
      </c>
      <c r="E77" s="228" t="s">
        <v>165</v>
      </c>
      <c r="F77" s="228" t="s">
        <v>165</v>
      </c>
      <c r="G77" s="228" t="s">
        <v>1200</v>
      </c>
      <c r="H77" s="215"/>
    </row>
    <row r="78" spans="1:8">
      <c r="A78" s="225"/>
      <c r="B78" s="940"/>
      <c r="C78" s="940"/>
      <c r="D78" s="942"/>
      <c r="E78" s="228" t="s">
        <v>1123</v>
      </c>
      <c r="F78" s="228" t="s">
        <v>36</v>
      </c>
      <c r="G78" s="228" t="s">
        <v>37</v>
      </c>
      <c r="H78" s="215"/>
    </row>
    <row r="79" spans="1:8">
      <c r="A79" s="225"/>
      <c r="B79" s="229" t="s">
        <v>1201</v>
      </c>
      <c r="C79" s="229" t="s">
        <v>1202</v>
      </c>
      <c r="D79" s="934" t="s">
        <v>1203</v>
      </c>
      <c r="E79" s="230">
        <f>F79-5</f>
        <v>43556</v>
      </c>
      <c r="F79" s="230">
        <v>43561</v>
      </c>
      <c r="G79" s="230">
        <f>F79+34</f>
        <v>43595</v>
      </c>
      <c r="H79" s="215"/>
    </row>
    <row r="80" spans="1:8">
      <c r="A80" s="225"/>
      <c r="B80" s="231" t="s">
        <v>1204</v>
      </c>
      <c r="C80" s="229" t="s">
        <v>436</v>
      </c>
      <c r="D80" s="928"/>
      <c r="E80" s="230">
        <f t="shared" ref="E80:G82" si="18">E79+7</f>
        <v>43563</v>
      </c>
      <c r="F80" s="230">
        <f t="shared" si="18"/>
        <v>43568</v>
      </c>
      <c r="G80" s="230">
        <f t="shared" si="18"/>
        <v>43602</v>
      </c>
      <c r="H80" s="215"/>
    </row>
    <row r="81" spans="1:8">
      <c r="A81" s="225"/>
      <c r="B81" s="231" t="s">
        <v>1205</v>
      </c>
      <c r="C81" s="229" t="s">
        <v>437</v>
      </c>
      <c r="D81" s="928"/>
      <c r="E81" s="230">
        <f t="shared" si="18"/>
        <v>43570</v>
      </c>
      <c r="F81" s="230">
        <f t="shared" si="18"/>
        <v>43575</v>
      </c>
      <c r="G81" s="230">
        <f t="shared" si="18"/>
        <v>43609</v>
      </c>
      <c r="H81" s="215"/>
    </row>
    <row r="82" spans="1:8">
      <c r="A82" s="225"/>
      <c r="B82" s="231" t="s">
        <v>1206</v>
      </c>
      <c r="C82" s="229" t="s">
        <v>438</v>
      </c>
      <c r="D82" s="929"/>
      <c r="E82" s="230">
        <f t="shared" si="18"/>
        <v>43577</v>
      </c>
      <c r="F82" s="230">
        <f t="shared" si="18"/>
        <v>43582</v>
      </c>
      <c r="G82" s="230">
        <f t="shared" si="18"/>
        <v>43616</v>
      </c>
      <c r="H82" s="215"/>
    </row>
    <row r="83" spans="1:8">
      <c r="A83" s="225"/>
      <c r="B83" s="243"/>
      <c r="C83" s="243"/>
      <c r="D83" s="242"/>
      <c r="E83" s="236"/>
      <c r="F83" s="236"/>
      <c r="G83" s="236"/>
      <c r="H83" s="215"/>
    </row>
    <row r="84" spans="1:8">
      <c r="A84" s="225" t="s">
        <v>1207</v>
      </c>
      <c r="C84" s="245"/>
      <c r="E84" s="236"/>
      <c r="F84" s="236"/>
      <c r="G84" s="236"/>
    </row>
    <row r="85" spans="1:8">
      <c r="B85" s="939" t="s">
        <v>32</v>
      </c>
      <c r="C85" s="939" t="s">
        <v>33</v>
      </c>
      <c r="D85" s="941" t="s">
        <v>34</v>
      </c>
      <c r="E85" s="228" t="s">
        <v>165</v>
      </c>
      <c r="F85" s="228" t="s">
        <v>165</v>
      </c>
      <c r="G85" s="228" t="s">
        <v>1208</v>
      </c>
      <c r="H85" s="228" t="s">
        <v>1207</v>
      </c>
    </row>
    <row r="86" spans="1:8">
      <c r="B86" s="940"/>
      <c r="C86" s="940"/>
      <c r="D86" s="942"/>
      <c r="E86" s="228" t="s">
        <v>1123</v>
      </c>
      <c r="F86" s="228" t="s">
        <v>36</v>
      </c>
      <c r="G86" s="228" t="s">
        <v>37</v>
      </c>
      <c r="H86" s="228" t="s">
        <v>37</v>
      </c>
    </row>
    <row r="87" spans="1:8">
      <c r="B87" s="229" t="s">
        <v>1201</v>
      </c>
      <c r="C87" s="229" t="s">
        <v>1202</v>
      </c>
      <c r="D87" s="934" t="s">
        <v>1203</v>
      </c>
      <c r="E87" s="230">
        <f>F87-5</f>
        <v>43556</v>
      </c>
      <c r="F87" s="230">
        <v>43561</v>
      </c>
      <c r="G87" s="230">
        <f>F87+34</f>
        <v>43595</v>
      </c>
      <c r="H87" s="228" t="s">
        <v>1209</v>
      </c>
    </row>
    <row r="88" spans="1:8">
      <c r="B88" s="231" t="s">
        <v>1204</v>
      </c>
      <c r="C88" s="229" t="s">
        <v>436</v>
      </c>
      <c r="D88" s="928"/>
      <c r="E88" s="230">
        <f t="shared" ref="E88:G90" si="19">E87+7</f>
        <v>43563</v>
      </c>
      <c r="F88" s="230">
        <f t="shared" si="19"/>
        <v>43568</v>
      </c>
      <c r="G88" s="230">
        <f t="shared" si="19"/>
        <v>43602</v>
      </c>
      <c r="H88" s="228" t="s">
        <v>1209</v>
      </c>
    </row>
    <row r="89" spans="1:8">
      <c r="B89" s="231" t="s">
        <v>1205</v>
      </c>
      <c r="C89" s="229" t="s">
        <v>437</v>
      </c>
      <c r="D89" s="928"/>
      <c r="E89" s="230">
        <f t="shared" si="19"/>
        <v>43570</v>
      </c>
      <c r="F89" s="230">
        <f t="shared" si="19"/>
        <v>43575</v>
      </c>
      <c r="G89" s="230">
        <f t="shared" si="19"/>
        <v>43609</v>
      </c>
      <c r="H89" s="228" t="s">
        <v>1209</v>
      </c>
    </row>
    <row r="90" spans="1:8">
      <c r="B90" s="231" t="s">
        <v>1206</v>
      </c>
      <c r="C90" s="229" t="s">
        <v>438</v>
      </c>
      <c r="D90" s="929"/>
      <c r="E90" s="230">
        <f t="shared" si="19"/>
        <v>43577</v>
      </c>
      <c r="F90" s="230">
        <f t="shared" si="19"/>
        <v>43582</v>
      </c>
      <c r="G90" s="230">
        <f t="shared" si="19"/>
        <v>43616</v>
      </c>
      <c r="H90" s="228" t="s">
        <v>1209</v>
      </c>
    </row>
    <row r="91" spans="1:8">
      <c r="B91" s="216"/>
      <c r="C91" s="216"/>
    </row>
    <row r="92" spans="1:8">
      <c r="B92" s="939" t="s">
        <v>32</v>
      </c>
      <c r="C92" s="939" t="s">
        <v>33</v>
      </c>
      <c r="D92" s="941" t="s">
        <v>34</v>
      </c>
      <c r="E92" s="228" t="s">
        <v>165</v>
      </c>
      <c r="F92" s="228" t="s">
        <v>165</v>
      </c>
      <c r="G92" s="228" t="s">
        <v>166</v>
      </c>
      <c r="H92" s="228" t="s">
        <v>1207</v>
      </c>
    </row>
    <row r="93" spans="1:8">
      <c r="B93" s="940"/>
      <c r="C93" s="940"/>
      <c r="D93" s="942"/>
      <c r="E93" s="228" t="s">
        <v>1123</v>
      </c>
      <c r="F93" s="228" t="s">
        <v>36</v>
      </c>
      <c r="G93" s="228" t="s">
        <v>37</v>
      </c>
      <c r="H93" s="228" t="s">
        <v>37</v>
      </c>
    </row>
    <row r="94" spans="1:8" ht="16.5" customHeight="1">
      <c r="B94" s="229" t="s">
        <v>1162</v>
      </c>
      <c r="C94" s="229" t="s">
        <v>1163</v>
      </c>
      <c r="D94" s="934" t="s">
        <v>1164</v>
      </c>
      <c r="E94" s="230">
        <f>F94-4</f>
        <v>43558</v>
      </c>
      <c r="F94" s="230">
        <v>43562</v>
      </c>
      <c r="G94" s="230">
        <f>F94+33</f>
        <v>43595</v>
      </c>
      <c r="H94" s="228" t="s">
        <v>1210</v>
      </c>
    </row>
    <row r="95" spans="1:8">
      <c r="B95" s="232" t="s">
        <v>1165</v>
      </c>
      <c r="C95" s="232" t="s">
        <v>1166</v>
      </c>
      <c r="D95" s="928"/>
      <c r="E95" s="230">
        <f t="shared" ref="E95:F97" si="20">E94+7</f>
        <v>43565</v>
      </c>
      <c r="F95" s="230">
        <f t="shared" si="20"/>
        <v>43569</v>
      </c>
      <c r="G95" s="230">
        <f t="shared" ref="G95:G97" si="21">F95+33</f>
        <v>43602</v>
      </c>
      <c r="H95" s="228" t="s">
        <v>1210</v>
      </c>
    </row>
    <row r="96" spans="1:8">
      <c r="B96" s="231" t="s">
        <v>1167</v>
      </c>
      <c r="C96" s="232" t="s">
        <v>1168</v>
      </c>
      <c r="D96" s="928"/>
      <c r="E96" s="230">
        <f t="shared" si="20"/>
        <v>43572</v>
      </c>
      <c r="F96" s="230">
        <f t="shared" si="20"/>
        <v>43576</v>
      </c>
      <c r="G96" s="230">
        <f t="shared" si="21"/>
        <v>43609</v>
      </c>
      <c r="H96" s="228" t="s">
        <v>1210</v>
      </c>
    </row>
    <row r="97" spans="1:8">
      <c r="B97" s="231" t="s">
        <v>1169</v>
      </c>
      <c r="C97" s="232" t="s">
        <v>1170</v>
      </c>
      <c r="D97" s="929"/>
      <c r="E97" s="230">
        <f t="shared" si="20"/>
        <v>43579</v>
      </c>
      <c r="F97" s="230">
        <f t="shared" si="20"/>
        <v>43583</v>
      </c>
      <c r="G97" s="230">
        <f t="shared" si="21"/>
        <v>43616</v>
      </c>
      <c r="H97" s="228" t="s">
        <v>1210</v>
      </c>
    </row>
    <row r="98" spans="1:8">
      <c r="B98" s="241"/>
      <c r="C98" s="241"/>
      <c r="D98" s="242"/>
      <c r="E98" s="236"/>
      <c r="F98" s="236"/>
      <c r="G98" s="236"/>
    </row>
    <row r="99" spans="1:8">
      <c r="A99" s="225" t="s">
        <v>59</v>
      </c>
      <c r="B99" s="225"/>
      <c r="C99" s="225"/>
      <c r="G99" s="214"/>
      <c r="H99" s="214"/>
    </row>
    <row r="100" spans="1:8">
      <c r="A100" s="225"/>
      <c r="B100" s="939" t="s">
        <v>32</v>
      </c>
      <c r="C100" s="939" t="s">
        <v>33</v>
      </c>
      <c r="D100" s="941" t="s">
        <v>34</v>
      </c>
      <c r="E100" s="228" t="s">
        <v>165</v>
      </c>
      <c r="F100" s="228" t="s">
        <v>165</v>
      </c>
      <c r="G100" s="228" t="s">
        <v>1211</v>
      </c>
      <c r="H100" s="228" t="s">
        <v>1212</v>
      </c>
    </row>
    <row r="101" spans="1:8">
      <c r="A101" s="225"/>
      <c r="B101" s="940"/>
      <c r="C101" s="940"/>
      <c r="D101" s="942"/>
      <c r="E101" s="228" t="s">
        <v>1123</v>
      </c>
      <c r="F101" s="228" t="s">
        <v>36</v>
      </c>
      <c r="G101" s="228" t="s">
        <v>37</v>
      </c>
      <c r="H101" s="228" t="s">
        <v>37</v>
      </c>
    </row>
    <row r="102" spans="1:8" ht="16.5" customHeight="1">
      <c r="A102" s="225"/>
      <c r="B102" s="229" t="s">
        <v>1213</v>
      </c>
      <c r="C102" s="229" t="s">
        <v>1157</v>
      </c>
      <c r="D102" s="934" t="s">
        <v>1214</v>
      </c>
      <c r="E102" s="230">
        <f>F102-5</f>
        <v>43557</v>
      </c>
      <c r="F102" s="230">
        <v>43562</v>
      </c>
      <c r="G102" s="230">
        <f>F102+25</f>
        <v>43587</v>
      </c>
      <c r="H102" s="230" t="s">
        <v>49</v>
      </c>
    </row>
    <row r="103" spans="1:8">
      <c r="A103" s="225"/>
      <c r="B103" s="231" t="s">
        <v>1215</v>
      </c>
      <c r="C103" s="232"/>
      <c r="D103" s="928"/>
      <c r="E103" s="230">
        <f t="shared" ref="E103:E105" si="22">F103-5</f>
        <v>43567</v>
      </c>
      <c r="F103" s="230">
        <v>43572</v>
      </c>
      <c r="G103" s="230">
        <f>F103+27</f>
        <v>43599</v>
      </c>
      <c r="H103" s="230" t="s">
        <v>49</v>
      </c>
    </row>
    <row r="104" spans="1:8">
      <c r="A104" s="225"/>
      <c r="B104" s="231" t="s">
        <v>1216</v>
      </c>
      <c r="C104" s="232" t="s">
        <v>1217</v>
      </c>
      <c r="D104" s="928"/>
      <c r="E104" s="230">
        <f t="shared" si="22"/>
        <v>43574</v>
      </c>
      <c r="F104" s="230">
        <f>F103+7</f>
        <v>43579</v>
      </c>
      <c r="G104" s="230">
        <f t="shared" ref="G104:G105" si="23">F104+27</f>
        <v>43606</v>
      </c>
      <c r="H104" s="230" t="s">
        <v>49</v>
      </c>
    </row>
    <row r="105" spans="1:8">
      <c r="A105" s="225"/>
      <c r="B105" s="231" t="s">
        <v>1218</v>
      </c>
      <c r="C105" s="232" t="s">
        <v>1219</v>
      </c>
      <c r="D105" s="929"/>
      <c r="E105" s="230">
        <f t="shared" si="22"/>
        <v>43581</v>
      </c>
      <c r="F105" s="230">
        <f t="shared" ref="F105" si="24">F104+7</f>
        <v>43586</v>
      </c>
      <c r="G105" s="230">
        <f t="shared" si="23"/>
        <v>43613</v>
      </c>
      <c r="H105" s="230" t="s">
        <v>49</v>
      </c>
    </row>
    <row r="106" spans="1:8">
      <c r="A106" s="225"/>
      <c r="B106" s="241"/>
      <c r="C106" s="241"/>
      <c r="D106" s="242"/>
      <c r="E106" s="236"/>
      <c r="F106" s="236"/>
      <c r="G106" s="236"/>
      <c r="H106" s="246"/>
    </row>
    <row r="107" spans="1:8">
      <c r="A107" s="937" t="s">
        <v>56</v>
      </c>
      <c r="B107" s="937"/>
      <c r="C107" s="226"/>
      <c r="D107" s="226"/>
      <c r="E107" s="226"/>
      <c r="F107" s="225"/>
      <c r="G107" s="225"/>
      <c r="H107" s="214"/>
    </row>
    <row r="108" spans="1:8">
      <c r="A108" s="225"/>
      <c r="B108" s="939" t="s">
        <v>32</v>
      </c>
      <c r="C108" s="939" t="s">
        <v>33</v>
      </c>
      <c r="D108" s="941" t="s">
        <v>34</v>
      </c>
      <c r="E108" s="228" t="s">
        <v>165</v>
      </c>
      <c r="F108" s="228" t="s">
        <v>165</v>
      </c>
      <c r="G108" s="228" t="s">
        <v>1220</v>
      </c>
      <c r="H108" s="228" t="s">
        <v>57</v>
      </c>
    </row>
    <row r="109" spans="1:8">
      <c r="A109" s="225"/>
      <c r="B109" s="940"/>
      <c r="C109" s="940"/>
      <c r="D109" s="942"/>
      <c r="E109" s="228" t="s">
        <v>1123</v>
      </c>
      <c r="F109" s="228" t="s">
        <v>36</v>
      </c>
      <c r="G109" s="228" t="s">
        <v>37</v>
      </c>
      <c r="H109" s="228" t="s">
        <v>37</v>
      </c>
    </row>
    <row r="110" spans="1:8" ht="16.5" customHeight="1">
      <c r="A110" s="225"/>
      <c r="B110" s="229" t="s">
        <v>1213</v>
      </c>
      <c r="C110" s="229" t="s">
        <v>1157</v>
      </c>
      <c r="D110" s="934" t="s">
        <v>1214</v>
      </c>
      <c r="E110" s="230">
        <f>F110-5</f>
        <v>43557</v>
      </c>
      <c r="F110" s="230">
        <v>43562</v>
      </c>
      <c r="G110" s="230">
        <f>F110+28</f>
        <v>43590</v>
      </c>
      <c r="H110" s="228" t="s">
        <v>1221</v>
      </c>
    </row>
    <row r="111" spans="1:8">
      <c r="A111" s="225"/>
      <c r="B111" s="231" t="s">
        <v>1215</v>
      </c>
      <c r="C111" s="232"/>
      <c r="D111" s="928"/>
      <c r="E111" s="230">
        <f t="shared" ref="E111:E113" si="25">F111-5</f>
        <v>43567</v>
      </c>
      <c r="F111" s="230">
        <v>43572</v>
      </c>
      <c r="G111" s="230">
        <f>F111+32</f>
        <v>43604</v>
      </c>
      <c r="H111" s="228" t="s">
        <v>1221</v>
      </c>
    </row>
    <row r="112" spans="1:8">
      <c r="A112" s="225" t="s">
        <v>1222</v>
      </c>
      <c r="B112" s="231" t="s">
        <v>1216</v>
      </c>
      <c r="C112" s="232" t="s">
        <v>1217</v>
      </c>
      <c r="D112" s="928"/>
      <c r="E112" s="230">
        <f t="shared" si="25"/>
        <v>43574</v>
      </c>
      <c r="F112" s="230">
        <f>F111+7</f>
        <v>43579</v>
      </c>
      <c r="G112" s="230">
        <f t="shared" ref="G112:G113" si="26">F112+32</f>
        <v>43611</v>
      </c>
      <c r="H112" s="228" t="s">
        <v>1221</v>
      </c>
    </row>
    <row r="113" spans="1:8">
      <c r="A113" s="225"/>
      <c r="B113" s="231" t="s">
        <v>1218</v>
      </c>
      <c r="C113" s="232" t="s">
        <v>1219</v>
      </c>
      <c r="D113" s="929"/>
      <c r="E113" s="230">
        <f t="shared" si="25"/>
        <v>43581</v>
      </c>
      <c r="F113" s="230">
        <f t="shared" ref="F113" si="27">F112+7</f>
        <v>43586</v>
      </c>
      <c r="G113" s="230">
        <f t="shared" si="26"/>
        <v>43618</v>
      </c>
      <c r="H113" s="228" t="s">
        <v>1221</v>
      </c>
    </row>
    <row r="114" spans="1:8">
      <c r="A114" s="225"/>
      <c r="B114" s="241"/>
      <c r="C114" s="241"/>
      <c r="D114" s="242"/>
      <c r="E114" s="236"/>
      <c r="F114" s="236"/>
      <c r="G114" s="236"/>
      <c r="H114" s="236"/>
    </row>
    <row r="115" spans="1:8">
      <c r="A115" s="225" t="s">
        <v>54</v>
      </c>
    </row>
    <row r="116" spans="1:8">
      <c r="A116" s="225"/>
      <c r="B116" s="939" t="s">
        <v>32</v>
      </c>
      <c r="C116" s="939" t="s">
        <v>33</v>
      </c>
      <c r="D116" s="941" t="s">
        <v>34</v>
      </c>
      <c r="E116" s="228" t="s">
        <v>165</v>
      </c>
      <c r="F116" s="228" t="s">
        <v>165</v>
      </c>
      <c r="G116" s="228" t="s">
        <v>1211</v>
      </c>
      <c r="H116" s="228" t="s">
        <v>54</v>
      </c>
    </row>
    <row r="117" spans="1:8">
      <c r="A117" s="225"/>
      <c r="B117" s="940"/>
      <c r="C117" s="940"/>
      <c r="D117" s="942"/>
      <c r="E117" s="228" t="s">
        <v>1123</v>
      </c>
      <c r="F117" s="228" t="s">
        <v>36</v>
      </c>
      <c r="G117" s="228" t="s">
        <v>37</v>
      </c>
      <c r="H117" s="228" t="s">
        <v>37</v>
      </c>
    </row>
    <row r="118" spans="1:8" ht="16.5" customHeight="1">
      <c r="A118" s="225"/>
      <c r="B118" s="229" t="s">
        <v>1213</v>
      </c>
      <c r="C118" s="229" t="s">
        <v>1157</v>
      </c>
      <c r="D118" s="934" t="s">
        <v>1214</v>
      </c>
      <c r="E118" s="230">
        <f>F118-5</f>
        <v>43557</v>
      </c>
      <c r="F118" s="230">
        <v>43562</v>
      </c>
      <c r="G118" s="230">
        <f>F118+25</f>
        <v>43587</v>
      </c>
      <c r="H118" s="230" t="s">
        <v>49</v>
      </c>
    </row>
    <row r="119" spans="1:8">
      <c r="A119" s="225"/>
      <c r="B119" s="231" t="s">
        <v>1215</v>
      </c>
      <c r="C119" s="232"/>
      <c r="D119" s="928"/>
      <c r="E119" s="230">
        <f t="shared" ref="E119:E121" si="28">F119-5</f>
        <v>43567</v>
      </c>
      <c r="F119" s="230">
        <v>43572</v>
      </c>
      <c r="G119" s="230">
        <f>F119+27</f>
        <v>43599</v>
      </c>
      <c r="H119" s="230" t="s">
        <v>49</v>
      </c>
    </row>
    <row r="120" spans="1:8">
      <c r="A120" s="225"/>
      <c r="B120" s="231" t="s">
        <v>1216</v>
      </c>
      <c r="C120" s="232" t="s">
        <v>1217</v>
      </c>
      <c r="D120" s="928"/>
      <c r="E120" s="230">
        <f t="shared" si="28"/>
        <v>43574</v>
      </c>
      <c r="F120" s="230">
        <f>F119+7</f>
        <v>43579</v>
      </c>
      <c r="G120" s="230">
        <f t="shared" ref="G120:G121" si="29">F120+27</f>
        <v>43606</v>
      </c>
      <c r="H120" s="230" t="s">
        <v>49</v>
      </c>
    </row>
    <row r="121" spans="1:8">
      <c r="A121" s="225"/>
      <c r="B121" s="231" t="s">
        <v>1218</v>
      </c>
      <c r="C121" s="232" t="s">
        <v>1219</v>
      </c>
      <c r="D121" s="929"/>
      <c r="E121" s="230">
        <f t="shared" si="28"/>
        <v>43581</v>
      </c>
      <c r="F121" s="230">
        <f t="shared" ref="F121" si="30">F120+7</f>
        <v>43586</v>
      </c>
      <c r="G121" s="230">
        <f t="shared" si="29"/>
        <v>43613</v>
      </c>
      <c r="H121" s="230" t="s">
        <v>49</v>
      </c>
    </row>
    <row r="122" spans="1:8">
      <c r="A122" s="225"/>
      <c r="B122" s="241"/>
      <c r="C122" s="241"/>
      <c r="D122" s="242"/>
      <c r="E122" s="236"/>
      <c r="F122" s="236"/>
      <c r="G122" s="236"/>
      <c r="H122" s="236"/>
    </row>
    <row r="123" spans="1:8">
      <c r="A123" s="225" t="s">
        <v>60</v>
      </c>
      <c r="B123" s="226"/>
      <c r="C123" s="226"/>
      <c r="D123" s="226"/>
      <c r="E123" s="226"/>
      <c r="F123" s="225"/>
      <c r="G123" s="225"/>
      <c r="H123" s="214"/>
    </row>
    <row r="124" spans="1:8">
      <c r="A124" s="225"/>
      <c r="B124" s="939" t="s">
        <v>32</v>
      </c>
      <c r="C124" s="939" t="s">
        <v>33</v>
      </c>
      <c r="D124" s="941" t="s">
        <v>34</v>
      </c>
      <c r="E124" s="228" t="s">
        <v>165</v>
      </c>
      <c r="F124" s="228" t="s">
        <v>165</v>
      </c>
      <c r="G124" s="228" t="s">
        <v>166</v>
      </c>
      <c r="H124" s="228" t="s">
        <v>1223</v>
      </c>
    </row>
    <row r="125" spans="1:8">
      <c r="A125" s="225"/>
      <c r="B125" s="940"/>
      <c r="C125" s="940"/>
      <c r="D125" s="942"/>
      <c r="E125" s="228" t="s">
        <v>1123</v>
      </c>
      <c r="F125" s="228" t="s">
        <v>36</v>
      </c>
      <c r="G125" s="228" t="s">
        <v>37</v>
      </c>
      <c r="H125" s="228" t="s">
        <v>37</v>
      </c>
    </row>
    <row r="126" spans="1:8" ht="16.5" customHeight="1">
      <c r="A126" s="225"/>
      <c r="B126" s="229" t="s">
        <v>1190</v>
      </c>
      <c r="C126" s="229" t="s">
        <v>1191</v>
      </c>
      <c r="D126" s="934" t="s">
        <v>1192</v>
      </c>
      <c r="E126" s="230">
        <f>F126-4</f>
        <v>43558</v>
      </c>
      <c r="F126" s="230">
        <v>43562</v>
      </c>
      <c r="G126" s="230">
        <f>F126+33</f>
        <v>43595</v>
      </c>
      <c r="H126" s="230" t="s">
        <v>187</v>
      </c>
    </row>
    <row r="127" spans="1:8">
      <c r="A127" s="225"/>
      <c r="B127" s="231" t="s">
        <v>1193</v>
      </c>
      <c r="C127" s="232" t="s">
        <v>1194</v>
      </c>
      <c r="D127" s="928"/>
      <c r="E127" s="230">
        <f t="shared" ref="E127:F129" si="31">E126+7</f>
        <v>43565</v>
      </c>
      <c r="F127" s="230">
        <f t="shared" si="31"/>
        <v>43569</v>
      </c>
      <c r="G127" s="230">
        <f t="shared" ref="G127:G129" si="32">F127+33</f>
        <v>43602</v>
      </c>
      <c r="H127" s="230" t="s">
        <v>187</v>
      </c>
    </row>
    <row r="128" spans="1:8">
      <c r="A128" s="225"/>
      <c r="B128" s="231" t="s">
        <v>1195</v>
      </c>
      <c r="C128" s="232" t="s">
        <v>1191</v>
      </c>
      <c r="D128" s="928"/>
      <c r="E128" s="230">
        <f t="shared" si="31"/>
        <v>43572</v>
      </c>
      <c r="F128" s="230">
        <f t="shared" si="31"/>
        <v>43576</v>
      </c>
      <c r="G128" s="230">
        <f t="shared" si="32"/>
        <v>43609</v>
      </c>
      <c r="H128" s="230" t="s">
        <v>187</v>
      </c>
    </row>
    <row r="129" spans="1:8">
      <c r="A129" s="225"/>
      <c r="B129" s="231" t="s">
        <v>1196</v>
      </c>
      <c r="C129" s="232" t="s">
        <v>1197</v>
      </c>
      <c r="D129" s="929"/>
      <c r="E129" s="230">
        <f t="shared" si="31"/>
        <v>43579</v>
      </c>
      <c r="F129" s="230">
        <f t="shared" si="31"/>
        <v>43583</v>
      </c>
      <c r="G129" s="230">
        <f t="shared" si="32"/>
        <v>43616</v>
      </c>
      <c r="H129" s="230" t="s">
        <v>187</v>
      </c>
    </row>
    <row r="130" spans="1:8">
      <c r="A130" s="225"/>
      <c r="B130" s="241"/>
      <c r="C130" s="241"/>
      <c r="D130" s="242"/>
      <c r="E130" s="236"/>
      <c r="F130" s="236"/>
      <c r="G130" s="236"/>
      <c r="H130" s="236"/>
    </row>
    <row r="131" spans="1:8">
      <c r="A131" s="225" t="s">
        <v>48</v>
      </c>
    </row>
    <row r="132" spans="1:8">
      <c r="B132" s="939" t="s">
        <v>32</v>
      </c>
      <c r="C132" s="939" t="s">
        <v>33</v>
      </c>
      <c r="D132" s="941" t="s">
        <v>34</v>
      </c>
      <c r="E132" s="228" t="s">
        <v>165</v>
      </c>
      <c r="F132" s="228" t="s">
        <v>165</v>
      </c>
      <c r="G132" s="228" t="s">
        <v>179</v>
      </c>
      <c r="H132" s="228" t="s">
        <v>183</v>
      </c>
    </row>
    <row r="133" spans="1:8">
      <c r="B133" s="940"/>
      <c r="C133" s="940"/>
      <c r="D133" s="942"/>
      <c r="E133" s="228" t="s">
        <v>1123</v>
      </c>
      <c r="F133" s="228" t="s">
        <v>36</v>
      </c>
      <c r="G133" s="228" t="s">
        <v>37</v>
      </c>
      <c r="H133" s="228" t="s">
        <v>37</v>
      </c>
    </row>
    <row r="134" spans="1:8" ht="16.5" customHeight="1">
      <c r="B134" s="229" t="s">
        <v>1190</v>
      </c>
      <c r="C134" s="229" t="s">
        <v>1191</v>
      </c>
      <c r="D134" s="934" t="s">
        <v>1192</v>
      </c>
      <c r="E134" s="230">
        <f>F134-4</f>
        <v>43558</v>
      </c>
      <c r="F134" s="230">
        <v>43562</v>
      </c>
      <c r="G134" s="230">
        <f>F134+28</f>
        <v>43590</v>
      </c>
      <c r="H134" s="228" t="s">
        <v>49</v>
      </c>
    </row>
    <row r="135" spans="1:8">
      <c r="B135" s="231" t="s">
        <v>1193</v>
      </c>
      <c r="C135" s="232" t="s">
        <v>1194</v>
      </c>
      <c r="D135" s="928"/>
      <c r="E135" s="230">
        <f t="shared" ref="E135:G137" si="33">E134+7</f>
        <v>43565</v>
      </c>
      <c r="F135" s="230">
        <f t="shared" si="33"/>
        <v>43569</v>
      </c>
      <c r="G135" s="230">
        <f t="shared" si="33"/>
        <v>43597</v>
      </c>
      <c r="H135" s="228" t="s">
        <v>49</v>
      </c>
    </row>
    <row r="136" spans="1:8">
      <c r="B136" s="231" t="s">
        <v>1195</v>
      </c>
      <c r="C136" s="232" t="s">
        <v>1191</v>
      </c>
      <c r="D136" s="928"/>
      <c r="E136" s="230">
        <f t="shared" si="33"/>
        <v>43572</v>
      </c>
      <c r="F136" s="230">
        <f t="shared" si="33"/>
        <v>43576</v>
      </c>
      <c r="G136" s="230">
        <f t="shared" si="33"/>
        <v>43604</v>
      </c>
      <c r="H136" s="228" t="s">
        <v>49</v>
      </c>
    </row>
    <row r="137" spans="1:8">
      <c r="B137" s="231" t="s">
        <v>1196</v>
      </c>
      <c r="C137" s="232" t="s">
        <v>1197</v>
      </c>
      <c r="D137" s="929"/>
      <c r="E137" s="230">
        <f t="shared" si="33"/>
        <v>43579</v>
      </c>
      <c r="F137" s="230">
        <f t="shared" si="33"/>
        <v>43583</v>
      </c>
      <c r="G137" s="230">
        <f t="shared" si="33"/>
        <v>43611</v>
      </c>
      <c r="H137" s="228" t="s">
        <v>49</v>
      </c>
    </row>
    <row r="138" spans="1:8">
      <c r="B138" s="241"/>
      <c r="C138" s="241"/>
      <c r="D138" s="242"/>
      <c r="E138" s="236"/>
      <c r="F138" s="236"/>
      <c r="G138" s="236"/>
      <c r="H138" s="246"/>
    </row>
    <row r="139" spans="1:8">
      <c r="A139" s="225" t="s">
        <v>459</v>
      </c>
    </row>
    <row r="140" spans="1:8">
      <c r="B140" s="939" t="s">
        <v>32</v>
      </c>
      <c r="C140" s="939" t="s">
        <v>33</v>
      </c>
      <c r="D140" s="941" t="s">
        <v>34</v>
      </c>
      <c r="E140" s="228" t="s">
        <v>165</v>
      </c>
      <c r="F140" s="228" t="s">
        <v>165</v>
      </c>
      <c r="G140" s="228" t="s">
        <v>179</v>
      </c>
      <c r="H140" s="228" t="s">
        <v>1224</v>
      </c>
    </row>
    <row r="141" spans="1:8">
      <c r="B141" s="940"/>
      <c r="C141" s="940"/>
      <c r="D141" s="942"/>
      <c r="E141" s="228" t="s">
        <v>1123</v>
      </c>
      <c r="F141" s="228" t="s">
        <v>36</v>
      </c>
      <c r="G141" s="228" t="s">
        <v>37</v>
      </c>
      <c r="H141" s="228" t="s">
        <v>37</v>
      </c>
    </row>
    <row r="142" spans="1:8" ht="16.5" customHeight="1">
      <c r="B142" s="229" t="s">
        <v>1190</v>
      </c>
      <c r="C142" s="229" t="s">
        <v>1191</v>
      </c>
      <c r="D142" s="934" t="s">
        <v>1192</v>
      </c>
      <c r="E142" s="230">
        <f>F142-4</f>
        <v>43558</v>
      </c>
      <c r="F142" s="230">
        <v>43562</v>
      </c>
      <c r="G142" s="230">
        <f>F142+28</f>
        <v>43590</v>
      </c>
      <c r="H142" s="228" t="s">
        <v>49</v>
      </c>
    </row>
    <row r="143" spans="1:8">
      <c r="B143" s="231" t="s">
        <v>1193</v>
      </c>
      <c r="C143" s="232" t="s">
        <v>1194</v>
      </c>
      <c r="D143" s="928"/>
      <c r="E143" s="230">
        <f t="shared" ref="E143:G145" si="34">E142+7</f>
        <v>43565</v>
      </c>
      <c r="F143" s="230">
        <f t="shared" si="34"/>
        <v>43569</v>
      </c>
      <c r="G143" s="230">
        <f t="shared" si="34"/>
        <v>43597</v>
      </c>
      <c r="H143" s="228" t="s">
        <v>49</v>
      </c>
    </row>
    <row r="144" spans="1:8">
      <c r="B144" s="231" t="s">
        <v>1195</v>
      </c>
      <c r="C144" s="232" t="s">
        <v>1191</v>
      </c>
      <c r="D144" s="928"/>
      <c r="E144" s="230">
        <f t="shared" si="34"/>
        <v>43572</v>
      </c>
      <c r="F144" s="230">
        <f t="shared" si="34"/>
        <v>43576</v>
      </c>
      <c r="G144" s="230">
        <f t="shared" si="34"/>
        <v>43604</v>
      </c>
      <c r="H144" s="228" t="s">
        <v>49</v>
      </c>
    </row>
    <row r="145" spans="1:8">
      <c r="B145" s="231" t="s">
        <v>1196</v>
      </c>
      <c r="C145" s="232" t="s">
        <v>1197</v>
      </c>
      <c r="D145" s="929"/>
      <c r="E145" s="230">
        <f t="shared" si="34"/>
        <v>43579</v>
      </c>
      <c r="F145" s="230">
        <f t="shared" si="34"/>
        <v>43583</v>
      </c>
      <c r="G145" s="230">
        <f t="shared" si="34"/>
        <v>43611</v>
      </c>
      <c r="H145" s="228" t="s">
        <v>49</v>
      </c>
    </row>
    <row r="146" spans="1:8">
      <c r="B146" s="241"/>
      <c r="C146" s="241"/>
      <c r="D146" s="242"/>
      <c r="E146" s="236"/>
      <c r="F146" s="236"/>
      <c r="G146" s="236"/>
    </row>
    <row r="147" spans="1:8">
      <c r="A147" s="222" t="s">
        <v>191</v>
      </c>
      <c r="B147" s="223"/>
      <c r="C147" s="223"/>
      <c r="D147" s="222"/>
      <c r="E147" s="222"/>
      <c r="F147" s="222"/>
      <c r="G147" s="222"/>
      <c r="H147" s="224"/>
    </row>
    <row r="148" spans="1:8">
      <c r="A148" s="225" t="s">
        <v>1225</v>
      </c>
      <c r="B148" s="216"/>
      <c r="C148" s="216"/>
    </row>
    <row r="149" spans="1:8">
      <c r="B149" s="939" t="s">
        <v>32</v>
      </c>
      <c r="C149" s="939" t="s">
        <v>33</v>
      </c>
      <c r="D149" s="941" t="s">
        <v>34</v>
      </c>
      <c r="E149" s="228" t="s">
        <v>165</v>
      </c>
      <c r="F149" s="228" t="s">
        <v>165</v>
      </c>
      <c r="G149" s="228" t="s">
        <v>1226</v>
      </c>
    </row>
    <row r="150" spans="1:8">
      <c r="B150" s="940"/>
      <c r="C150" s="940"/>
      <c r="D150" s="942"/>
      <c r="E150" s="228" t="s">
        <v>1123</v>
      </c>
      <c r="F150" s="228" t="s">
        <v>36</v>
      </c>
      <c r="G150" s="228" t="s">
        <v>37</v>
      </c>
    </row>
    <row r="151" spans="1:8" ht="16.5" customHeight="1">
      <c r="B151" s="229" t="s">
        <v>1227</v>
      </c>
      <c r="C151" s="229" t="s">
        <v>1159</v>
      </c>
      <c r="D151" s="934" t="s">
        <v>1228</v>
      </c>
      <c r="E151" s="230">
        <f>F151-4</f>
        <v>43558</v>
      </c>
      <c r="F151" s="230">
        <v>43562</v>
      </c>
      <c r="G151" s="230">
        <f>F151+32</f>
        <v>43594</v>
      </c>
    </row>
    <row r="152" spans="1:8">
      <c r="B152" s="231" t="s">
        <v>1229</v>
      </c>
      <c r="C152" s="232" t="s">
        <v>1230</v>
      </c>
      <c r="D152" s="928"/>
      <c r="E152" s="230">
        <f t="shared" ref="E152:F154" si="35">E151+7</f>
        <v>43565</v>
      </c>
      <c r="F152" s="230">
        <f t="shared" si="35"/>
        <v>43569</v>
      </c>
      <c r="G152" s="230">
        <f t="shared" ref="G152:G154" si="36">F152+32</f>
        <v>43601</v>
      </c>
    </row>
    <row r="153" spans="1:8">
      <c r="B153" s="231" t="s">
        <v>1231</v>
      </c>
      <c r="C153" s="232" t="s">
        <v>1232</v>
      </c>
      <c r="D153" s="928"/>
      <c r="E153" s="230">
        <f t="shared" si="35"/>
        <v>43572</v>
      </c>
      <c r="F153" s="230">
        <f t="shared" si="35"/>
        <v>43576</v>
      </c>
      <c r="G153" s="230">
        <f t="shared" si="36"/>
        <v>43608</v>
      </c>
    </row>
    <row r="154" spans="1:8">
      <c r="B154" s="231" t="s">
        <v>1233</v>
      </c>
      <c r="C154" s="232" t="s">
        <v>1234</v>
      </c>
      <c r="D154" s="929"/>
      <c r="E154" s="230">
        <f t="shared" si="35"/>
        <v>43579</v>
      </c>
      <c r="F154" s="230">
        <f t="shared" si="35"/>
        <v>43583</v>
      </c>
      <c r="G154" s="230">
        <f t="shared" si="36"/>
        <v>43615</v>
      </c>
    </row>
    <row r="155" spans="1:8">
      <c r="B155" s="216"/>
      <c r="C155" s="247"/>
      <c r="D155" s="242"/>
      <c r="E155" s="236"/>
      <c r="G155" s="248"/>
    </row>
    <row r="156" spans="1:8" s="225" customFormat="1">
      <c r="A156" s="225" t="s">
        <v>192</v>
      </c>
      <c r="B156" s="216"/>
      <c r="C156" s="249"/>
      <c r="D156" s="240"/>
      <c r="E156" s="216"/>
      <c r="F156" s="216"/>
      <c r="G156" s="216"/>
    </row>
    <row r="157" spans="1:8">
      <c r="B157" s="939" t="s">
        <v>32</v>
      </c>
      <c r="C157" s="939" t="s">
        <v>33</v>
      </c>
      <c r="D157" s="941" t="s">
        <v>34</v>
      </c>
      <c r="E157" s="228" t="s">
        <v>165</v>
      </c>
      <c r="F157" s="228" t="s">
        <v>165</v>
      </c>
      <c r="G157" s="228" t="s">
        <v>1235</v>
      </c>
    </row>
    <row r="158" spans="1:8">
      <c r="B158" s="940"/>
      <c r="C158" s="940"/>
      <c r="D158" s="942"/>
      <c r="E158" s="228" t="s">
        <v>1123</v>
      </c>
      <c r="F158" s="228" t="s">
        <v>36</v>
      </c>
      <c r="G158" s="228" t="s">
        <v>37</v>
      </c>
    </row>
    <row r="159" spans="1:8" ht="16.5" customHeight="1">
      <c r="B159" s="229" t="s">
        <v>1236</v>
      </c>
      <c r="C159" s="229" t="s">
        <v>1237</v>
      </c>
      <c r="D159" s="934" t="s">
        <v>1238</v>
      </c>
      <c r="E159" s="230">
        <f>F159-5</f>
        <v>43557</v>
      </c>
      <c r="F159" s="230">
        <v>43562</v>
      </c>
      <c r="G159" s="230">
        <f>F159+26</f>
        <v>43588</v>
      </c>
    </row>
    <row r="160" spans="1:8">
      <c r="B160" s="231" t="s">
        <v>1239</v>
      </c>
      <c r="C160" s="232" t="s">
        <v>1240</v>
      </c>
      <c r="D160" s="928"/>
      <c r="E160" s="230">
        <f t="shared" ref="E160:F162" si="37">E159+7</f>
        <v>43564</v>
      </c>
      <c r="F160" s="230">
        <f t="shared" si="37"/>
        <v>43569</v>
      </c>
      <c r="G160" s="230">
        <f t="shared" ref="G160:G162" si="38">F160+26</f>
        <v>43595</v>
      </c>
    </row>
    <row r="161" spans="1:8">
      <c r="B161" s="231" t="s">
        <v>1241</v>
      </c>
      <c r="C161" s="232" t="s">
        <v>1242</v>
      </c>
      <c r="D161" s="928"/>
      <c r="E161" s="230">
        <f t="shared" si="37"/>
        <v>43571</v>
      </c>
      <c r="F161" s="230">
        <f t="shared" si="37"/>
        <v>43576</v>
      </c>
      <c r="G161" s="230">
        <f t="shared" si="38"/>
        <v>43602</v>
      </c>
    </row>
    <row r="162" spans="1:8">
      <c r="B162" s="231" t="s">
        <v>1243</v>
      </c>
      <c r="C162" s="232" t="s">
        <v>1159</v>
      </c>
      <c r="D162" s="929"/>
      <c r="E162" s="230">
        <f t="shared" si="37"/>
        <v>43578</v>
      </c>
      <c r="F162" s="230">
        <f t="shared" si="37"/>
        <v>43583</v>
      </c>
      <c r="G162" s="230">
        <f t="shared" si="38"/>
        <v>43609</v>
      </c>
    </row>
    <row r="163" spans="1:8">
      <c r="B163" s="216"/>
      <c r="C163" s="247"/>
      <c r="E163" s="236"/>
      <c r="F163" s="236"/>
      <c r="G163" s="236"/>
    </row>
    <row r="164" spans="1:8">
      <c r="A164" s="937" t="s">
        <v>1244</v>
      </c>
      <c r="B164" s="937"/>
    </row>
    <row r="165" spans="1:8">
      <c r="B165" s="939" t="s">
        <v>32</v>
      </c>
      <c r="C165" s="939" t="s">
        <v>33</v>
      </c>
      <c r="D165" s="941" t="s">
        <v>34</v>
      </c>
      <c r="E165" s="228" t="s">
        <v>165</v>
      </c>
      <c r="F165" s="228" t="s">
        <v>165</v>
      </c>
      <c r="G165" s="228" t="s">
        <v>1245</v>
      </c>
    </row>
    <row r="166" spans="1:8">
      <c r="B166" s="940"/>
      <c r="C166" s="940"/>
      <c r="D166" s="942"/>
      <c r="E166" s="228" t="s">
        <v>1123</v>
      </c>
      <c r="F166" s="228" t="s">
        <v>36</v>
      </c>
      <c r="G166" s="228" t="s">
        <v>37</v>
      </c>
    </row>
    <row r="167" spans="1:8">
      <c r="B167" s="229" t="s">
        <v>1246</v>
      </c>
      <c r="C167" s="229" t="s">
        <v>1202</v>
      </c>
      <c r="D167" s="934" t="s">
        <v>1247</v>
      </c>
      <c r="E167" s="230">
        <f>F167-4</f>
        <v>43552</v>
      </c>
      <c r="F167" s="230">
        <v>43556</v>
      </c>
      <c r="G167" s="230">
        <f>F167+28</f>
        <v>43584</v>
      </c>
    </row>
    <row r="168" spans="1:8">
      <c r="B168" s="231" t="s">
        <v>1248</v>
      </c>
      <c r="C168" s="232" t="s">
        <v>1249</v>
      </c>
      <c r="D168" s="928"/>
      <c r="E168" s="230">
        <f t="shared" ref="E168:F171" si="39">E167+7</f>
        <v>43559</v>
      </c>
      <c r="F168" s="230">
        <f t="shared" si="39"/>
        <v>43563</v>
      </c>
      <c r="G168" s="230">
        <f t="shared" ref="G168:G171" si="40">F168+28</f>
        <v>43591</v>
      </c>
    </row>
    <row r="169" spans="1:8">
      <c r="B169" s="231" t="s">
        <v>1250</v>
      </c>
      <c r="C169" s="232" t="s">
        <v>1251</v>
      </c>
      <c r="D169" s="928"/>
      <c r="E169" s="230">
        <f t="shared" si="39"/>
        <v>43566</v>
      </c>
      <c r="F169" s="230">
        <f t="shared" si="39"/>
        <v>43570</v>
      </c>
      <c r="G169" s="230">
        <f t="shared" si="40"/>
        <v>43598</v>
      </c>
    </row>
    <row r="170" spans="1:8">
      <c r="B170" s="231" t="s">
        <v>1252</v>
      </c>
      <c r="C170" s="232" t="s">
        <v>1253</v>
      </c>
      <c r="D170" s="929"/>
      <c r="E170" s="230">
        <f t="shared" si="39"/>
        <v>43573</v>
      </c>
      <c r="F170" s="230">
        <f t="shared" si="39"/>
        <v>43577</v>
      </c>
      <c r="G170" s="230">
        <f t="shared" si="40"/>
        <v>43605</v>
      </c>
    </row>
    <row r="171" spans="1:8">
      <c r="B171" s="229" t="s">
        <v>1254</v>
      </c>
      <c r="C171" s="229" t="s">
        <v>1255</v>
      </c>
      <c r="D171" s="943"/>
      <c r="E171" s="230">
        <f t="shared" si="39"/>
        <v>43580</v>
      </c>
      <c r="F171" s="230">
        <f t="shared" si="39"/>
        <v>43584</v>
      </c>
      <c r="G171" s="230">
        <f t="shared" si="40"/>
        <v>43612</v>
      </c>
    </row>
    <row r="172" spans="1:8">
      <c r="B172" s="243"/>
      <c r="C172" s="243"/>
      <c r="D172" s="242"/>
      <c r="E172" s="236"/>
      <c r="F172" s="236"/>
      <c r="G172" s="236"/>
    </row>
    <row r="173" spans="1:8">
      <c r="A173" s="225" t="s">
        <v>1256</v>
      </c>
    </row>
    <row r="174" spans="1:8">
      <c r="B174" s="939" t="s">
        <v>32</v>
      </c>
      <c r="C174" s="939" t="s">
        <v>33</v>
      </c>
      <c r="D174" s="941" t="s">
        <v>34</v>
      </c>
      <c r="E174" s="228" t="s">
        <v>165</v>
      </c>
      <c r="F174" s="228" t="s">
        <v>165</v>
      </c>
      <c r="G174" s="228" t="s">
        <v>1257</v>
      </c>
      <c r="H174" s="228" t="s">
        <v>1256</v>
      </c>
    </row>
    <row r="175" spans="1:8">
      <c r="B175" s="940"/>
      <c r="C175" s="940"/>
      <c r="D175" s="942"/>
      <c r="E175" s="228" t="s">
        <v>1123</v>
      </c>
      <c r="F175" s="228" t="s">
        <v>36</v>
      </c>
      <c r="G175" s="228" t="s">
        <v>37</v>
      </c>
      <c r="H175" s="228" t="s">
        <v>37</v>
      </c>
    </row>
    <row r="176" spans="1:8" ht="16.5" customHeight="1">
      <c r="B176" s="229" t="s">
        <v>1258</v>
      </c>
      <c r="C176" s="229" t="s">
        <v>1259</v>
      </c>
      <c r="D176" s="934" t="s">
        <v>1260</v>
      </c>
      <c r="E176" s="230">
        <f>F176-7</f>
        <v>43552</v>
      </c>
      <c r="F176" s="230">
        <v>43559</v>
      </c>
      <c r="G176" s="230">
        <f>F176+26</f>
        <v>43585</v>
      </c>
      <c r="H176" s="230" t="s">
        <v>1261</v>
      </c>
    </row>
    <row r="177" spans="1:8">
      <c r="B177" s="231" t="s">
        <v>1262</v>
      </c>
      <c r="C177" s="232" t="s">
        <v>1263</v>
      </c>
      <c r="D177" s="928"/>
      <c r="E177" s="230">
        <f t="shared" ref="E177:F179" si="41">E176+7</f>
        <v>43559</v>
      </c>
      <c r="F177" s="230">
        <f t="shared" si="41"/>
        <v>43566</v>
      </c>
      <c r="G177" s="230">
        <f t="shared" ref="G177:G179" si="42">F177+26</f>
        <v>43592</v>
      </c>
      <c r="H177" s="230" t="s">
        <v>1261</v>
      </c>
    </row>
    <row r="178" spans="1:8">
      <c r="B178" s="231" t="s">
        <v>1264</v>
      </c>
      <c r="C178" s="232" t="s">
        <v>1265</v>
      </c>
      <c r="D178" s="928"/>
      <c r="E178" s="230">
        <f t="shared" si="41"/>
        <v>43566</v>
      </c>
      <c r="F178" s="230">
        <f t="shared" si="41"/>
        <v>43573</v>
      </c>
      <c r="G178" s="230">
        <f t="shared" si="42"/>
        <v>43599</v>
      </c>
      <c r="H178" s="230" t="s">
        <v>1261</v>
      </c>
    </row>
    <row r="179" spans="1:8">
      <c r="B179" s="231" t="s">
        <v>1266</v>
      </c>
      <c r="C179" s="232" t="s">
        <v>1267</v>
      </c>
      <c r="D179" s="929"/>
      <c r="E179" s="230">
        <f t="shared" si="41"/>
        <v>43573</v>
      </c>
      <c r="F179" s="230">
        <f t="shared" si="41"/>
        <v>43580</v>
      </c>
      <c r="G179" s="230">
        <f t="shared" si="42"/>
        <v>43606</v>
      </c>
      <c r="H179" s="230" t="s">
        <v>1261</v>
      </c>
    </row>
    <row r="180" spans="1:8">
      <c r="B180" s="243"/>
      <c r="C180" s="243"/>
      <c r="D180" s="242"/>
      <c r="E180" s="236"/>
      <c r="F180" s="236"/>
      <c r="G180" s="236"/>
      <c r="H180" s="236"/>
    </row>
    <row r="181" spans="1:8">
      <c r="A181" s="225" t="s">
        <v>64</v>
      </c>
      <c r="B181" s="216"/>
      <c r="C181" s="216"/>
      <c r="E181" s="225"/>
      <c r="F181" s="225"/>
      <c r="G181" s="214"/>
    </row>
    <row r="182" spans="1:8">
      <c r="B182" s="939" t="s">
        <v>32</v>
      </c>
      <c r="C182" s="939" t="s">
        <v>33</v>
      </c>
      <c r="D182" s="941" t="s">
        <v>34</v>
      </c>
      <c r="E182" s="228" t="s">
        <v>165</v>
      </c>
      <c r="F182" s="228" t="s">
        <v>165</v>
      </c>
      <c r="G182" s="228" t="s">
        <v>197</v>
      </c>
    </row>
    <row r="183" spans="1:8">
      <c r="B183" s="940"/>
      <c r="C183" s="940"/>
      <c r="D183" s="942"/>
      <c r="E183" s="228" t="s">
        <v>1123</v>
      </c>
      <c r="F183" s="228" t="s">
        <v>36</v>
      </c>
      <c r="G183" s="228" t="s">
        <v>37</v>
      </c>
    </row>
    <row r="184" spans="1:8" ht="16.5" customHeight="1">
      <c r="B184" s="229" t="s">
        <v>1190</v>
      </c>
      <c r="C184" s="229" t="s">
        <v>1191</v>
      </c>
      <c r="D184" s="934" t="s">
        <v>1192</v>
      </c>
      <c r="E184" s="230">
        <f>F184-4</f>
        <v>43558</v>
      </c>
      <c r="F184" s="230">
        <v>43562</v>
      </c>
      <c r="G184" s="230">
        <f>F184+20</f>
        <v>43582</v>
      </c>
    </row>
    <row r="185" spans="1:8">
      <c r="B185" s="231" t="s">
        <v>1193</v>
      </c>
      <c r="C185" s="232" t="s">
        <v>1194</v>
      </c>
      <c r="D185" s="928"/>
      <c r="E185" s="230">
        <f t="shared" ref="E185:F187" si="43">E184+7</f>
        <v>43565</v>
      </c>
      <c r="F185" s="230">
        <f t="shared" si="43"/>
        <v>43569</v>
      </c>
      <c r="G185" s="230">
        <f t="shared" ref="G185:G187" si="44">F185+20</f>
        <v>43589</v>
      </c>
    </row>
    <row r="186" spans="1:8">
      <c r="B186" s="231" t="s">
        <v>1195</v>
      </c>
      <c r="C186" s="232" t="s">
        <v>1191</v>
      </c>
      <c r="D186" s="928"/>
      <c r="E186" s="230">
        <f t="shared" si="43"/>
        <v>43572</v>
      </c>
      <c r="F186" s="230">
        <f t="shared" si="43"/>
        <v>43576</v>
      </c>
      <c r="G186" s="230">
        <f t="shared" si="44"/>
        <v>43596</v>
      </c>
    </row>
    <row r="187" spans="1:8">
      <c r="B187" s="231" t="s">
        <v>1196</v>
      </c>
      <c r="C187" s="232" t="s">
        <v>1197</v>
      </c>
      <c r="D187" s="929"/>
      <c r="E187" s="230">
        <f t="shared" si="43"/>
        <v>43579</v>
      </c>
      <c r="F187" s="230">
        <f t="shared" si="43"/>
        <v>43583</v>
      </c>
      <c r="G187" s="230">
        <f t="shared" si="44"/>
        <v>43603</v>
      </c>
    </row>
    <row r="188" spans="1:8">
      <c r="B188" s="241"/>
      <c r="C188" s="241"/>
      <c r="D188" s="242"/>
      <c r="E188" s="236"/>
      <c r="F188" s="236"/>
      <c r="G188" s="236"/>
    </row>
    <row r="189" spans="1:8">
      <c r="A189" s="225" t="s">
        <v>1268</v>
      </c>
      <c r="B189" s="243"/>
      <c r="C189" s="226"/>
      <c r="D189" s="225"/>
      <c r="E189" s="225"/>
      <c r="F189" s="225"/>
      <c r="G189" s="214"/>
    </row>
    <row r="190" spans="1:8">
      <c r="A190" s="225"/>
      <c r="B190" s="939" t="s">
        <v>32</v>
      </c>
      <c r="C190" s="939" t="s">
        <v>33</v>
      </c>
      <c r="D190" s="941" t="s">
        <v>34</v>
      </c>
      <c r="E190" s="228" t="s">
        <v>165</v>
      </c>
      <c r="F190" s="228" t="s">
        <v>165</v>
      </c>
      <c r="G190" s="228" t="s">
        <v>1269</v>
      </c>
    </row>
    <row r="191" spans="1:8">
      <c r="A191" s="225"/>
      <c r="B191" s="940"/>
      <c r="C191" s="940"/>
      <c r="D191" s="942"/>
      <c r="E191" s="228" t="s">
        <v>1123</v>
      </c>
      <c r="F191" s="228" t="s">
        <v>36</v>
      </c>
      <c r="G191" s="228" t="s">
        <v>37</v>
      </c>
    </row>
    <row r="192" spans="1:8" ht="16.5" customHeight="1">
      <c r="A192" s="225"/>
      <c r="B192" s="229" t="s">
        <v>1270</v>
      </c>
      <c r="C192" s="229" t="s">
        <v>1271</v>
      </c>
      <c r="D192" s="934" t="s">
        <v>1272</v>
      </c>
      <c r="E192" s="230">
        <f>F192-6</f>
        <v>43553</v>
      </c>
      <c r="F192" s="230">
        <v>43559</v>
      </c>
      <c r="G192" s="230">
        <f>F192+30</f>
        <v>43589</v>
      </c>
    </row>
    <row r="193" spans="1:8">
      <c r="A193" s="225"/>
      <c r="B193" s="231" t="s">
        <v>1273</v>
      </c>
      <c r="C193" s="232" t="s">
        <v>1274</v>
      </c>
      <c r="D193" s="928"/>
      <c r="E193" s="230">
        <f t="shared" ref="E193:F195" si="45">E192+7</f>
        <v>43560</v>
      </c>
      <c r="F193" s="230">
        <f t="shared" si="45"/>
        <v>43566</v>
      </c>
      <c r="G193" s="230">
        <f t="shared" ref="G193:G195" si="46">F193+30</f>
        <v>43596</v>
      </c>
    </row>
    <row r="194" spans="1:8">
      <c r="A194" s="225"/>
      <c r="B194" s="231" t="s">
        <v>1275</v>
      </c>
      <c r="C194" s="232"/>
      <c r="D194" s="928"/>
      <c r="E194" s="230">
        <f t="shared" si="45"/>
        <v>43567</v>
      </c>
      <c r="F194" s="230">
        <f t="shared" si="45"/>
        <v>43573</v>
      </c>
      <c r="G194" s="230">
        <f t="shared" si="46"/>
        <v>43603</v>
      </c>
    </row>
    <row r="195" spans="1:8">
      <c r="A195" s="225"/>
      <c r="B195" s="231" t="s">
        <v>1276</v>
      </c>
      <c r="C195" s="232" t="s">
        <v>1277</v>
      </c>
      <c r="D195" s="929"/>
      <c r="E195" s="230">
        <f t="shared" si="45"/>
        <v>43574</v>
      </c>
      <c r="F195" s="230">
        <f t="shared" si="45"/>
        <v>43580</v>
      </c>
      <c r="G195" s="230">
        <f t="shared" si="46"/>
        <v>43610</v>
      </c>
    </row>
    <row r="196" spans="1:8">
      <c r="B196" s="216"/>
      <c r="C196" s="216"/>
      <c r="F196" s="236"/>
      <c r="G196" s="236"/>
    </row>
    <row r="197" spans="1:8">
      <c r="A197" s="225" t="s">
        <v>73</v>
      </c>
      <c r="B197" s="216"/>
      <c r="C197" s="216"/>
      <c r="F197" s="225"/>
      <c r="G197" s="214"/>
    </row>
    <row r="198" spans="1:8">
      <c r="B198" s="939" t="s">
        <v>32</v>
      </c>
      <c r="C198" s="939" t="s">
        <v>33</v>
      </c>
      <c r="D198" s="941" t="s">
        <v>34</v>
      </c>
      <c r="E198" s="228" t="s">
        <v>165</v>
      </c>
      <c r="F198" s="228" t="s">
        <v>165</v>
      </c>
      <c r="G198" s="228" t="s">
        <v>1278</v>
      </c>
    </row>
    <row r="199" spans="1:8">
      <c r="B199" s="940"/>
      <c r="C199" s="940"/>
      <c r="D199" s="942"/>
      <c r="E199" s="228" t="s">
        <v>1123</v>
      </c>
      <c r="F199" s="228" t="s">
        <v>36</v>
      </c>
      <c r="G199" s="228" t="s">
        <v>37</v>
      </c>
    </row>
    <row r="200" spans="1:8" ht="16.5" customHeight="1">
      <c r="B200" s="229" t="s">
        <v>1279</v>
      </c>
      <c r="C200" s="229" t="s">
        <v>1280</v>
      </c>
      <c r="D200" s="934" t="s">
        <v>1281</v>
      </c>
      <c r="E200" s="230">
        <f>F200-3</f>
        <v>43559</v>
      </c>
      <c r="F200" s="230">
        <v>43562</v>
      </c>
      <c r="G200" s="230">
        <f>F200+27</f>
        <v>43589</v>
      </c>
    </row>
    <row r="201" spans="1:8">
      <c r="B201" s="231" t="s">
        <v>1282</v>
      </c>
      <c r="C201" s="232" t="s">
        <v>1283</v>
      </c>
      <c r="D201" s="928"/>
      <c r="E201" s="230">
        <f t="shared" ref="E201:F203" si="47">E200+7</f>
        <v>43566</v>
      </c>
      <c r="F201" s="230">
        <f t="shared" si="47"/>
        <v>43569</v>
      </c>
      <c r="G201" s="230">
        <f t="shared" ref="G201:G203" si="48">F201+27</f>
        <v>43596</v>
      </c>
    </row>
    <row r="202" spans="1:8">
      <c r="B202" s="231" t="s">
        <v>1275</v>
      </c>
      <c r="C202" s="232"/>
      <c r="D202" s="928"/>
      <c r="E202" s="230">
        <f t="shared" si="47"/>
        <v>43573</v>
      </c>
      <c r="F202" s="230">
        <f t="shared" si="47"/>
        <v>43576</v>
      </c>
      <c r="G202" s="230">
        <f t="shared" si="48"/>
        <v>43603</v>
      </c>
    </row>
    <row r="203" spans="1:8">
      <c r="B203" s="231" t="s">
        <v>1284</v>
      </c>
      <c r="C203" s="232" t="s">
        <v>1285</v>
      </c>
      <c r="D203" s="929"/>
      <c r="E203" s="230">
        <f t="shared" si="47"/>
        <v>43580</v>
      </c>
      <c r="F203" s="230">
        <f t="shared" si="47"/>
        <v>43583</v>
      </c>
      <c r="G203" s="230">
        <f t="shared" si="48"/>
        <v>43610</v>
      </c>
    </row>
    <row r="204" spans="1:8">
      <c r="B204" s="216"/>
      <c r="C204" s="216"/>
      <c r="E204" s="236"/>
      <c r="F204" s="236"/>
      <c r="G204" s="236"/>
    </row>
    <row r="205" spans="1:8">
      <c r="A205" s="225" t="s">
        <v>202</v>
      </c>
      <c r="B205" s="216"/>
      <c r="C205" s="216"/>
    </row>
    <row r="206" spans="1:8">
      <c r="B206" s="939" t="s">
        <v>32</v>
      </c>
      <c r="C206" s="939" t="s">
        <v>33</v>
      </c>
      <c r="D206" s="941" t="s">
        <v>34</v>
      </c>
      <c r="E206" s="228" t="s">
        <v>165</v>
      </c>
      <c r="F206" s="228" t="s">
        <v>165</v>
      </c>
      <c r="G206" s="228" t="s">
        <v>1257</v>
      </c>
      <c r="H206" s="228" t="s">
        <v>1286</v>
      </c>
    </row>
    <row r="207" spans="1:8">
      <c r="B207" s="940"/>
      <c r="C207" s="940"/>
      <c r="D207" s="942"/>
      <c r="E207" s="228" t="s">
        <v>1123</v>
      </c>
      <c r="F207" s="228" t="s">
        <v>36</v>
      </c>
      <c r="G207" s="228" t="s">
        <v>37</v>
      </c>
      <c r="H207" s="228" t="s">
        <v>37</v>
      </c>
    </row>
    <row r="208" spans="1:8" ht="16.5" customHeight="1">
      <c r="B208" s="229" t="s">
        <v>1190</v>
      </c>
      <c r="C208" s="229" t="s">
        <v>1191</v>
      </c>
      <c r="D208" s="934" t="s">
        <v>1192</v>
      </c>
      <c r="E208" s="230">
        <f>F208-4</f>
        <v>43558</v>
      </c>
      <c r="F208" s="230">
        <v>43562</v>
      </c>
      <c r="G208" s="230">
        <f>F208+20</f>
        <v>43582</v>
      </c>
      <c r="H208" s="230" t="s">
        <v>1287</v>
      </c>
    </row>
    <row r="209" spans="1:8">
      <c r="B209" s="231" t="s">
        <v>1193</v>
      </c>
      <c r="C209" s="232" t="s">
        <v>1194</v>
      </c>
      <c r="D209" s="928"/>
      <c r="E209" s="230">
        <f t="shared" ref="E209:F211" si="49">E208+7</f>
        <v>43565</v>
      </c>
      <c r="F209" s="230">
        <f t="shared" si="49"/>
        <v>43569</v>
      </c>
      <c r="G209" s="230">
        <f t="shared" ref="G209:G211" si="50">F209+20</f>
        <v>43589</v>
      </c>
      <c r="H209" s="230" t="s">
        <v>1287</v>
      </c>
    </row>
    <row r="210" spans="1:8">
      <c r="B210" s="231" t="s">
        <v>1195</v>
      </c>
      <c r="C210" s="232" t="s">
        <v>1191</v>
      </c>
      <c r="D210" s="928"/>
      <c r="E210" s="230">
        <f t="shared" si="49"/>
        <v>43572</v>
      </c>
      <c r="F210" s="230">
        <f t="shared" si="49"/>
        <v>43576</v>
      </c>
      <c r="G210" s="230">
        <f t="shared" si="50"/>
        <v>43596</v>
      </c>
      <c r="H210" s="230" t="s">
        <v>1287</v>
      </c>
    </row>
    <row r="211" spans="1:8">
      <c r="B211" s="231" t="s">
        <v>1196</v>
      </c>
      <c r="C211" s="232" t="s">
        <v>1197</v>
      </c>
      <c r="D211" s="929"/>
      <c r="E211" s="230">
        <f t="shared" si="49"/>
        <v>43579</v>
      </c>
      <c r="F211" s="230">
        <f t="shared" si="49"/>
        <v>43583</v>
      </c>
      <c r="G211" s="230">
        <f t="shared" si="50"/>
        <v>43603</v>
      </c>
      <c r="H211" s="230" t="s">
        <v>1287</v>
      </c>
    </row>
    <row r="212" spans="1:8">
      <c r="B212" s="241"/>
      <c r="C212" s="241"/>
      <c r="D212" s="242"/>
      <c r="E212" s="236"/>
      <c r="F212" s="236"/>
      <c r="G212" s="236"/>
      <c r="H212" s="236"/>
    </row>
    <row r="213" spans="1:8">
      <c r="A213" s="225" t="s">
        <v>198</v>
      </c>
      <c r="B213" s="216"/>
      <c r="C213" s="216"/>
      <c r="E213" s="225"/>
      <c r="F213" s="225"/>
      <c r="G213" s="214"/>
    </row>
    <row r="214" spans="1:8">
      <c r="B214" s="939" t="s">
        <v>32</v>
      </c>
      <c r="C214" s="939" t="s">
        <v>33</v>
      </c>
      <c r="D214" s="941" t="s">
        <v>34</v>
      </c>
      <c r="E214" s="228" t="s">
        <v>165</v>
      </c>
      <c r="F214" s="228" t="s">
        <v>165</v>
      </c>
      <c r="G214" s="228" t="s">
        <v>1288</v>
      </c>
    </row>
    <row r="215" spans="1:8">
      <c r="B215" s="940"/>
      <c r="C215" s="940"/>
      <c r="D215" s="942"/>
      <c r="E215" s="228" t="s">
        <v>1123</v>
      </c>
      <c r="F215" s="228" t="s">
        <v>36</v>
      </c>
      <c r="G215" s="228" t="s">
        <v>37</v>
      </c>
    </row>
    <row r="216" spans="1:8" ht="16.5" customHeight="1">
      <c r="B216" s="229" t="s">
        <v>1289</v>
      </c>
      <c r="C216" s="229" t="s">
        <v>1290</v>
      </c>
      <c r="D216" s="934" t="s">
        <v>1291</v>
      </c>
      <c r="E216" s="230">
        <f>F216-5</f>
        <v>43553</v>
      </c>
      <c r="F216" s="230">
        <v>43558</v>
      </c>
      <c r="G216" s="230">
        <f>F216+25</f>
        <v>43583</v>
      </c>
    </row>
    <row r="217" spans="1:8">
      <c r="B217" s="231" t="s">
        <v>1292</v>
      </c>
      <c r="C217" s="232" t="s">
        <v>1293</v>
      </c>
      <c r="D217" s="928"/>
      <c r="E217" s="230">
        <f t="shared" ref="E217:F219" si="51">E216+7</f>
        <v>43560</v>
      </c>
      <c r="F217" s="230">
        <f t="shared" si="51"/>
        <v>43565</v>
      </c>
      <c r="G217" s="230">
        <f t="shared" ref="G217:G219" si="52">F217+25</f>
        <v>43590</v>
      </c>
    </row>
    <row r="218" spans="1:8">
      <c r="B218" s="231" t="s">
        <v>1294</v>
      </c>
      <c r="C218" s="232" t="s">
        <v>1295</v>
      </c>
      <c r="D218" s="928"/>
      <c r="E218" s="230">
        <f t="shared" si="51"/>
        <v>43567</v>
      </c>
      <c r="F218" s="230">
        <f t="shared" si="51"/>
        <v>43572</v>
      </c>
      <c r="G218" s="230">
        <f t="shared" si="52"/>
        <v>43597</v>
      </c>
    </row>
    <row r="219" spans="1:8">
      <c r="B219" s="231" t="s">
        <v>1296</v>
      </c>
      <c r="C219" s="232" t="s">
        <v>1297</v>
      </c>
      <c r="D219" s="929"/>
      <c r="E219" s="230">
        <f t="shared" si="51"/>
        <v>43574</v>
      </c>
      <c r="F219" s="230">
        <f t="shared" si="51"/>
        <v>43579</v>
      </c>
      <c r="G219" s="230">
        <f t="shared" si="52"/>
        <v>43604</v>
      </c>
    </row>
    <row r="220" spans="1:8">
      <c r="B220" s="250"/>
      <c r="C220" s="243"/>
      <c r="D220" s="242"/>
      <c r="E220" s="236"/>
      <c r="F220" s="236"/>
      <c r="G220" s="236"/>
    </row>
    <row r="221" spans="1:8">
      <c r="A221" s="225" t="s">
        <v>50</v>
      </c>
      <c r="B221" s="216"/>
      <c r="C221" s="216"/>
      <c r="F221" s="225"/>
      <c r="G221" s="214"/>
    </row>
    <row r="222" spans="1:8">
      <c r="B222" s="939" t="s">
        <v>32</v>
      </c>
      <c r="C222" s="939" t="s">
        <v>33</v>
      </c>
      <c r="D222" s="941" t="s">
        <v>34</v>
      </c>
      <c r="E222" s="228" t="s">
        <v>165</v>
      </c>
      <c r="F222" s="228" t="s">
        <v>165</v>
      </c>
      <c r="G222" s="228" t="s">
        <v>1298</v>
      </c>
    </row>
    <row r="223" spans="1:8">
      <c r="B223" s="940"/>
      <c r="C223" s="940"/>
      <c r="D223" s="942"/>
      <c r="E223" s="228" t="s">
        <v>1123</v>
      </c>
      <c r="F223" s="228" t="s">
        <v>36</v>
      </c>
      <c r="G223" s="228" t="s">
        <v>37</v>
      </c>
    </row>
    <row r="224" spans="1:8" ht="16.5" customHeight="1">
      <c r="B224" s="229" t="s">
        <v>1289</v>
      </c>
      <c r="C224" s="229" t="s">
        <v>1290</v>
      </c>
      <c r="D224" s="934" t="s">
        <v>1291</v>
      </c>
      <c r="E224" s="230">
        <f>F224-5</f>
        <v>43553</v>
      </c>
      <c r="F224" s="230">
        <v>43558</v>
      </c>
      <c r="G224" s="230">
        <f>F224+33</f>
        <v>43591</v>
      </c>
    </row>
    <row r="225" spans="1:8">
      <c r="B225" s="231" t="s">
        <v>1292</v>
      </c>
      <c r="C225" s="232" t="s">
        <v>1293</v>
      </c>
      <c r="D225" s="928"/>
      <c r="E225" s="230">
        <f t="shared" ref="E225:F227" si="53">E224+7</f>
        <v>43560</v>
      </c>
      <c r="F225" s="230">
        <f t="shared" si="53"/>
        <v>43565</v>
      </c>
      <c r="G225" s="230">
        <f t="shared" ref="G225:G227" si="54">F225+33</f>
        <v>43598</v>
      </c>
    </row>
    <row r="226" spans="1:8">
      <c r="B226" s="231" t="s">
        <v>1294</v>
      </c>
      <c r="C226" s="232" t="s">
        <v>1295</v>
      </c>
      <c r="D226" s="928"/>
      <c r="E226" s="230">
        <f t="shared" si="53"/>
        <v>43567</v>
      </c>
      <c r="F226" s="230">
        <f t="shared" si="53"/>
        <v>43572</v>
      </c>
      <c r="G226" s="230">
        <f t="shared" si="54"/>
        <v>43605</v>
      </c>
    </row>
    <row r="227" spans="1:8">
      <c r="B227" s="231" t="s">
        <v>1296</v>
      </c>
      <c r="C227" s="232" t="s">
        <v>1297</v>
      </c>
      <c r="D227" s="929"/>
      <c r="E227" s="230">
        <f t="shared" si="53"/>
        <v>43574</v>
      </c>
      <c r="F227" s="230">
        <f t="shared" si="53"/>
        <v>43579</v>
      </c>
      <c r="G227" s="230">
        <f t="shared" si="54"/>
        <v>43612</v>
      </c>
    </row>
    <row r="228" spans="1:8">
      <c r="B228" s="243"/>
      <c r="C228" s="243"/>
      <c r="D228" s="242"/>
      <c r="E228" s="236"/>
      <c r="F228" s="236"/>
      <c r="G228" s="233"/>
    </row>
    <row r="229" spans="1:8">
      <c r="A229" s="225" t="s">
        <v>1299</v>
      </c>
      <c r="B229" s="243"/>
      <c r="C229" s="243"/>
      <c r="D229" s="242"/>
      <c r="E229" s="236"/>
      <c r="F229" s="236"/>
      <c r="G229" s="233"/>
    </row>
    <row r="230" spans="1:8">
      <c r="B230" s="939" t="s">
        <v>32</v>
      </c>
      <c r="C230" s="939" t="s">
        <v>33</v>
      </c>
      <c r="D230" s="941" t="s">
        <v>34</v>
      </c>
      <c r="E230" s="228" t="s">
        <v>165</v>
      </c>
      <c r="F230" s="228" t="s">
        <v>165</v>
      </c>
      <c r="G230" s="228" t="s">
        <v>1300</v>
      </c>
    </row>
    <row r="231" spans="1:8">
      <c r="B231" s="940"/>
      <c r="C231" s="940"/>
      <c r="D231" s="942"/>
      <c r="E231" s="228" t="s">
        <v>1123</v>
      </c>
      <c r="F231" s="228" t="s">
        <v>36</v>
      </c>
      <c r="G231" s="228" t="s">
        <v>37</v>
      </c>
    </row>
    <row r="232" spans="1:8" ht="16.5" customHeight="1">
      <c r="B232" s="229" t="s">
        <v>1289</v>
      </c>
      <c r="C232" s="229" t="s">
        <v>1290</v>
      </c>
      <c r="D232" s="934" t="s">
        <v>1291</v>
      </c>
      <c r="E232" s="230">
        <f>F232-5</f>
        <v>43553</v>
      </c>
      <c r="F232" s="230">
        <v>43558</v>
      </c>
      <c r="G232" s="230">
        <f>F232+35</f>
        <v>43593</v>
      </c>
    </row>
    <row r="233" spans="1:8">
      <c r="B233" s="231" t="s">
        <v>1292</v>
      </c>
      <c r="C233" s="232" t="s">
        <v>1293</v>
      </c>
      <c r="D233" s="928"/>
      <c r="E233" s="230">
        <f t="shared" ref="E233:F235" si="55">E232+7</f>
        <v>43560</v>
      </c>
      <c r="F233" s="230">
        <f t="shared" si="55"/>
        <v>43565</v>
      </c>
      <c r="G233" s="230">
        <f t="shared" ref="G233:G235" si="56">F233+35</f>
        <v>43600</v>
      </c>
    </row>
    <row r="234" spans="1:8">
      <c r="B234" s="231" t="s">
        <v>1294</v>
      </c>
      <c r="C234" s="232" t="s">
        <v>1295</v>
      </c>
      <c r="D234" s="928"/>
      <c r="E234" s="230">
        <f t="shared" si="55"/>
        <v>43567</v>
      </c>
      <c r="F234" s="230">
        <f t="shared" si="55"/>
        <v>43572</v>
      </c>
      <c r="G234" s="230">
        <f t="shared" si="56"/>
        <v>43607</v>
      </c>
    </row>
    <row r="235" spans="1:8">
      <c r="B235" s="231" t="s">
        <v>1296</v>
      </c>
      <c r="C235" s="232" t="s">
        <v>1297</v>
      </c>
      <c r="D235" s="929"/>
      <c r="E235" s="230">
        <f t="shared" si="55"/>
        <v>43574</v>
      </c>
      <c r="F235" s="230">
        <f t="shared" si="55"/>
        <v>43579</v>
      </c>
      <c r="G235" s="230">
        <f t="shared" si="56"/>
        <v>43614</v>
      </c>
    </row>
    <row r="236" spans="1:8">
      <c r="B236" s="250"/>
      <c r="C236" s="243"/>
      <c r="D236" s="242"/>
      <c r="E236" s="236"/>
      <c r="F236" s="236"/>
      <c r="G236" s="236"/>
    </row>
    <row r="237" spans="1:8">
      <c r="A237" s="225" t="s">
        <v>184</v>
      </c>
      <c r="B237" s="216"/>
      <c r="C237" s="216"/>
    </row>
    <row r="238" spans="1:8">
      <c r="B238" s="939" t="s">
        <v>32</v>
      </c>
      <c r="C238" s="939" t="s">
        <v>33</v>
      </c>
      <c r="D238" s="941" t="s">
        <v>34</v>
      </c>
      <c r="E238" s="228" t="s">
        <v>165</v>
      </c>
      <c r="F238" s="228" t="s">
        <v>165</v>
      </c>
      <c r="G238" s="228" t="s">
        <v>1301</v>
      </c>
      <c r="H238" s="228" t="s">
        <v>1302</v>
      </c>
    </row>
    <row r="239" spans="1:8">
      <c r="B239" s="940"/>
      <c r="C239" s="940"/>
      <c r="D239" s="942"/>
      <c r="E239" s="228" t="s">
        <v>1123</v>
      </c>
      <c r="F239" s="228" t="s">
        <v>36</v>
      </c>
      <c r="G239" s="228" t="s">
        <v>37</v>
      </c>
      <c r="H239" s="228" t="s">
        <v>37</v>
      </c>
    </row>
    <row r="240" spans="1:8" ht="16.5" customHeight="1">
      <c r="B240" s="229" t="s">
        <v>1303</v>
      </c>
      <c r="C240" s="229" t="s">
        <v>1217</v>
      </c>
      <c r="D240" s="934" t="s">
        <v>1304</v>
      </c>
      <c r="E240" s="230">
        <f>F240-6</f>
        <v>43552</v>
      </c>
      <c r="F240" s="230">
        <v>43558</v>
      </c>
      <c r="G240" s="230">
        <f>F240+28</f>
        <v>43586</v>
      </c>
      <c r="H240" s="230" t="s">
        <v>1305</v>
      </c>
    </row>
    <row r="241" spans="1:8">
      <c r="B241" s="231" t="s">
        <v>1306</v>
      </c>
      <c r="C241" s="232" t="s">
        <v>1307</v>
      </c>
      <c r="D241" s="928"/>
      <c r="E241" s="230">
        <f t="shared" ref="E241:F243" si="57">E240+7</f>
        <v>43559</v>
      </c>
      <c r="F241" s="230">
        <f t="shared" si="57"/>
        <v>43565</v>
      </c>
      <c r="G241" s="230">
        <f t="shared" ref="G241:G243" si="58">F241+28</f>
        <v>43593</v>
      </c>
      <c r="H241" s="230" t="s">
        <v>1305</v>
      </c>
    </row>
    <row r="242" spans="1:8">
      <c r="B242" s="231" t="s">
        <v>1308</v>
      </c>
      <c r="C242" s="232" t="s">
        <v>1309</v>
      </c>
      <c r="D242" s="928"/>
      <c r="E242" s="230">
        <f t="shared" si="57"/>
        <v>43566</v>
      </c>
      <c r="F242" s="230">
        <f t="shared" si="57"/>
        <v>43572</v>
      </c>
      <c r="G242" s="230">
        <f t="shared" si="58"/>
        <v>43600</v>
      </c>
      <c r="H242" s="230" t="s">
        <v>1305</v>
      </c>
    </row>
    <row r="243" spans="1:8">
      <c r="B243" s="231" t="s">
        <v>1310</v>
      </c>
      <c r="C243" s="232" t="s">
        <v>1307</v>
      </c>
      <c r="D243" s="929"/>
      <c r="E243" s="230">
        <f t="shared" si="57"/>
        <v>43573</v>
      </c>
      <c r="F243" s="230">
        <f t="shared" si="57"/>
        <v>43579</v>
      </c>
      <c r="G243" s="230">
        <f t="shared" si="58"/>
        <v>43607</v>
      </c>
      <c r="H243" s="230" t="s">
        <v>1305</v>
      </c>
    </row>
    <row r="244" spans="1:8">
      <c r="B244" s="216"/>
      <c r="C244" s="216"/>
    </row>
    <row r="245" spans="1:8">
      <c r="A245" s="225" t="s">
        <v>1311</v>
      </c>
      <c r="B245" s="216"/>
      <c r="C245" s="216"/>
      <c r="E245" s="251"/>
      <c r="F245" s="240"/>
      <c r="G245" s="240"/>
    </row>
    <row r="246" spans="1:8">
      <c r="B246" s="939" t="s">
        <v>32</v>
      </c>
      <c r="C246" s="939" t="s">
        <v>33</v>
      </c>
      <c r="D246" s="941" t="s">
        <v>34</v>
      </c>
      <c r="E246" s="228" t="s">
        <v>165</v>
      </c>
      <c r="F246" s="228" t="s">
        <v>165</v>
      </c>
      <c r="G246" s="228" t="s">
        <v>1312</v>
      </c>
      <c r="H246" s="228" t="s">
        <v>1313</v>
      </c>
    </row>
    <row r="247" spans="1:8">
      <c r="B247" s="940"/>
      <c r="C247" s="940"/>
      <c r="D247" s="942"/>
      <c r="E247" s="228" t="s">
        <v>1123</v>
      </c>
      <c r="F247" s="228" t="s">
        <v>36</v>
      </c>
      <c r="G247" s="228" t="s">
        <v>37</v>
      </c>
      <c r="H247" s="228" t="s">
        <v>37</v>
      </c>
    </row>
    <row r="248" spans="1:8">
      <c r="B248" s="229" t="s">
        <v>1201</v>
      </c>
      <c r="C248" s="229" t="s">
        <v>1202</v>
      </c>
      <c r="D248" s="934" t="s">
        <v>1203</v>
      </c>
      <c r="E248" s="230">
        <f>F248-5</f>
        <v>43556</v>
      </c>
      <c r="F248" s="230">
        <v>43561</v>
      </c>
      <c r="G248" s="230">
        <f>F248+23</f>
        <v>43584</v>
      </c>
      <c r="H248" s="230" t="s">
        <v>1314</v>
      </c>
    </row>
    <row r="249" spans="1:8">
      <c r="B249" s="231" t="s">
        <v>1204</v>
      </c>
      <c r="C249" s="229" t="s">
        <v>436</v>
      </c>
      <c r="D249" s="928"/>
      <c r="E249" s="230">
        <f t="shared" ref="E249:F251" si="59">E248+7</f>
        <v>43563</v>
      </c>
      <c r="F249" s="230">
        <f t="shared" si="59"/>
        <v>43568</v>
      </c>
      <c r="G249" s="230">
        <f t="shared" ref="G249:G251" si="60">F249+23</f>
        <v>43591</v>
      </c>
      <c r="H249" s="230" t="s">
        <v>1314</v>
      </c>
    </row>
    <row r="250" spans="1:8">
      <c r="B250" s="231" t="s">
        <v>1205</v>
      </c>
      <c r="C250" s="229" t="s">
        <v>437</v>
      </c>
      <c r="D250" s="928"/>
      <c r="E250" s="230">
        <f t="shared" si="59"/>
        <v>43570</v>
      </c>
      <c r="F250" s="230">
        <f t="shared" si="59"/>
        <v>43575</v>
      </c>
      <c r="G250" s="230">
        <f t="shared" si="60"/>
        <v>43598</v>
      </c>
      <c r="H250" s="230" t="s">
        <v>1314</v>
      </c>
    </row>
    <row r="251" spans="1:8">
      <c r="B251" s="231" t="s">
        <v>1206</v>
      </c>
      <c r="C251" s="229" t="s">
        <v>438</v>
      </c>
      <c r="D251" s="929"/>
      <c r="E251" s="230">
        <f t="shared" si="59"/>
        <v>43577</v>
      </c>
      <c r="F251" s="230">
        <f t="shared" si="59"/>
        <v>43582</v>
      </c>
      <c r="G251" s="230">
        <f t="shared" si="60"/>
        <v>43605</v>
      </c>
      <c r="H251" s="230" t="s">
        <v>1314</v>
      </c>
    </row>
    <row r="252" spans="1:8">
      <c r="B252" s="241"/>
      <c r="C252" s="241"/>
      <c r="D252" s="242"/>
      <c r="E252" s="236"/>
      <c r="F252" s="236"/>
      <c r="G252" s="236"/>
      <c r="H252" s="236"/>
    </row>
    <row r="253" spans="1:8">
      <c r="A253" s="225" t="s">
        <v>74</v>
      </c>
    </row>
    <row r="254" spans="1:8">
      <c r="B254" s="939" t="s">
        <v>32</v>
      </c>
      <c r="C254" s="939" t="s">
        <v>33</v>
      </c>
      <c r="D254" s="941" t="s">
        <v>34</v>
      </c>
      <c r="E254" s="228" t="s">
        <v>165</v>
      </c>
      <c r="F254" s="228" t="s">
        <v>165</v>
      </c>
      <c r="G254" s="252" t="s">
        <v>74</v>
      </c>
    </row>
    <row r="255" spans="1:8">
      <c r="B255" s="940"/>
      <c r="C255" s="940"/>
      <c r="D255" s="942"/>
      <c r="E255" s="228" t="s">
        <v>1123</v>
      </c>
      <c r="F255" s="228" t="s">
        <v>36</v>
      </c>
      <c r="G255" s="252" t="s">
        <v>37</v>
      </c>
    </row>
    <row r="256" spans="1:8" ht="16.5" customHeight="1">
      <c r="B256" s="229" t="s">
        <v>1303</v>
      </c>
      <c r="C256" s="229" t="s">
        <v>1217</v>
      </c>
      <c r="D256" s="943" t="s">
        <v>1315</v>
      </c>
      <c r="E256" s="230">
        <v>43551</v>
      </c>
      <c r="F256" s="230">
        <v>43557</v>
      </c>
      <c r="G256" s="230">
        <f>F256+24</f>
        <v>43581</v>
      </c>
    </row>
    <row r="257" spans="1:8">
      <c r="B257" s="231" t="s">
        <v>1306</v>
      </c>
      <c r="C257" s="232" t="s">
        <v>1307</v>
      </c>
      <c r="D257" s="943"/>
      <c r="E257" s="230">
        <f>E256+7</f>
        <v>43558</v>
      </c>
      <c r="F257" s="230">
        <f>F256+7</f>
        <v>43564</v>
      </c>
      <c r="G257" s="230">
        <f>G256+7</f>
        <v>43588</v>
      </c>
    </row>
    <row r="258" spans="1:8">
      <c r="B258" s="231" t="s">
        <v>1308</v>
      </c>
      <c r="C258" s="232" t="s">
        <v>1309</v>
      </c>
      <c r="D258" s="943"/>
      <c r="E258" s="230">
        <f t="shared" ref="E258:G260" si="61">E257+7</f>
        <v>43565</v>
      </c>
      <c r="F258" s="230">
        <f t="shared" si="61"/>
        <v>43571</v>
      </c>
      <c r="G258" s="230">
        <f t="shared" si="61"/>
        <v>43595</v>
      </c>
    </row>
    <row r="259" spans="1:8">
      <c r="B259" s="231" t="s">
        <v>1310</v>
      </c>
      <c r="C259" s="232" t="s">
        <v>1307</v>
      </c>
      <c r="D259" s="943"/>
      <c r="E259" s="230">
        <f t="shared" si="61"/>
        <v>43572</v>
      </c>
      <c r="F259" s="230">
        <f t="shared" si="61"/>
        <v>43578</v>
      </c>
      <c r="G259" s="230">
        <f t="shared" si="61"/>
        <v>43602</v>
      </c>
    </row>
    <row r="260" spans="1:8">
      <c r="B260" s="231" t="s">
        <v>1316</v>
      </c>
      <c r="C260" s="232" t="s">
        <v>1317</v>
      </c>
      <c r="D260" s="943"/>
      <c r="E260" s="230">
        <f t="shared" si="61"/>
        <v>43579</v>
      </c>
      <c r="F260" s="230">
        <f t="shared" si="61"/>
        <v>43585</v>
      </c>
      <c r="G260" s="230">
        <f t="shared" si="61"/>
        <v>43609</v>
      </c>
    </row>
    <row r="261" spans="1:8">
      <c r="B261" s="250"/>
      <c r="C261" s="243"/>
      <c r="D261" s="242"/>
      <c r="E261" s="236"/>
      <c r="F261" s="236"/>
      <c r="G261" s="236"/>
    </row>
    <row r="262" spans="1:8">
      <c r="B262" s="939" t="s">
        <v>32</v>
      </c>
      <c r="C262" s="939" t="s">
        <v>33</v>
      </c>
      <c r="D262" s="941" t="s">
        <v>34</v>
      </c>
      <c r="E262" s="228" t="s">
        <v>165</v>
      </c>
      <c r="F262" s="228" t="s">
        <v>165</v>
      </c>
      <c r="G262" s="252" t="s">
        <v>74</v>
      </c>
    </row>
    <row r="263" spans="1:8">
      <c r="B263" s="940"/>
      <c r="C263" s="940"/>
      <c r="D263" s="942"/>
      <c r="E263" s="228" t="s">
        <v>1123</v>
      </c>
      <c r="F263" s="228" t="s">
        <v>36</v>
      </c>
      <c r="G263" s="252" t="s">
        <v>37</v>
      </c>
    </row>
    <row r="264" spans="1:8">
      <c r="B264" s="232" t="s">
        <v>1318</v>
      </c>
      <c r="C264" s="232" t="s">
        <v>1319</v>
      </c>
      <c r="D264" s="943" t="s">
        <v>1320</v>
      </c>
      <c r="E264" s="230">
        <v>43558</v>
      </c>
      <c r="F264" s="230">
        <v>43562</v>
      </c>
      <c r="G264" s="230">
        <v>43585</v>
      </c>
    </row>
    <row r="265" spans="1:8">
      <c r="B265" s="232" t="s">
        <v>1321</v>
      </c>
      <c r="C265" s="232" t="s">
        <v>1283</v>
      </c>
      <c r="D265" s="943"/>
      <c r="E265" s="230">
        <f t="shared" ref="E265:G267" si="62">E264+7</f>
        <v>43565</v>
      </c>
      <c r="F265" s="230">
        <f t="shared" si="62"/>
        <v>43569</v>
      </c>
      <c r="G265" s="230">
        <f>G264+7</f>
        <v>43592</v>
      </c>
    </row>
    <row r="266" spans="1:8">
      <c r="B266" s="231" t="s">
        <v>1322</v>
      </c>
      <c r="C266" s="232" t="s">
        <v>1323</v>
      </c>
      <c r="D266" s="943"/>
      <c r="E266" s="230">
        <f t="shared" si="62"/>
        <v>43572</v>
      </c>
      <c r="F266" s="230">
        <f t="shared" si="62"/>
        <v>43576</v>
      </c>
      <c r="G266" s="230">
        <f t="shared" si="62"/>
        <v>43599</v>
      </c>
    </row>
    <row r="267" spans="1:8">
      <c r="B267" s="231" t="s">
        <v>1324</v>
      </c>
      <c r="C267" s="232" t="s">
        <v>1325</v>
      </c>
      <c r="D267" s="943"/>
      <c r="E267" s="230">
        <f t="shared" si="62"/>
        <v>43579</v>
      </c>
      <c r="F267" s="230">
        <f t="shared" si="62"/>
        <v>43583</v>
      </c>
      <c r="G267" s="230">
        <f t="shared" si="62"/>
        <v>43606</v>
      </c>
    </row>
    <row r="268" spans="1:8">
      <c r="B268" s="241"/>
      <c r="C268" s="241"/>
      <c r="D268" s="242"/>
      <c r="E268" s="236"/>
      <c r="F268" s="236"/>
      <c r="G268" s="236"/>
    </row>
    <row r="269" spans="1:8" s="215" customFormat="1">
      <c r="A269" s="938" t="s">
        <v>260</v>
      </c>
      <c r="B269" s="938"/>
      <c r="C269" s="938"/>
      <c r="D269" s="938"/>
      <c r="E269" s="938"/>
      <c r="F269" s="938"/>
      <c r="G269" s="938"/>
      <c r="H269" s="224"/>
    </row>
    <row r="270" spans="1:8">
      <c r="A270" s="225" t="s">
        <v>261</v>
      </c>
    </row>
    <row r="271" spans="1:8">
      <c r="B271" s="939" t="s">
        <v>1326</v>
      </c>
      <c r="C271" s="939" t="s">
        <v>33</v>
      </c>
      <c r="D271" s="941" t="s">
        <v>34</v>
      </c>
      <c r="E271" s="228" t="s">
        <v>165</v>
      </c>
      <c r="F271" s="228" t="s">
        <v>165</v>
      </c>
      <c r="G271" s="252" t="s">
        <v>1327</v>
      </c>
    </row>
    <row r="272" spans="1:8">
      <c r="B272" s="940"/>
      <c r="C272" s="940"/>
      <c r="D272" s="942"/>
      <c r="E272" s="228" t="s">
        <v>1123</v>
      </c>
      <c r="F272" s="228" t="s">
        <v>36</v>
      </c>
      <c r="G272" s="252" t="s">
        <v>37</v>
      </c>
    </row>
    <row r="273" spans="2:7">
      <c r="B273" s="229" t="s">
        <v>1328</v>
      </c>
      <c r="C273" s="229" t="s">
        <v>1329</v>
      </c>
      <c r="D273" s="934" t="s">
        <v>1330</v>
      </c>
      <c r="E273" s="230">
        <f>F273-4</f>
        <v>43553</v>
      </c>
      <c r="F273" s="230">
        <v>43557</v>
      </c>
      <c r="G273" s="230">
        <f>F273+2</f>
        <v>43559</v>
      </c>
    </row>
    <row r="274" spans="2:7">
      <c r="B274" s="231" t="s">
        <v>1331</v>
      </c>
      <c r="C274" s="232" t="s">
        <v>1332</v>
      </c>
      <c r="D274" s="928"/>
      <c r="E274" s="230">
        <f t="shared" ref="E274:G277" si="63">E273+7</f>
        <v>43560</v>
      </c>
      <c r="F274" s="230">
        <f t="shared" si="63"/>
        <v>43564</v>
      </c>
      <c r="G274" s="230">
        <f t="shared" si="63"/>
        <v>43566</v>
      </c>
    </row>
    <row r="275" spans="2:7">
      <c r="B275" s="231" t="s">
        <v>1328</v>
      </c>
      <c r="C275" s="232" t="s">
        <v>1333</v>
      </c>
      <c r="D275" s="928"/>
      <c r="E275" s="230">
        <f t="shared" si="63"/>
        <v>43567</v>
      </c>
      <c r="F275" s="230">
        <f t="shared" si="63"/>
        <v>43571</v>
      </c>
      <c r="G275" s="230">
        <f t="shared" si="63"/>
        <v>43573</v>
      </c>
    </row>
    <row r="276" spans="2:7">
      <c r="B276" s="231" t="s">
        <v>1331</v>
      </c>
      <c r="C276" s="232" t="s">
        <v>1334</v>
      </c>
      <c r="D276" s="929"/>
      <c r="E276" s="230">
        <f t="shared" si="63"/>
        <v>43574</v>
      </c>
      <c r="F276" s="230">
        <f t="shared" si="63"/>
        <v>43578</v>
      </c>
      <c r="G276" s="230">
        <f t="shared" si="63"/>
        <v>43580</v>
      </c>
    </row>
    <row r="277" spans="2:7">
      <c r="B277" s="229" t="s">
        <v>1328</v>
      </c>
      <c r="C277" s="229" t="s">
        <v>1335</v>
      </c>
      <c r="D277" s="943"/>
      <c r="E277" s="230">
        <f t="shared" si="63"/>
        <v>43581</v>
      </c>
      <c r="F277" s="230">
        <f t="shared" si="63"/>
        <v>43585</v>
      </c>
      <c r="G277" s="230">
        <f t="shared" si="63"/>
        <v>43587</v>
      </c>
    </row>
    <row r="278" spans="2:7">
      <c r="B278" s="216"/>
      <c r="C278" s="216"/>
    </row>
    <row r="279" spans="2:7">
      <c r="B279" s="939" t="s">
        <v>1326</v>
      </c>
      <c r="C279" s="939" t="s">
        <v>33</v>
      </c>
      <c r="D279" s="941" t="s">
        <v>34</v>
      </c>
      <c r="E279" s="228" t="s">
        <v>165</v>
      </c>
      <c r="F279" s="228" t="s">
        <v>165</v>
      </c>
      <c r="G279" s="228" t="s">
        <v>1327</v>
      </c>
    </row>
    <row r="280" spans="2:7">
      <c r="B280" s="940"/>
      <c r="C280" s="940"/>
      <c r="D280" s="942"/>
      <c r="E280" s="228" t="s">
        <v>1123</v>
      </c>
      <c r="F280" s="228" t="s">
        <v>36</v>
      </c>
      <c r="G280" s="228" t="s">
        <v>37</v>
      </c>
    </row>
    <row r="281" spans="2:7">
      <c r="B281" s="231" t="s">
        <v>1336</v>
      </c>
      <c r="C281" s="229" t="s">
        <v>1337</v>
      </c>
      <c r="D281" s="943" t="s">
        <v>1338</v>
      </c>
      <c r="E281" s="230">
        <f>F281-3</f>
        <v>43557</v>
      </c>
      <c r="F281" s="230">
        <v>43560</v>
      </c>
      <c r="G281" s="230">
        <f>F281+3</f>
        <v>43563</v>
      </c>
    </row>
    <row r="282" spans="2:7">
      <c r="B282" s="231" t="s">
        <v>1336</v>
      </c>
      <c r="C282" s="229" t="s">
        <v>680</v>
      </c>
      <c r="D282" s="943"/>
      <c r="E282" s="230">
        <f t="shared" ref="E282:F283" si="64">E281+7</f>
        <v>43564</v>
      </c>
      <c r="F282" s="230">
        <f t="shared" si="64"/>
        <v>43567</v>
      </c>
      <c r="G282" s="230">
        <f t="shared" ref="G282:G284" si="65">F282+3</f>
        <v>43570</v>
      </c>
    </row>
    <row r="283" spans="2:7">
      <c r="B283" s="231" t="s">
        <v>1336</v>
      </c>
      <c r="C283" s="229" t="s">
        <v>681</v>
      </c>
      <c r="D283" s="943"/>
      <c r="E283" s="230">
        <f t="shared" si="64"/>
        <v>43571</v>
      </c>
      <c r="F283" s="230">
        <f t="shared" si="64"/>
        <v>43574</v>
      </c>
      <c r="G283" s="230">
        <f t="shared" si="65"/>
        <v>43577</v>
      </c>
    </row>
    <row r="284" spans="2:7">
      <c r="B284" s="231" t="s">
        <v>1336</v>
      </c>
      <c r="C284" s="229" t="s">
        <v>658</v>
      </c>
      <c r="D284" s="943"/>
      <c r="E284" s="230">
        <f>E283+7</f>
        <v>43578</v>
      </c>
      <c r="F284" s="230">
        <f>F283+7</f>
        <v>43581</v>
      </c>
      <c r="G284" s="230">
        <f t="shared" si="65"/>
        <v>43584</v>
      </c>
    </row>
    <row r="285" spans="2:7">
      <c r="B285" s="216"/>
      <c r="C285" s="216"/>
    </row>
    <row r="286" spans="2:7">
      <c r="B286" s="939" t="s">
        <v>1326</v>
      </c>
      <c r="C286" s="939" t="s">
        <v>33</v>
      </c>
      <c r="D286" s="941" t="s">
        <v>34</v>
      </c>
      <c r="E286" s="228" t="s">
        <v>165</v>
      </c>
      <c r="F286" s="228" t="s">
        <v>165</v>
      </c>
      <c r="G286" s="228" t="s">
        <v>1327</v>
      </c>
    </row>
    <row r="287" spans="2:7">
      <c r="B287" s="940"/>
      <c r="C287" s="940"/>
      <c r="D287" s="942"/>
      <c r="E287" s="228" t="s">
        <v>1123</v>
      </c>
      <c r="F287" s="228" t="s">
        <v>36</v>
      </c>
      <c r="G287" s="228" t="s">
        <v>37</v>
      </c>
    </row>
    <row r="288" spans="2:7">
      <c r="B288" s="231" t="s">
        <v>1339</v>
      </c>
      <c r="C288" s="229" t="s">
        <v>1340</v>
      </c>
      <c r="D288" s="943" t="s">
        <v>1341</v>
      </c>
      <c r="E288" s="230">
        <f>F288-3</f>
        <v>43559</v>
      </c>
      <c r="F288" s="230">
        <v>43562</v>
      </c>
      <c r="G288" s="230">
        <f>F288+3</f>
        <v>43565</v>
      </c>
    </row>
    <row r="289" spans="1:7">
      <c r="B289" s="231" t="s">
        <v>1342</v>
      </c>
      <c r="C289" s="229" t="s">
        <v>1343</v>
      </c>
      <c r="D289" s="943"/>
      <c r="E289" s="230">
        <f>E288+7</f>
        <v>43566</v>
      </c>
      <c r="F289" s="230">
        <f>F288+7</f>
        <v>43569</v>
      </c>
      <c r="G289" s="230">
        <f t="shared" ref="G289" si="66">G288+7</f>
        <v>43572</v>
      </c>
    </row>
    <row r="290" spans="1:7">
      <c r="B290" s="231" t="s">
        <v>1344</v>
      </c>
      <c r="C290" s="229" t="s">
        <v>1345</v>
      </c>
      <c r="D290" s="943"/>
      <c r="E290" s="230">
        <f t="shared" ref="E290:G291" si="67">E289+7</f>
        <v>43573</v>
      </c>
      <c r="F290" s="230">
        <f t="shared" si="67"/>
        <v>43576</v>
      </c>
      <c r="G290" s="230">
        <f t="shared" si="67"/>
        <v>43579</v>
      </c>
    </row>
    <row r="291" spans="1:7">
      <c r="B291" s="231" t="s">
        <v>1339</v>
      </c>
      <c r="C291" s="229" t="s">
        <v>1346</v>
      </c>
      <c r="D291" s="943"/>
      <c r="E291" s="230">
        <f t="shared" si="67"/>
        <v>43580</v>
      </c>
      <c r="F291" s="230">
        <f t="shared" si="67"/>
        <v>43583</v>
      </c>
      <c r="G291" s="230">
        <f t="shared" si="67"/>
        <v>43586</v>
      </c>
    </row>
    <row r="292" spans="1:7">
      <c r="B292" s="253"/>
      <c r="C292" s="254"/>
      <c r="D292" s="242"/>
      <c r="E292" s="236"/>
      <c r="F292" s="236"/>
      <c r="G292" s="236"/>
    </row>
    <row r="293" spans="1:7">
      <c r="A293" s="225" t="s">
        <v>262</v>
      </c>
    </row>
    <row r="294" spans="1:7">
      <c r="B294" s="939" t="s">
        <v>1326</v>
      </c>
      <c r="C294" s="939" t="s">
        <v>33</v>
      </c>
      <c r="D294" s="941" t="s">
        <v>34</v>
      </c>
      <c r="E294" s="228" t="s">
        <v>165</v>
      </c>
      <c r="F294" s="228" t="s">
        <v>165</v>
      </c>
      <c r="G294" s="228" t="s">
        <v>1347</v>
      </c>
    </row>
    <row r="295" spans="1:7">
      <c r="B295" s="940"/>
      <c r="C295" s="940"/>
      <c r="D295" s="942"/>
      <c r="E295" s="228" t="s">
        <v>1123</v>
      </c>
      <c r="F295" s="228" t="s">
        <v>36</v>
      </c>
      <c r="G295" s="228" t="s">
        <v>37</v>
      </c>
    </row>
    <row r="296" spans="1:7">
      <c r="B296" s="231" t="s">
        <v>1348</v>
      </c>
      <c r="C296" s="229" t="s">
        <v>1337</v>
      </c>
      <c r="D296" s="943" t="s">
        <v>1349</v>
      </c>
      <c r="E296" s="230">
        <f>F296-3</f>
        <v>43558</v>
      </c>
      <c r="F296" s="230">
        <v>43561</v>
      </c>
      <c r="G296" s="230">
        <f>F296+2</f>
        <v>43563</v>
      </c>
    </row>
    <row r="297" spans="1:7">
      <c r="B297" s="231" t="s">
        <v>1350</v>
      </c>
      <c r="C297" s="229" t="s">
        <v>680</v>
      </c>
      <c r="D297" s="943"/>
      <c r="E297" s="230">
        <f t="shared" ref="E297:G299" si="68">E296+7</f>
        <v>43565</v>
      </c>
      <c r="F297" s="230">
        <f t="shared" si="68"/>
        <v>43568</v>
      </c>
      <c r="G297" s="230">
        <f t="shared" si="68"/>
        <v>43570</v>
      </c>
    </row>
    <row r="298" spans="1:7">
      <c r="B298" s="231" t="s">
        <v>1348</v>
      </c>
      <c r="C298" s="229" t="s">
        <v>681</v>
      </c>
      <c r="D298" s="943"/>
      <c r="E298" s="230">
        <f t="shared" si="68"/>
        <v>43572</v>
      </c>
      <c r="F298" s="230">
        <f t="shared" si="68"/>
        <v>43575</v>
      </c>
      <c r="G298" s="230">
        <f t="shared" si="68"/>
        <v>43577</v>
      </c>
    </row>
    <row r="299" spans="1:7">
      <c r="B299" s="231" t="s">
        <v>1350</v>
      </c>
      <c r="C299" s="229" t="s">
        <v>658</v>
      </c>
      <c r="D299" s="943"/>
      <c r="E299" s="230">
        <f t="shared" si="68"/>
        <v>43579</v>
      </c>
      <c r="F299" s="230">
        <f t="shared" si="68"/>
        <v>43582</v>
      </c>
      <c r="G299" s="230">
        <f t="shared" si="68"/>
        <v>43584</v>
      </c>
    </row>
    <row r="300" spans="1:7">
      <c r="B300" s="216"/>
      <c r="C300" s="216"/>
    </row>
    <row r="301" spans="1:7">
      <c r="A301" s="937" t="s">
        <v>263</v>
      </c>
      <c r="B301" s="937"/>
    </row>
    <row r="302" spans="1:7">
      <c r="B302" s="939" t="s">
        <v>1326</v>
      </c>
      <c r="C302" s="939" t="s">
        <v>33</v>
      </c>
      <c r="D302" s="941" t="s">
        <v>34</v>
      </c>
      <c r="E302" s="228" t="s">
        <v>165</v>
      </c>
      <c r="F302" s="228" t="s">
        <v>165</v>
      </c>
      <c r="G302" s="252" t="s">
        <v>1351</v>
      </c>
    </row>
    <row r="303" spans="1:7">
      <c r="B303" s="940"/>
      <c r="C303" s="940"/>
      <c r="D303" s="942"/>
      <c r="E303" s="228" t="s">
        <v>1123</v>
      </c>
      <c r="F303" s="228" t="s">
        <v>36</v>
      </c>
      <c r="G303" s="252" t="s">
        <v>37</v>
      </c>
    </row>
    <row r="304" spans="1:7">
      <c r="B304" s="229" t="s">
        <v>1331</v>
      </c>
      <c r="C304" s="229" t="s">
        <v>1352</v>
      </c>
      <c r="D304" s="934" t="s">
        <v>1353</v>
      </c>
      <c r="E304" s="230">
        <f>F304-4</f>
        <v>43553</v>
      </c>
      <c r="F304" s="230">
        <v>43557</v>
      </c>
      <c r="G304" s="230">
        <f>F304+2</f>
        <v>43559</v>
      </c>
    </row>
    <row r="305" spans="2:7">
      <c r="B305" s="231" t="s">
        <v>1328</v>
      </c>
      <c r="C305" s="232" t="s">
        <v>1354</v>
      </c>
      <c r="D305" s="928"/>
      <c r="E305" s="230">
        <f t="shared" ref="E305:G308" si="69">E304+7</f>
        <v>43560</v>
      </c>
      <c r="F305" s="230">
        <f t="shared" si="69"/>
        <v>43564</v>
      </c>
      <c r="G305" s="230">
        <f t="shared" si="69"/>
        <v>43566</v>
      </c>
    </row>
    <row r="306" spans="2:7">
      <c r="B306" s="231" t="s">
        <v>1331</v>
      </c>
      <c r="C306" s="232" t="s">
        <v>1355</v>
      </c>
      <c r="D306" s="928"/>
      <c r="E306" s="230">
        <f t="shared" si="69"/>
        <v>43567</v>
      </c>
      <c r="F306" s="230">
        <f t="shared" si="69"/>
        <v>43571</v>
      </c>
      <c r="G306" s="230">
        <f t="shared" si="69"/>
        <v>43573</v>
      </c>
    </row>
    <row r="307" spans="2:7">
      <c r="B307" s="231" t="s">
        <v>1328</v>
      </c>
      <c r="C307" s="232" t="s">
        <v>1356</v>
      </c>
      <c r="D307" s="929"/>
      <c r="E307" s="230">
        <f t="shared" si="69"/>
        <v>43574</v>
      </c>
      <c r="F307" s="230">
        <f t="shared" si="69"/>
        <v>43578</v>
      </c>
      <c r="G307" s="230">
        <f t="shared" si="69"/>
        <v>43580</v>
      </c>
    </row>
    <row r="308" spans="2:7">
      <c r="B308" s="229" t="s">
        <v>1331</v>
      </c>
      <c r="C308" s="229" t="s">
        <v>1357</v>
      </c>
      <c r="D308" s="943"/>
      <c r="E308" s="230">
        <f t="shared" si="69"/>
        <v>43581</v>
      </c>
      <c r="F308" s="230">
        <f t="shared" si="69"/>
        <v>43585</v>
      </c>
      <c r="G308" s="230">
        <f t="shared" si="69"/>
        <v>43587</v>
      </c>
    </row>
    <row r="309" spans="2:7">
      <c r="B309" s="216"/>
      <c r="C309" s="216"/>
    </row>
    <row r="310" spans="2:7">
      <c r="B310" s="939" t="s">
        <v>1326</v>
      </c>
      <c r="C310" s="939" t="s">
        <v>33</v>
      </c>
      <c r="D310" s="941" t="s">
        <v>34</v>
      </c>
      <c r="E310" s="228" t="s">
        <v>165</v>
      </c>
      <c r="F310" s="228" t="s">
        <v>165</v>
      </c>
      <c r="G310" s="228" t="s">
        <v>1351</v>
      </c>
    </row>
    <row r="311" spans="2:7">
      <c r="B311" s="940"/>
      <c r="C311" s="940"/>
      <c r="D311" s="942"/>
      <c r="E311" s="228" t="s">
        <v>1123</v>
      </c>
      <c r="F311" s="228" t="s">
        <v>36</v>
      </c>
      <c r="G311" s="228" t="s">
        <v>37</v>
      </c>
    </row>
    <row r="312" spans="2:7">
      <c r="B312" s="231" t="s">
        <v>1358</v>
      </c>
      <c r="C312" s="229" t="s">
        <v>1359</v>
      </c>
      <c r="D312" s="943" t="s">
        <v>1360</v>
      </c>
      <c r="E312" s="230">
        <f>F312-3</f>
        <v>43557</v>
      </c>
      <c r="F312" s="230">
        <v>43560</v>
      </c>
      <c r="G312" s="230">
        <f>F312+3</f>
        <v>43563</v>
      </c>
    </row>
    <row r="313" spans="2:7">
      <c r="B313" s="231" t="s">
        <v>1358</v>
      </c>
      <c r="C313" s="229" t="s">
        <v>1361</v>
      </c>
      <c r="D313" s="943"/>
      <c r="E313" s="230">
        <f t="shared" ref="E313:F314" si="70">E312+7</f>
        <v>43564</v>
      </c>
      <c r="F313" s="230">
        <f t="shared" si="70"/>
        <v>43567</v>
      </c>
      <c r="G313" s="230">
        <f>F313+3</f>
        <v>43570</v>
      </c>
    </row>
    <row r="314" spans="2:7">
      <c r="B314" s="231" t="s">
        <v>1358</v>
      </c>
      <c r="C314" s="229" t="s">
        <v>1362</v>
      </c>
      <c r="D314" s="943"/>
      <c r="E314" s="230">
        <f t="shared" si="70"/>
        <v>43571</v>
      </c>
      <c r="F314" s="230">
        <f t="shared" si="70"/>
        <v>43574</v>
      </c>
      <c r="G314" s="230">
        <f t="shared" ref="G314:G315" si="71">F314+3</f>
        <v>43577</v>
      </c>
    </row>
    <row r="315" spans="2:7">
      <c r="B315" s="231" t="s">
        <v>1358</v>
      </c>
      <c r="C315" s="229" t="s">
        <v>254</v>
      </c>
      <c r="D315" s="943"/>
      <c r="E315" s="230">
        <f>E314+7</f>
        <v>43578</v>
      </c>
      <c r="F315" s="230">
        <f>F314+7</f>
        <v>43581</v>
      </c>
      <c r="G315" s="230">
        <f t="shared" si="71"/>
        <v>43584</v>
      </c>
    </row>
    <row r="317" spans="2:7">
      <c r="B317" s="939" t="s">
        <v>1326</v>
      </c>
      <c r="C317" s="939" t="s">
        <v>33</v>
      </c>
      <c r="D317" s="941" t="s">
        <v>34</v>
      </c>
      <c r="E317" s="228" t="s">
        <v>165</v>
      </c>
      <c r="F317" s="228" t="s">
        <v>165</v>
      </c>
      <c r="G317" s="228" t="s">
        <v>1351</v>
      </c>
    </row>
    <row r="318" spans="2:7">
      <c r="B318" s="940"/>
      <c r="C318" s="940"/>
      <c r="D318" s="942"/>
      <c r="E318" s="228" t="s">
        <v>1123</v>
      </c>
      <c r="F318" s="228" t="s">
        <v>36</v>
      </c>
      <c r="G318" s="228" t="s">
        <v>37</v>
      </c>
    </row>
    <row r="319" spans="2:7">
      <c r="B319" s="231" t="s">
        <v>1363</v>
      </c>
      <c r="C319" s="229" t="s">
        <v>1337</v>
      </c>
      <c r="D319" s="943" t="s">
        <v>1364</v>
      </c>
      <c r="E319" s="230">
        <f>F319-3</f>
        <v>43559</v>
      </c>
      <c r="F319" s="230">
        <v>43562</v>
      </c>
      <c r="G319" s="230">
        <f>F319+3</f>
        <v>43565</v>
      </c>
    </row>
    <row r="320" spans="2:7">
      <c r="B320" s="231" t="s">
        <v>1363</v>
      </c>
      <c r="C320" s="229" t="s">
        <v>680</v>
      </c>
      <c r="D320" s="943"/>
      <c r="E320" s="230">
        <f t="shared" ref="E320:G322" si="72">E319+7</f>
        <v>43566</v>
      </c>
      <c r="F320" s="230">
        <f t="shared" si="72"/>
        <v>43569</v>
      </c>
      <c r="G320" s="230">
        <f t="shared" si="72"/>
        <v>43572</v>
      </c>
    </row>
    <row r="321" spans="1:7">
      <c r="B321" s="231" t="s">
        <v>1363</v>
      </c>
      <c r="C321" s="229" t="s">
        <v>681</v>
      </c>
      <c r="D321" s="943"/>
      <c r="E321" s="230">
        <f t="shared" si="72"/>
        <v>43573</v>
      </c>
      <c r="F321" s="230">
        <f t="shared" si="72"/>
        <v>43576</v>
      </c>
      <c r="G321" s="230">
        <f t="shared" si="72"/>
        <v>43579</v>
      </c>
    </row>
    <row r="322" spans="1:7">
      <c r="B322" s="231" t="s">
        <v>1363</v>
      </c>
      <c r="C322" s="229" t="s">
        <v>658</v>
      </c>
      <c r="D322" s="943"/>
      <c r="E322" s="230">
        <f t="shared" si="72"/>
        <v>43580</v>
      </c>
      <c r="F322" s="230">
        <f t="shared" si="72"/>
        <v>43583</v>
      </c>
      <c r="G322" s="230">
        <f t="shared" si="72"/>
        <v>43586</v>
      </c>
    </row>
    <row r="323" spans="1:7">
      <c r="B323" s="216"/>
      <c r="C323" s="216"/>
    </row>
    <row r="324" spans="1:7">
      <c r="A324" s="225" t="s">
        <v>264</v>
      </c>
    </row>
    <row r="325" spans="1:7">
      <c r="B325" s="939" t="s">
        <v>1326</v>
      </c>
      <c r="C325" s="939" t="s">
        <v>33</v>
      </c>
      <c r="D325" s="941" t="s">
        <v>34</v>
      </c>
      <c r="E325" s="228" t="s">
        <v>165</v>
      </c>
      <c r="F325" s="228" t="s">
        <v>165</v>
      </c>
      <c r="G325" s="252" t="s">
        <v>1365</v>
      </c>
    </row>
    <row r="326" spans="1:7">
      <c r="B326" s="940"/>
      <c r="C326" s="940"/>
      <c r="D326" s="942"/>
      <c r="E326" s="228" t="s">
        <v>1123</v>
      </c>
      <c r="F326" s="228" t="s">
        <v>36</v>
      </c>
      <c r="G326" s="252" t="s">
        <v>37</v>
      </c>
    </row>
    <row r="327" spans="1:7">
      <c r="B327" s="229" t="s">
        <v>1366</v>
      </c>
      <c r="C327" s="229" t="s">
        <v>1367</v>
      </c>
      <c r="D327" s="934" t="s">
        <v>1368</v>
      </c>
      <c r="E327" s="230">
        <f>F327-4</f>
        <v>43553</v>
      </c>
      <c r="F327" s="230">
        <v>43557</v>
      </c>
      <c r="G327" s="230">
        <f>F327+3</f>
        <v>43560</v>
      </c>
    </row>
    <row r="328" spans="1:7">
      <c r="B328" s="231" t="s">
        <v>1366</v>
      </c>
      <c r="C328" s="232" t="s">
        <v>1369</v>
      </c>
      <c r="D328" s="928"/>
      <c r="E328" s="230">
        <f t="shared" ref="E328:F329" si="73">E327+7</f>
        <v>43560</v>
      </c>
      <c r="F328" s="230">
        <f t="shared" si="73"/>
        <v>43564</v>
      </c>
      <c r="G328" s="230">
        <f t="shared" ref="G328:G331" si="74">F328+3</f>
        <v>43567</v>
      </c>
    </row>
    <row r="329" spans="1:7">
      <c r="B329" s="231" t="s">
        <v>1366</v>
      </c>
      <c r="C329" s="232" t="s">
        <v>1370</v>
      </c>
      <c r="D329" s="928"/>
      <c r="E329" s="230">
        <f t="shared" si="73"/>
        <v>43567</v>
      </c>
      <c r="F329" s="230">
        <f t="shared" si="73"/>
        <v>43571</v>
      </c>
      <c r="G329" s="230">
        <f t="shared" si="74"/>
        <v>43574</v>
      </c>
    </row>
    <row r="330" spans="1:7">
      <c r="B330" s="231" t="s">
        <v>1366</v>
      </c>
      <c r="C330" s="232" t="s">
        <v>1371</v>
      </c>
      <c r="D330" s="929"/>
      <c r="E330" s="230">
        <f>E329+7</f>
        <v>43574</v>
      </c>
      <c r="F330" s="230">
        <f>F329+7</f>
        <v>43578</v>
      </c>
      <c r="G330" s="230">
        <f t="shared" si="74"/>
        <v>43581</v>
      </c>
    </row>
    <row r="331" spans="1:7">
      <c r="B331" s="229" t="s">
        <v>1366</v>
      </c>
      <c r="C331" s="229" t="s">
        <v>1372</v>
      </c>
      <c r="D331" s="943"/>
      <c r="E331" s="230">
        <f>E330+7</f>
        <v>43581</v>
      </c>
      <c r="F331" s="230">
        <f>F330+7</f>
        <v>43585</v>
      </c>
      <c r="G331" s="230">
        <f t="shared" si="74"/>
        <v>43588</v>
      </c>
    </row>
    <row r="332" spans="1:7">
      <c r="B332" s="216"/>
      <c r="C332" s="216"/>
      <c r="F332" s="236"/>
      <c r="G332" s="236"/>
    </row>
    <row r="333" spans="1:7">
      <c r="B333" s="939" t="s">
        <v>1326</v>
      </c>
      <c r="C333" s="939" t="s">
        <v>33</v>
      </c>
      <c r="D333" s="941" t="s">
        <v>34</v>
      </c>
      <c r="E333" s="228" t="s">
        <v>165</v>
      </c>
      <c r="F333" s="228" t="s">
        <v>165</v>
      </c>
      <c r="G333" s="228" t="s">
        <v>1365</v>
      </c>
    </row>
    <row r="334" spans="1:7">
      <c r="B334" s="940"/>
      <c r="C334" s="940"/>
      <c r="D334" s="942"/>
      <c r="E334" s="228" t="s">
        <v>1123</v>
      </c>
      <c r="F334" s="228" t="s">
        <v>36</v>
      </c>
      <c r="G334" s="228" t="s">
        <v>37</v>
      </c>
    </row>
    <row r="335" spans="1:7">
      <c r="B335" s="231" t="s">
        <v>1373</v>
      </c>
      <c r="C335" s="229" t="s">
        <v>1337</v>
      </c>
      <c r="D335" s="943" t="s">
        <v>1374</v>
      </c>
      <c r="E335" s="230">
        <f>F335-3</f>
        <v>43557</v>
      </c>
      <c r="F335" s="230">
        <v>43560</v>
      </c>
      <c r="G335" s="230">
        <f>F335+2</f>
        <v>43562</v>
      </c>
    </row>
    <row r="336" spans="1:7">
      <c r="B336" s="231" t="s">
        <v>1373</v>
      </c>
      <c r="C336" s="229" t="s">
        <v>680</v>
      </c>
      <c r="D336" s="943"/>
      <c r="E336" s="230">
        <f t="shared" ref="E336:G338" si="75">E335+7</f>
        <v>43564</v>
      </c>
      <c r="F336" s="230">
        <f t="shared" si="75"/>
        <v>43567</v>
      </c>
      <c r="G336" s="230">
        <f t="shared" si="75"/>
        <v>43569</v>
      </c>
    </row>
    <row r="337" spans="1:7">
      <c r="B337" s="231" t="s">
        <v>1373</v>
      </c>
      <c r="C337" s="229" t="s">
        <v>681</v>
      </c>
      <c r="D337" s="943"/>
      <c r="E337" s="230">
        <f t="shared" si="75"/>
        <v>43571</v>
      </c>
      <c r="F337" s="230">
        <f t="shared" si="75"/>
        <v>43574</v>
      </c>
      <c r="G337" s="230">
        <f t="shared" si="75"/>
        <v>43576</v>
      </c>
    </row>
    <row r="338" spans="1:7">
      <c r="B338" s="231" t="s">
        <v>1373</v>
      </c>
      <c r="C338" s="229" t="s">
        <v>658</v>
      </c>
      <c r="D338" s="943"/>
      <c r="E338" s="230">
        <f t="shared" si="75"/>
        <v>43578</v>
      </c>
      <c r="F338" s="230">
        <f t="shared" si="75"/>
        <v>43581</v>
      </c>
      <c r="G338" s="230">
        <f t="shared" si="75"/>
        <v>43583</v>
      </c>
    </row>
    <row r="339" spans="1:7">
      <c r="B339" s="255"/>
      <c r="C339" s="256"/>
    </row>
    <row r="340" spans="1:7">
      <c r="B340" s="939" t="s">
        <v>1326</v>
      </c>
      <c r="C340" s="939" t="s">
        <v>33</v>
      </c>
      <c r="D340" s="941" t="s">
        <v>34</v>
      </c>
      <c r="E340" s="228" t="s">
        <v>165</v>
      </c>
      <c r="F340" s="228" t="s">
        <v>165</v>
      </c>
      <c r="G340" s="228" t="s">
        <v>1365</v>
      </c>
    </row>
    <row r="341" spans="1:7">
      <c r="B341" s="940"/>
      <c r="C341" s="940"/>
      <c r="D341" s="942"/>
      <c r="E341" s="228" t="s">
        <v>1123</v>
      </c>
      <c r="F341" s="228" t="s">
        <v>36</v>
      </c>
      <c r="G341" s="228" t="s">
        <v>37</v>
      </c>
    </row>
    <row r="342" spans="1:7">
      <c r="B342" s="231" t="s">
        <v>1344</v>
      </c>
      <c r="C342" s="229" t="s">
        <v>1375</v>
      </c>
      <c r="D342" s="943" t="s">
        <v>1376</v>
      </c>
      <c r="E342" s="230">
        <f>F342-3</f>
        <v>43559</v>
      </c>
      <c r="F342" s="230">
        <v>43562</v>
      </c>
      <c r="G342" s="230">
        <f>F342+2</f>
        <v>43564</v>
      </c>
    </row>
    <row r="343" spans="1:7">
      <c r="B343" s="231" t="s">
        <v>1339</v>
      </c>
      <c r="C343" s="229" t="s">
        <v>1377</v>
      </c>
      <c r="D343" s="943"/>
      <c r="E343" s="230">
        <f t="shared" ref="E343:G345" si="76">E342+7</f>
        <v>43566</v>
      </c>
      <c r="F343" s="230">
        <f t="shared" si="76"/>
        <v>43569</v>
      </c>
      <c r="G343" s="230">
        <f t="shared" si="76"/>
        <v>43571</v>
      </c>
    </row>
    <row r="344" spans="1:7">
      <c r="B344" s="231" t="s">
        <v>1342</v>
      </c>
      <c r="C344" s="229" t="s">
        <v>1378</v>
      </c>
      <c r="D344" s="943"/>
      <c r="E344" s="230">
        <f t="shared" si="76"/>
        <v>43573</v>
      </c>
      <c r="F344" s="230">
        <f t="shared" si="76"/>
        <v>43576</v>
      </c>
      <c r="G344" s="230">
        <f t="shared" si="76"/>
        <v>43578</v>
      </c>
    </row>
    <row r="345" spans="1:7">
      <c r="B345" s="231" t="s">
        <v>1344</v>
      </c>
      <c r="C345" s="229" t="s">
        <v>1379</v>
      </c>
      <c r="D345" s="943"/>
      <c r="E345" s="230">
        <f t="shared" si="76"/>
        <v>43580</v>
      </c>
      <c r="F345" s="230">
        <f t="shared" si="76"/>
        <v>43583</v>
      </c>
      <c r="G345" s="230">
        <f t="shared" si="76"/>
        <v>43585</v>
      </c>
    </row>
    <row r="346" spans="1:7">
      <c r="B346" s="243"/>
      <c r="C346" s="254"/>
      <c r="E346" s="236"/>
      <c r="F346" s="236"/>
      <c r="G346" s="236"/>
    </row>
    <row r="347" spans="1:7">
      <c r="A347" s="225" t="s">
        <v>265</v>
      </c>
    </row>
    <row r="348" spans="1:7">
      <c r="A348" s="225"/>
      <c r="B348" s="939" t="s">
        <v>1326</v>
      </c>
      <c r="C348" s="939" t="s">
        <v>33</v>
      </c>
      <c r="D348" s="941" t="s">
        <v>34</v>
      </c>
      <c r="E348" s="228" t="s">
        <v>165</v>
      </c>
      <c r="F348" s="228" t="s">
        <v>165</v>
      </c>
      <c r="G348" s="228" t="s">
        <v>1380</v>
      </c>
    </row>
    <row r="349" spans="1:7">
      <c r="B349" s="940"/>
      <c r="C349" s="940"/>
      <c r="D349" s="942"/>
      <c r="E349" s="228" t="s">
        <v>1123</v>
      </c>
      <c r="F349" s="228" t="s">
        <v>36</v>
      </c>
      <c r="G349" s="228" t="s">
        <v>37</v>
      </c>
    </row>
    <row r="350" spans="1:7">
      <c r="B350" s="229" t="s">
        <v>1381</v>
      </c>
      <c r="C350" s="229" t="s">
        <v>1382</v>
      </c>
      <c r="D350" s="943" t="s">
        <v>1383</v>
      </c>
      <c r="E350" s="230">
        <f>F350-2</f>
        <v>43556</v>
      </c>
      <c r="F350" s="230">
        <v>43558</v>
      </c>
      <c r="G350" s="230">
        <f>F350+1</f>
        <v>43559</v>
      </c>
    </row>
    <row r="351" spans="1:7">
      <c r="B351" s="231" t="s">
        <v>1381</v>
      </c>
      <c r="C351" s="229" t="s">
        <v>1384</v>
      </c>
      <c r="D351" s="943"/>
      <c r="E351" s="230">
        <f t="shared" ref="E351:F353" si="77">E350+7</f>
        <v>43563</v>
      </c>
      <c r="F351" s="230">
        <f t="shared" si="77"/>
        <v>43565</v>
      </c>
      <c r="G351" s="230">
        <f t="shared" ref="G351:G353" si="78">F351+1</f>
        <v>43566</v>
      </c>
    </row>
    <row r="352" spans="1:7">
      <c r="B352" s="231" t="s">
        <v>1381</v>
      </c>
      <c r="C352" s="229" t="s">
        <v>1385</v>
      </c>
      <c r="D352" s="943"/>
      <c r="E352" s="230">
        <f t="shared" si="77"/>
        <v>43570</v>
      </c>
      <c r="F352" s="230">
        <f t="shared" si="77"/>
        <v>43572</v>
      </c>
      <c r="G352" s="230">
        <f t="shared" si="78"/>
        <v>43573</v>
      </c>
    </row>
    <row r="353" spans="2:7">
      <c r="B353" s="231" t="s">
        <v>1381</v>
      </c>
      <c r="C353" s="229" t="s">
        <v>1386</v>
      </c>
      <c r="D353" s="943"/>
      <c r="E353" s="230">
        <f t="shared" si="77"/>
        <v>43577</v>
      </c>
      <c r="F353" s="230">
        <f t="shared" si="77"/>
        <v>43579</v>
      </c>
      <c r="G353" s="230">
        <f t="shared" si="78"/>
        <v>43580</v>
      </c>
    </row>
    <row r="354" spans="2:7">
      <c r="B354" s="216"/>
      <c r="C354" s="216"/>
    </row>
    <row r="355" spans="2:7">
      <c r="B355" s="939" t="s">
        <v>1326</v>
      </c>
      <c r="C355" s="939" t="s">
        <v>33</v>
      </c>
      <c r="D355" s="941" t="s">
        <v>34</v>
      </c>
      <c r="E355" s="228" t="s">
        <v>165</v>
      </c>
      <c r="F355" s="228" t="s">
        <v>165</v>
      </c>
      <c r="G355" s="228" t="s">
        <v>1380</v>
      </c>
    </row>
    <row r="356" spans="2:7">
      <c r="B356" s="940"/>
      <c r="C356" s="940"/>
      <c r="D356" s="942"/>
      <c r="E356" s="228" t="s">
        <v>1123</v>
      </c>
      <c r="F356" s="228" t="s">
        <v>36</v>
      </c>
      <c r="G356" s="228" t="s">
        <v>37</v>
      </c>
    </row>
    <row r="357" spans="2:7">
      <c r="B357" s="229" t="s">
        <v>1387</v>
      </c>
      <c r="C357" s="229" t="s">
        <v>1388</v>
      </c>
      <c r="D357" s="934" t="s">
        <v>1389</v>
      </c>
      <c r="E357" s="230">
        <f>F357-2</f>
        <v>43557</v>
      </c>
      <c r="F357" s="230">
        <v>43559</v>
      </c>
      <c r="G357" s="230">
        <f>F357+2</f>
        <v>43561</v>
      </c>
    </row>
    <row r="358" spans="2:7">
      <c r="B358" s="231" t="s">
        <v>1387</v>
      </c>
      <c r="C358" s="229" t="s">
        <v>1390</v>
      </c>
      <c r="D358" s="928"/>
      <c r="E358" s="230">
        <f t="shared" ref="E358:G360" si="79">E357+7</f>
        <v>43564</v>
      </c>
      <c r="F358" s="230">
        <f t="shared" si="79"/>
        <v>43566</v>
      </c>
      <c r="G358" s="230">
        <f t="shared" si="79"/>
        <v>43568</v>
      </c>
    </row>
    <row r="359" spans="2:7">
      <c r="B359" s="231" t="s">
        <v>1387</v>
      </c>
      <c r="C359" s="229" t="s">
        <v>1391</v>
      </c>
      <c r="D359" s="928"/>
      <c r="E359" s="230">
        <f t="shared" si="79"/>
        <v>43571</v>
      </c>
      <c r="F359" s="230">
        <f t="shared" si="79"/>
        <v>43573</v>
      </c>
      <c r="G359" s="230">
        <f t="shared" si="79"/>
        <v>43575</v>
      </c>
    </row>
    <row r="360" spans="2:7">
      <c r="B360" s="231" t="s">
        <v>1387</v>
      </c>
      <c r="C360" s="229" t="s">
        <v>1392</v>
      </c>
      <c r="D360" s="929"/>
      <c r="E360" s="230">
        <f t="shared" si="79"/>
        <v>43578</v>
      </c>
      <c r="F360" s="230">
        <f t="shared" si="79"/>
        <v>43580</v>
      </c>
      <c r="G360" s="230">
        <f t="shared" si="79"/>
        <v>43582</v>
      </c>
    </row>
    <row r="362" spans="2:7">
      <c r="B362" s="939" t="s">
        <v>1326</v>
      </c>
      <c r="C362" s="939" t="s">
        <v>33</v>
      </c>
      <c r="D362" s="941" t="s">
        <v>34</v>
      </c>
      <c r="E362" s="228" t="s">
        <v>165</v>
      </c>
      <c r="F362" s="228" t="s">
        <v>165</v>
      </c>
      <c r="G362" s="228" t="s">
        <v>1380</v>
      </c>
    </row>
    <row r="363" spans="2:7">
      <c r="B363" s="940"/>
      <c r="C363" s="940"/>
      <c r="D363" s="942"/>
      <c r="E363" s="228" t="s">
        <v>1123</v>
      </c>
      <c r="F363" s="228" t="s">
        <v>36</v>
      </c>
      <c r="G363" s="228" t="s">
        <v>37</v>
      </c>
    </row>
    <row r="364" spans="2:7">
      <c r="B364" s="229" t="s">
        <v>1393</v>
      </c>
      <c r="C364" s="229" t="s">
        <v>1394</v>
      </c>
      <c r="D364" s="943" t="s">
        <v>1389</v>
      </c>
      <c r="E364" s="230">
        <f>F364-2</f>
        <v>43558</v>
      </c>
      <c r="F364" s="230">
        <v>43560</v>
      </c>
      <c r="G364" s="230">
        <f>F364+3</f>
        <v>43563</v>
      </c>
    </row>
    <row r="365" spans="2:7">
      <c r="B365" s="231" t="s">
        <v>1393</v>
      </c>
      <c r="C365" s="229" t="s">
        <v>1395</v>
      </c>
      <c r="D365" s="943"/>
      <c r="E365" s="230">
        <f t="shared" ref="E365:F367" si="80">E364+7</f>
        <v>43565</v>
      </c>
      <c r="F365" s="230">
        <f>F364+7</f>
        <v>43567</v>
      </c>
      <c r="G365" s="230">
        <f t="shared" ref="G365:G367" si="81">F365+3</f>
        <v>43570</v>
      </c>
    </row>
    <row r="366" spans="2:7">
      <c r="B366" s="231" t="s">
        <v>1393</v>
      </c>
      <c r="C366" s="229" t="s">
        <v>1396</v>
      </c>
      <c r="D366" s="943"/>
      <c r="E366" s="230">
        <f t="shared" si="80"/>
        <v>43572</v>
      </c>
      <c r="F366" s="230">
        <f t="shared" si="80"/>
        <v>43574</v>
      </c>
      <c r="G366" s="230">
        <f t="shared" si="81"/>
        <v>43577</v>
      </c>
    </row>
    <row r="367" spans="2:7">
      <c r="B367" s="231" t="s">
        <v>1393</v>
      </c>
      <c r="C367" s="229" t="s">
        <v>1397</v>
      </c>
      <c r="D367" s="943"/>
      <c r="E367" s="230">
        <f t="shared" si="80"/>
        <v>43579</v>
      </c>
      <c r="F367" s="230">
        <f t="shared" si="80"/>
        <v>43581</v>
      </c>
      <c r="G367" s="230">
        <f t="shared" si="81"/>
        <v>43584</v>
      </c>
    </row>
    <row r="368" spans="2:7">
      <c r="C368" s="216"/>
    </row>
    <row r="369" spans="1:7">
      <c r="B369" s="939" t="s">
        <v>1326</v>
      </c>
      <c r="C369" s="939" t="s">
        <v>33</v>
      </c>
      <c r="D369" s="941" t="s">
        <v>34</v>
      </c>
      <c r="E369" s="228" t="s">
        <v>165</v>
      </c>
      <c r="F369" s="228" t="s">
        <v>165</v>
      </c>
      <c r="G369" s="228" t="s">
        <v>1380</v>
      </c>
    </row>
    <row r="370" spans="1:7">
      <c r="B370" s="940"/>
      <c r="C370" s="940"/>
      <c r="D370" s="942"/>
      <c r="E370" s="228" t="s">
        <v>1123</v>
      </c>
      <c r="F370" s="228" t="s">
        <v>36</v>
      </c>
      <c r="G370" s="228" t="s">
        <v>37</v>
      </c>
    </row>
    <row r="371" spans="1:7">
      <c r="B371" s="229" t="s">
        <v>1398</v>
      </c>
      <c r="C371" s="229" t="s">
        <v>1399</v>
      </c>
      <c r="D371" s="943" t="s">
        <v>1389</v>
      </c>
      <c r="E371" s="230">
        <f>F371-2</f>
        <v>43559</v>
      </c>
      <c r="F371" s="230">
        <v>43561</v>
      </c>
      <c r="G371" s="230">
        <f>F371+2</f>
        <v>43563</v>
      </c>
    </row>
    <row r="372" spans="1:7">
      <c r="B372" s="229" t="s">
        <v>1398</v>
      </c>
      <c r="C372" s="229" t="s">
        <v>1400</v>
      </c>
      <c r="D372" s="943"/>
      <c r="E372" s="230">
        <f t="shared" ref="E372:F374" si="82">E371+7</f>
        <v>43566</v>
      </c>
      <c r="F372" s="230">
        <f t="shared" si="82"/>
        <v>43568</v>
      </c>
      <c r="G372" s="230">
        <f t="shared" ref="G372:G374" si="83">F372+2</f>
        <v>43570</v>
      </c>
    </row>
    <row r="373" spans="1:7">
      <c r="B373" s="229" t="s">
        <v>1398</v>
      </c>
      <c r="C373" s="229" t="s">
        <v>1401</v>
      </c>
      <c r="D373" s="943"/>
      <c r="E373" s="230">
        <f t="shared" si="82"/>
        <v>43573</v>
      </c>
      <c r="F373" s="230">
        <f t="shared" si="82"/>
        <v>43575</v>
      </c>
      <c r="G373" s="230">
        <f t="shared" si="83"/>
        <v>43577</v>
      </c>
    </row>
    <row r="374" spans="1:7">
      <c r="B374" s="229" t="s">
        <v>1398</v>
      </c>
      <c r="C374" s="229" t="s">
        <v>1402</v>
      </c>
      <c r="D374" s="943"/>
      <c r="E374" s="230">
        <f t="shared" si="82"/>
        <v>43580</v>
      </c>
      <c r="F374" s="230">
        <f t="shared" si="82"/>
        <v>43582</v>
      </c>
      <c r="G374" s="230">
        <f t="shared" si="83"/>
        <v>43584</v>
      </c>
    </row>
    <row r="375" spans="1:7">
      <c r="B375" s="216"/>
      <c r="C375" s="216"/>
      <c r="F375" s="257"/>
      <c r="G375" s="257"/>
    </row>
    <row r="376" spans="1:7">
      <c r="B376" s="939" t="s">
        <v>1326</v>
      </c>
      <c r="C376" s="939" t="s">
        <v>33</v>
      </c>
      <c r="D376" s="941" t="s">
        <v>34</v>
      </c>
      <c r="E376" s="228" t="s">
        <v>165</v>
      </c>
      <c r="F376" s="228" t="s">
        <v>165</v>
      </c>
      <c r="G376" s="228" t="s">
        <v>1380</v>
      </c>
    </row>
    <row r="377" spans="1:7">
      <c r="B377" s="940"/>
      <c r="C377" s="940"/>
      <c r="D377" s="942"/>
      <c r="E377" s="228" t="s">
        <v>1123</v>
      </c>
      <c r="F377" s="228" t="s">
        <v>36</v>
      </c>
      <c r="G377" s="228" t="s">
        <v>37</v>
      </c>
    </row>
    <row r="378" spans="1:7">
      <c r="B378" s="229" t="s">
        <v>1403</v>
      </c>
      <c r="C378" s="229" t="s">
        <v>1337</v>
      </c>
      <c r="D378" s="943" t="s">
        <v>1389</v>
      </c>
      <c r="E378" s="230">
        <f>F378-2</f>
        <v>43560</v>
      </c>
      <c r="F378" s="230">
        <v>43562</v>
      </c>
      <c r="G378" s="230">
        <f>F378+2</f>
        <v>43564</v>
      </c>
    </row>
    <row r="379" spans="1:7">
      <c r="B379" s="229" t="s">
        <v>1403</v>
      </c>
      <c r="C379" s="229" t="s">
        <v>680</v>
      </c>
      <c r="D379" s="943"/>
      <c r="E379" s="230">
        <f t="shared" ref="E379:G381" si="84">E378+7</f>
        <v>43567</v>
      </c>
      <c r="F379" s="230">
        <f t="shared" si="84"/>
        <v>43569</v>
      </c>
      <c r="G379" s="230">
        <f t="shared" si="84"/>
        <v>43571</v>
      </c>
    </row>
    <row r="380" spans="1:7">
      <c r="B380" s="229" t="s">
        <v>1403</v>
      </c>
      <c r="C380" s="229" t="s">
        <v>681</v>
      </c>
      <c r="D380" s="943"/>
      <c r="E380" s="230">
        <f t="shared" si="84"/>
        <v>43574</v>
      </c>
      <c r="F380" s="230">
        <f t="shared" si="84"/>
        <v>43576</v>
      </c>
      <c r="G380" s="230">
        <f t="shared" si="84"/>
        <v>43578</v>
      </c>
    </row>
    <row r="381" spans="1:7">
      <c r="B381" s="229" t="s">
        <v>1403</v>
      </c>
      <c r="C381" s="229" t="s">
        <v>658</v>
      </c>
      <c r="D381" s="943"/>
      <c r="E381" s="230">
        <f t="shared" si="84"/>
        <v>43581</v>
      </c>
      <c r="F381" s="230">
        <f t="shared" si="84"/>
        <v>43583</v>
      </c>
      <c r="G381" s="230">
        <f t="shared" si="84"/>
        <v>43585</v>
      </c>
    </row>
    <row r="382" spans="1:7">
      <c r="B382" s="243"/>
      <c r="C382" s="243"/>
      <c r="D382" s="242"/>
      <c r="E382" s="236"/>
      <c r="F382" s="236"/>
      <c r="G382" s="236"/>
    </row>
    <row r="383" spans="1:7">
      <c r="A383" s="225" t="s">
        <v>266</v>
      </c>
    </row>
    <row r="384" spans="1:7">
      <c r="A384" s="225"/>
      <c r="B384" s="939" t="s">
        <v>1326</v>
      </c>
      <c r="C384" s="939" t="s">
        <v>33</v>
      </c>
      <c r="D384" s="941" t="s">
        <v>34</v>
      </c>
      <c r="E384" s="228" t="s">
        <v>165</v>
      </c>
      <c r="F384" s="228" t="s">
        <v>165</v>
      </c>
      <c r="G384" s="252" t="s">
        <v>1404</v>
      </c>
    </row>
    <row r="385" spans="1:7">
      <c r="A385" s="225"/>
      <c r="B385" s="940"/>
      <c r="C385" s="940"/>
      <c r="D385" s="942"/>
      <c r="E385" s="228" t="s">
        <v>1123</v>
      </c>
      <c r="F385" s="228" t="s">
        <v>36</v>
      </c>
      <c r="G385" s="252" t="s">
        <v>37</v>
      </c>
    </row>
    <row r="386" spans="1:7">
      <c r="A386" s="225"/>
      <c r="B386" s="229" t="s">
        <v>1405</v>
      </c>
      <c r="C386" s="229" t="s">
        <v>1406</v>
      </c>
      <c r="D386" s="934" t="s">
        <v>1407</v>
      </c>
      <c r="E386" s="230">
        <f>F386-4</f>
        <v>43553</v>
      </c>
      <c r="F386" s="230">
        <v>43557</v>
      </c>
      <c r="G386" s="230">
        <f>F386+2</f>
        <v>43559</v>
      </c>
    </row>
    <row r="387" spans="1:7">
      <c r="A387" s="225"/>
      <c r="B387" s="231" t="s">
        <v>1405</v>
      </c>
      <c r="C387" s="232" t="s">
        <v>1408</v>
      </c>
      <c r="D387" s="928"/>
      <c r="E387" s="230">
        <f>E386+7</f>
        <v>43560</v>
      </c>
      <c r="F387" s="230">
        <f t="shared" ref="F387:G387" si="85">F386+7</f>
        <v>43564</v>
      </c>
      <c r="G387" s="230">
        <f t="shared" si="85"/>
        <v>43566</v>
      </c>
    </row>
    <row r="388" spans="1:7">
      <c r="A388" s="225"/>
      <c r="B388" s="231" t="s">
        <v>1405</v>
      </c>
      <c r="C388" s="232" t="s">
        <v>1409</v>
      </c>
      <c r="D388" s="928"/>
      <c r="E388" s="230">
        <f t="shared" ref="E388:G390" si="86">E387+7</f>
        <v>43567</v>
      </c>
      <c r="F388" s="230">
        <f t="shared" si="86"/>
        <v>43571</v>
      </c>
      <c r="G388" s="230">
        <f t="shared" si="86"/>
        <v>43573</v>
      </c>
    </row>
    <row r="389" spans="1:7">
      <c r="A389" s="225"/>
      <c r="B389" s="231" t="s">
        <v>1405</v>
      </c>
      <c r="C389" s="232" t="s">
        <v>1410</v>
      </c>
      <c r="D389" s="929"/>
      <c r="E389" s="230">
        <f t="shared" si="86"/>
        <v>43574</v>
      </c>
      <c r="F389" s="230">
        <f t="shared" si="86"/>
        <v>43578</v>
      </c>
      <c r="G389" s="230">
        <f t="shared" si="86"/>
        <v>43580</v>
      </c>
    </row>
    <row r="390" spans="1:7">
      <c r="A390" s="225"/>
      <c r="B390" s="229" t="s">
        <v>1405</v>
      </c>
      <c r="C390" s="229" t="s">
        <v>1411</v>
      </c>
      <c r="D390" s="943"/>
      <c r="E390" s="230">
        <f t="shared" si="86"/>
        <v>43581</v>
      </c>
      <c r="F390" s="230">
        <f t="shared" si="86"/>
        <v>43585</v>
      </c>
      <c r="G390" s="230">
        <f t="shared" si="86"/>
        <v>43587</v>
      </c>
    </row>
    <row r="391" spans="1:7">
      <c r="A391" s="225"/>
      <c r="B391" s="258"/>
      <c r="C391" s="256"/>
    </row>
    <row r="392" spans="1:7">
      <c r="B392" s="939" t="s">
        <v>1326</v>
      </c>
      <c r="C392" s="939" t="s">
        <v>33</v>
      </c>
      <c r="D392" s="941" t="s">
        <v>34</v>
      </c>
      <c r="E392" s="228" t="s">
        <v>165</v>
      </c>
      <c r="F392" s="228" t="s">
        <v>165</v>
      </c>
      <c r="G392" s="228" t="s">
        <v>1404</v>
      </c>
    </row>
    <row r="393" spans="1:7">
      <c r="B393" s="940"/>
      <c r="C393" s="940"/>
      <c r="D393" s="942"/>
      <c r="E393" s="228" t="s">
        <v>1123</v>
      </c>
      <c r="F393" s="228" t="s">
        <v>36</v>
      </c>
      <c r="G393" s="228" t="s">
        <v>37</v>
      </c>
    </row>
    <row r="394" spans="1:7">
      <c r="B394" s="229" t="s">
        <v>1412</v>
      </c>
      <c r="C394" s="229" t="s">
        <v>1337</v>
      </c>
      <c r="D394" s="934" t="s">
        <v>1389</v>
      </c>
      <c r="E394" s="230">
        <f>F394-2</f>
        <v>43556</v>
      </c>
      <c r="F394" s="230">
        <v>43558</v>
      </c>
      <c r="G394" s="230">
        <f>F394+2</f>
        <v>43560</v>
      </c>
    </row>
    <row r="395" spans="1:7">
      <c r="B395" s="231" t="s">
        <v>1412</v>
      </c>
      <c r="C395" s="229" t="s">
        <v>680</v>
      </c>
      <c r="D395" s="928"/>
      <c r="E395" s="230">
        <f>E394+7</f>
        <v>43563</v>
      </c>
      <c r="F395" s="230">
        <f t="shared" ref="F395:G395" si="87">F394+7</f>
        <v>43565</v>
      </c>
      <c r="G395" s="230">
        <f t="shared" si="87"/>
        <v>43567</v>
      </c>
    </row>
    <row r="396" spans="1:7">
      <c r="B396" s="231" t="s">
        <v>1412</v>
      </c>
      <c r="C396" s="229" t="s">
        <v>681</v>
      </c>
      <c r="D396" s="928"/>
      <c r="E396" s="230">
        <f t="shared" ref="E396:G397" si="88">E395+7</f>
        <v>43570</v>
      </c>
      <c r="F396" s="230">
        <f t="shared" si="88"/>
        <v>43572</v>
      </c>
      <c r="G396" s="230">
        <f t="shared" si="88"/>
        <v>43574</v>
      </c>
    </row>
    <row r="397" spans="1:7">
      <c r="B397" s="231" t="s">
        <v>1412</v>
      </c>
      <c r="C397" s="229" t="s">
        <v>658</v>
      </c>
      <c r="D397" s="929"/>
      <c r="E397" s="230">
        <f t="shared" si="88"/>
        <v>43577</v>
      </c>
      <c r="F397" s="230">
        <f t="shared" si="88"/>
        <v>43579</v>
      </c>
      <c r="G397" s="230">
        <f t="shared" si="88"/>
        <v>43581</v>
      </c>
    </row>
    <row r="398" spans="1:7">
      <c r="E398" s="236"/>
      <c r="F398" s="236"/>
      <c r="G398" s="236"/>
    </row>
    <row r="399" spans="1:7">
      <c r="B399" s="939" t="s">
        <v>1326</v>
      </c>
      <c r="C399" s="939" t="s">
        <v>33</v>
      </c>
      <c r="D399" s="941" t="s">
        <v>34</v>
      </c>
      <c r="E399" s="228" t="s">
        <v>165</v>
      </c>
      <c r="F399" s="228" t="s">
        <v>165</v>
      </c>
      <c r="G399" s="228" t="s">
        <v>1404</v>
      </c>
    </row>
    <row r="400" spans="1:7">
      <c r="B400" s="940"/>
      <c r="C400" s="940"/>
      <c r="D400" s="942"/>
      <c r="E400" s="228" t="s">
        <v>1123</v>
      </c>
      <c r="F400" s="228" t="s">
        <v>36</v>
      </c>
      <c r="G400" s="228" t="s">
        <v>37</v>
      </c>
    </row>
    <row r="401" spans="2:7">
      <c r="B401" s="229" t="s">
        <v>1413</v>
      </c>
      <c r="C401" s="229" t="s">
        <v>1337</v>
      </c>
      <c r="D401" s="934" t="s">
        <v>1414</v>
      </c>
      <c r="E401" s="230">
        <f>F401-2</f>
        <v>43557</v>
      </c>
      <c r="F401" s="230">
        <v>43559</v>
      </c>
      <c r="G401" s="230">
        <f>F401+2</f>
        <v>43561</v>
      </c>
    </row>
    <row r="402" spans="2:7">
      <c r="B402" s="231" t="s">
        <v>1413</v>
      </c>
      <c r="C402" s="229" t="s">
        <v>680</v>
      </c>
      <c r="D402" s="928"/>
      <c r="E402" s="230">
        <f t="shared" ref="E402:F404" si="89">E401+7</f>
        <v>43564</v>
      </c>
      <c r="F402" s="230">
        <f t="shared" si="89"/>
        <v>43566</v>
      </c>
      <c r="G402" s="230">
        <f t="shared" ref="G402:G404" si="90">F402+2</f>
        <v>43568</v>
      </c>
    </row>
    <row r="403" spans="2:7">
      <c r="B403" s="231" t="s">
        <v>1413</v>
      </c>
      <c r="C403" s="229" t="s">
        <v>681</v>
      </c>
      <c r="D403" s="928"/>
      <c r="E403" s="230">
        <f t="shared" si="89"/>
        <v>43571</v>
      </c>
      <c r="F403" s="230">
        <f t="shared" si="89"/>
        <v>43573</v>
      </c>
      <c r="G403" s="230">
        <f t="shared" si="90"/>
        <v>43575</v>
      </c>
    </row>
    <row r="404" spans="2:7">
      <c r="B404" s="231" t="s">
        <v>1413</v>
      </c>
      <c r="C404" s="229" t="s">
        <v>658</v>
      </c>
      <c r="D404" s="929"/>
      <c r="E404" s="230">
        <f t="shared" si="89"/>
        <v>43578</v>
      </c>
      <c r="F404" s="230">
        <f t="shared" si="89"/>
        <v>43580</v>
      </c>
      <c r="G404" s="230">
        <f t="shared" si="90"/>
        <v>43582</v>
      </c>
    </row>
    <row r="405" spans="2:7">
      <c r="B405" s="259"/>
      <c r="C405" s="260"/>
      <c r="E405" s="236"/>
      <c r="F405" s="236"/>
      <c r="G405" s="236"/>
    </row>
    <row r="406" spans="2:7">
      <c r="B406" s="939" t="s">
        <v>1326</v>
      </c>
      <c r="C406" s="939" t="s">
        <v>33</v>
      </c>
      <c r="D406" s="941" t="s">
        <v>34</v>
      </c>
      <c r="E406" s="228" t="s">
        <v>165</v>
      </c>
      <c r="F406" s="228" t="s">
        <v>165</v>
      </c>
      <c r="G406" s="228" t="s">
        <v>1404</v>
      </c>
    </row>
    <row r="407" spans="2:7">
      <c r="B407" s="940"/>
      <c r="C407" s="940"/>
      <c r="D407" s="942"/>
      <c r="E407" s="228" t="s">
        <v>1123</v>
      </c>
      <c r="F407" s="228" t="s">
        <v>36</v>
      </c>
      <c r="G407" s="228" t="s">
        <v>37</v>
      </c>
    </row>
    <row r="408" spans="2:7">
      <c r="B408" s="229" t="s">
        <v>1415</v>
      </c>
      <c r="C408" s="229" t="s">
        <v>1416</v>
      </c>
      <c r="D408" s="943" t="s">
        <v>1417</v>
      </c>
      <c r="E408" s="230">
        <f>F408-2</f>
        <v>43558</v>
      </c>
      <c r="F408" s="230">
        <v>43560</v>
      </c>
      <c r="G408" s="230">
        <f>F408+2</f>
        <v>43562</v>
      </c>
    </row>
    <row r="409" spans="2:7">
      <c r="B409" s="229" t="s">
        <v>1415</v>
      </c>
      <c r="C409" s="229" t="s">
        <v>1418</v>
      </c>
      <c r="D409" s="943"/>
      <c r="E409" s="230">
        <f t="shared" ref="E409:G411" si="91">E408+7</f>
        <v>43565</v>
      </c>
      <c r="F409" s="230">
        <f t="shared" si="91"/>
        <v>43567</v>
      </c>
      <c r="G409" s="230">
        <f t="shared" si="91"/>
        <v>43569</v>
      </c>
    </row>
    <row r="410" spans="2:7">
      <c r="B410" s="229" t="s">
        <v>1415</v>
      </c>
      <c r="C410" s="229" t="s">
        <v>1419</v>
      </c>
      <c r="D410" s="943"/>
      <c r="E410" s="230">
        <f t="shared" si="91"/>
        <v>43572</v>
      </c>
      <c r="F410" s="230">
        <f t="shared" si="91"/>
        <v>43574</v>
      </c>
      <c r="G410" s="230">
        <f t="shared" si="91"/>
        <v>43576</v>
      </c>
    </row>
    <row r="411" spans="2:7">
      <c r="B411" s="229" t="s">
        <v>1415</v>
      </c>
      <c r="C411" s="229" t="s">
        <v>1420</v>
      </c>
      <c r="D411" s="943"/>
      <c r="E411" s="230">
        <f t="shared" si="91"/>
        <v>43579</v>
      </c>
      <c r="F411" s="230">
        <f t="shared" si="91"/>
        <v>43581</v>
      </c>
      <c r="G411" s="230">
        <f t="shared" si="91"/>
        <v>43583</v>
      </c>
    </row>
    <row r="413" spans="2:7">
      <c r="B413" s="939" t="s">
        <v>32</v>
      </c>
      <c r="C413" s="939" t="s">
        <v>33</v>
      </c>
      <c r="D413" s="941" t="s">
        <v>1421</v>
      </c>
      <c r="E413" s="228" t="s">
        <v>165</v>
      </c>
      <c r="F413" s="228" t="s">
        <v>165</v>
      </c>
      <c r="G413" s="228" t="s">
        <v>1404</v>
      </c>
    </row>
    <row r="414" spans="2:7">
      <c r="B414" s="940"/>
      <c r="C414" s="940"/>
      <c r="D414" s="942"/>
      <c r="E414" s="228" t="s">
        <v>1123</v>
      </c>
      <c r="F414" s="228" t="s">
        <v>36</v>
      </c>
      <c r="G414" s="228" t="s">
        <v>37</v>
      </c>
    </row>
    <row r="415" spans="2:7">
      <c r="B415" s="231" t="s">
        <v>1422</v>
      </c>
      <c r="C415" s="229" t="s">
        <v>1423</v>
      </c>
      <c r="D415" s="943" t="s">
        <v>1389</v>
      </c>
      <c r="E415" s="230">
        <f>F415-2</f>
        <v>43560</v>
      </c>
      <c r="F415" s="230">
        <v>43562</v>
      </c>
      <c r="G415" s="230">
        <f>F415+2</f>
        <v>43564</v>
      </c>
    </row>
    <row r="416" spans="2:7">
      <c r="B416" s="231" t="s">
        <v>1422</v>
      </c>
      <c r="C416" s="229" t="s">
        <v>378</v>
      </c>
      <c r="D416" s="943"/>
      <c r="E416" s="230">
        <f t="shared" ref="E416:F418" si="92">E415+7</f>
        <v>43567</v>
      </c>
      <c r="F416" s="230">
        <f t="shared" si="92"/>
        <v>43569</v>
      </c>
      <c r="G416" s="230">
        <f t="shared" ref="G416:G418" si="93">F416+2</f>
        <v>43571</v>
      </c>
    </row>
    <row r="417" spans="1:8">
      <c r="B417" s="231" t="s">
        <v>1422</v>
      </c>
      <c r="C417" s="229" t="s">
        <v>680</v>
      </c>
      <c r="D417" s="943"/>
      <c r="E417" s="230">
        <f t="shared" si="92"/>
        <v>43574</v>
      </c>
      <c r="F417" s="230">
        <f t="shared" si="92"/>
        <v>43576</v>
      </c>
      <c r="G417" s="230">
        <f t="shared" si="93"/>
        <v>43578</v>
      </c>
    </row>
    <row r="418" spans="1:8">
      <c r="B418" s="231" t="s">
        <v>1422</v>
      </c>
      <c r="C418" s="229" t="s">
        <v>681</v>
      </c>
      <c r="D418" s="943"/>
      <c r="E418" s="230">
        <f t="shared" si="92"/>
        <v>43581</v>
      </c>
      <c r="F418" s="230">
        <f t="shared" si="92"/>
        <v>43583</v>
      </c>
      <c r="G418" s="230">
        <f t="shared" si="93"/>
        <v>43585</v>
      </c>
    </row>
    <row r="419" spans="1:8">
      <c r="B419" s="243"/>
      <c r="C419" s="243"/>
      <c r="D419" s="242"/>
      <c r="E419" s="236"/>
      <c r="F419" s="236"/>
      <c r="G419" s="236"/>
    </row>
    <row r="420" spans="1:8" s="215" customFormat="1">
      <c r="A420" s="938" t="s">
        <v>1424</v>
      </c>
      <c r="B420" s="938"/>
      <c r="C420" s="938"/>
      <c r="D420" s="938"/>
      <c r="E420" s="938"/>
      <c r="F420" s="938"/>
      <c r="G420" s="938"/>
      <c r="H420" s="224"/>
    </row>
    <row r="421" spans="1:8">
      <c r="A421" s="225" t="s">
        <v>1425</v>
      </c>
      <c r="F421" s="257"/>
    </row>
    <row r="422" spans="1:8">
      <c r="B422" s="939" t="s">
        <v>1326</v>
      </c>
      <c r="C422" s="939" t="s">
        <v>33</v>
      </c>
      <c r="D422" s="941" t="s">
        <v>34</v>
      </c>
      <c r="E422" s="228" t="s">
        <v>165</v>
      </c>
      <c r="F422" s="228" t="s">
        <v>165</v>
      </c>
      <c r="G422" s="228" t="s">
        <v>1426</v>
      </c>
    </row>
    <row r="423" spans="1:8">
      <c r="B423" s="940"/>
      <c r="C423" s="940"/>
      <c r="D423" s="942"/>
      <c r="E423" s="228" t="s">
        <v>1123</v>
      </c>
      <c r="F423" s="228" t="s">
        <v>36</v>
      </c>
      <c r="G423" s="228" t="s">
        <v>37</v>
      </c>
    </row>
    <row r="424" spans="1:8">
      <c r="B424" s="231" t="s">
        <v>1427</v>
      </c>
      <c r="C424" s="229" t="s">
        <v>1428</v>
      </c>
      <c r="D424" s="934" t="s">
        <v>1429</v>
      </c>
      <c r="E424" s="230">
        <f>F424-5</f>
        <v>43553</v>
      </c>
      <c r="F424" s="230">
        <v>43558</v>
      </c>
      <c r="G424" s="230">
        <f>F424+3</f>
        <v>43561</v>
      </c>
    </row>
    <row r="425" spans="1:8">
      <c r="B425" s="231" t="s">
        <v>1430</v>
      </c>
      <c r="C425" s="229" t="s">
        <v>670</v>
      </c>
      <c r="D425" s="928"/>
      <c r="E425" s="230">
        <f>E424+7</f>
        <v>43560</v>
      </c>
      <c r="F425" s="230">
        <f>F424+7</f>
        <v>43565</v>
      </c>
      <c r="G425" s="230">
        <f t="shared" ref="G425:G427" si="94">F425+3</f>
        <v>43568</v>
      </c>
    </row>
    <row r="426" spans="1:8">
      <c r="B426" s="231" t="s">
        <v>1427</v>
      </c>
      <c r="C426" s="229" t="s">
        <v>669</v>
      </c>
      <c r="D426" s="928"/>
      <c r="E426" s="230">
        <f t="shared" ref="E426:F427" si="95">E425+7</f>
        <v>43567</v>
      </c>
      <c r="F426" s="230">
        <f t="shared" si="95"/>
        <v>43572</v>
      </c>
      <c r="G426" s="230">
        <f t="shared" si="94"/>
        <v>43575</v>
      </c>
    </row>
    <row r="427" spans="1:8">
      <c r="B427" s="232" t="s">
        <v>1430</v>
      </c>
      <c r="C427" s="229" t="s">
        <v>672</v>
      </c>
      <c r="D427" s="929"/>
      <c r="E427" s="230">
        <f t="shared" si="95"/>
        <v>43574</v>
      </c>
      <c r="F427" s="230">
        <f t="shared" si="95"/>
        <v>43579</v>
      </c>
      <c r="G427" s="230">
        <f t="shared" si="94"/>
        <v>43582</v>
      </c>
    </row>
    <row r="428" spans="1:8">
      <c r="F428" s="257"/>
    </row>
    <row r="429" spans="1:8">
      <c r="B429" s="939" t="s">
        <v>1326</v>
      </c>
      <c r="C429" s="939" t="s">
        <v>33</v>
      </c>
      <c r="D429" s="941" t="s">
        <v>1421</v>
      </c>
      <c r="E429" s="228" t="s">
        <v>165</v>
      </c>
      <c r="F429" s="228" t="s">
        <v>165</v>
      </c>
      <c r="G429" s="228" t="s">
        <v>1426</v>
      </c>
    </row>
    <row r="430" spans="1:8">
      <c r="B430" s="940"/>
      <c r="C430" s="940"/>
      <c r="D430" s="942"/>
      <c r="E430" s="228" t="s">
        <v>1123</v>
      </c>
      <c r="F430" s="228" t="s">
        <v>36</v>
      </c>
      <c r="G430" s="228" t="s">
        <v>37</v>
      </c>
    </row>
    <row r="431" spans="1:8">
      <c r="B431" s="229" t="s">
        <v>1431</v>
      </c>
      <c r="C431" s="229" t="s">
        <v>1432</v>
      </c>
      <c r="D431" s="943" t="s">
        <v>1433</v>
      </c>
      <c r="E431" s="230">
        <f>F431-3</f>
        <v>43557</v>
      </c>
      <c r="F431" s="230">
        <v>43560</v>
      </c>
      <c r="G431" s="230">
        <f>F431+3</f>
        <v>43563</v>
      </c>
    </row>
    <row r="432" spans="1:8">
      <c r="B432" s="229" t="s">
        <v>1434</v>
      </c>
      <c r="C432" s="229" t="s">
        <v>1432</v>
      </c>
      <c r="D432" s="943"/>
      <c r="E432" s="230">
        <f t="shared" ref="E432:F434" si="96">E431+7</f>
        <v>43564</v>
      </c>
      <c r="F432" s="230">
        <f t="shared" si="96"/>
        <v>43567</v>
      </c>
      <c r="G432" s="230">
        <f t="shared" ref="G432:G434" si="97">F432+3</f>
        <v>43570</v>
      </c>
    </row>
    <row r="433" spans="1:7">
      <c r="B433" s="229" t="s">
        <v>1435</v>
      </c>
      <c r="C433" s="229" t="s">
        <v>1432</v>
      </c>
      <c r="D433" s="943"/>
      <c r="E433" s="230">
        <f t="shared" si="96"/>
        <v>43571</v>
      </c>
      <c r="F433" s="230">
        <f t="shared" si="96"/>
        <v>43574</v>
      </c>
      <c r="G433" s="230">
        <f t="shared" si="97"/>
        <v>43577</v>
      </c>
    </row>
    <row r="434" spans="1:7">
      <c r="B434" s="229" t="s">
        <v>1436</v>
      </c>
      <c r="C434" s="229" t="s">
        <v>1432</v>
      </c>
      <c r="D434" s="943"/>
      <c r="E434" s="230">
        <f t="shared" si="96"/>
        <v>43578</v>
      </c>
      <c r="F434" s="230">
        <f t="shared" si="96"/>
        <v>43581</v>
      </c>
      <c r="G434" s="230">
        <f t="shared" si="97"/>
        <v>43584</v>
      </c>
    </row>
    <row r="435" spans="1:7">
      <c r="B435" s="216"/>
      <c r="C435" s="216"/>
    </row>
    <row r="436" spans="1:7">
      <c r="B436" s="939" t="s">
        <v>1326</v>
      </c>
      <c r="C436" s="939" t="s">
        <v>33</v>
      </c>
      <c r="D436" s="941" t="s">
        <v>1421</v>
      </c>
      <c r="E436" s="228" t="s">
        <v>165</v>
      </c>
      <c r="F436" s="228" t="s">
        <v>165</v>
      </c>
      <c r="G436" s="228" t="s">
        <v>1426</v>
      </c>
    </row>
    <row r="437" spans="1:7">
      <c r="B437" s="940"/>
      <c r="C437" s="940"/>
      <c r="D437" s="942"/>
      <c r="E437" s="228" t="s">
        <v>1123</v>
      </c>
      <c r="F437" s="228" t="s">
        <v>36</v>
      </c>
      <c r="G437" s="228" t="s">
        <v>37</v>
      </c>
    </row>
    <row r="438" spans="1:7">
      <c r="B438" s="229" t="s">
        <v>1437</v>
      </c>
      <c r="C438" s="229" t="s">
        <v>1432</v>
      </c>
      <c r="D438" s="943" t="s">
        <v>1438</v>
      </c>
      <c r="E438" s="230">
        <f>F438-3</f>
        <v>43559</v>
      </c>
      <c r="F438" s="230">
        <v>43562</v>
      </c>
      <c r="G438" s="230">
        <f>F438+3</f>
        <v>43565</v>
      </c>
    </row>
    <row r="439" spans="1:7">
      <c r="B439" s="229" t="s">
        <v>1439</v>
      </c>
      <c r="C439" s="229" t="s">
        <v>1440</v>
      </c>
      <c r="D439" s="943"/>
      <c r="E439" s="230">
        <f>E438+7</f>
        <v>43566</v>
      </c>
      <c r="F439" s="230">
        <f t="shared" ref="F439" si="98">F438+7</f>
        <v>43569</v>
      </c>
      <c r="G439" s="230">
        <f t="shared" ref="G439:G441" si="99">F439+3</f>
        <v>43572</v>
      </c>
    </row>
    <row r="440" spans="1:7">
      <c r="B440" s="229" t="s">
        <v>1441</v>
      </c>
      <c r="C440" s="229" t="s">
        <v>1440</v>
      </c>
      <c r="D440" s="943"/>
      <c r="E440" s="230">
        <f t="shared" ref="E440:F441" si="100">E439+7</f>
        <v>43573</v>
      </c>
      <c r="F440" s="230">
        <f t="shared" si="100"/>
        <v>43576</v>
      </c>
      <c r="G440" s="230">
        <f t="shared" si="99"/>
        <v>43579</v>
      </c>
    </row>
    <row r="441" spans="1:7">
      <c r="B441" s="229" t="s">
        <v>1442</v>
      </c>
      <c r="C441" s="229" t="s">
        <v>1440</v>
      </c>
      <c r="D441" s="943"/>
      <c r="E441" s="230">
        <f t="shared" si="100"/>
        <v>43580</v>
      </c>
      <c r="F441" s="230">
        <f t="shared" si="100"/>
        <v>43583</v>
      </c>
      <c r="G441" s="230">
        <f t="shared" si="99"/>
        <v>43586</v>
      </c>
    </row>
    <row r="442" spans="1:7">
      <c r="B442" s="261"/>
      <c r="C442" s="261"/>
      <c r="E442" s="236"/>
      <c r="F442" s="236"/>
      <c r="G442" s="236"/>
    </row>
    <row r="443" spans="1:7">
      <c r="A443" s="937" t="s">
        <v>1443</v>
      </c>
      <c r="B443" s="937"/>
      <c r="C443" s="937"/>
      <c r="E443" s="236"/>
      <c r="F443" s="236"/>
      <c r="G443" s="236"/>
    </row>
    <row r="444" spans="1:7">
      <c r="B444" s="939" t="s">
        <v>1444</v>
      </c>
      <c r="C444" s="939" t="s">
        <v>33</v>
      </c>
      <c r="D444" s="941" t="s">
        <v>1421</v>
      </c>
      <c r="E444" s="228" t="s">
        <v>165</v>
      </c>
      <c r="F444" s="228" t="s">
        <v>165</v>
      </c>
      <c r="G444" s="228" t="s">
        <v>1445</v>
      </c>
    </row>
    <row r="445" spans="1:7">
      <c r="B445" s="940"/>
      <c r="C445" s="940"/>
      <c r="D445" s="942"/>
      <c r="E445" s="228" t="s">
        <v>1123</v>
      </c>
      <c r="F445" s="228" t="s">
        <v>36</v>
      </c>
      <c r="G445" s="228" t="s">
        <v>37</v>
      </c>
    </row>
    <row r="446" spans="1:7">
      <c r="B446" s="231" t="s">
        <v>1446</v>
      </c>
      <c r="C446" s="229" t="s">
        <v>1428</v>
      </c>
      <c r="D446" s="943" t="s">
        <v>1447</v>
      </c>
      <c r="E446" s="230">
        <f>F446-3</f>
        <v>43556</v>
      </c>
      <c r="F446" s="230">
        <v>43559</v>
      </c>
      <c r="G446" s="230">
        <f>F446+2</f>
        <v>43561</v>
      </c>
    </row>
    <row r="447" spans="1:7">
      <c r="B447" s="231" t="s">
        <v>1446</v>
      </c>
      <c r="C447" s="229" t="s">
        <v>670</v>
      </c>
      <c r="D447" s="943"/>
      <c r="E447" s="230">
        <f t="shared" ref="E447:F449" si="101">E446+7</f>
        <v>43563</v>
      </c>
      <c r="F447" s="230">
        <f t="shared" si="101"/>
        <v>43566</v>
      </c>
      <c r="G447" s="230">
        <f t="shared" ref="G447:G449" si="102">F447+2</f>
        <v>43568</v>
      </c>
    </row>
    <row r="448" spans="1:7">
      <c r="B448" s="231" t="s">
        <v>1446</v>
      </c>
      <c r="C448" s="229" t="s">
        <v>669</v>
      </c>
      <c r="D448" s="943"/>
      <c r="E448" s="230">
        <f t="shared" si="101"/>
        <v>43570</v>
      </c>
      <c r="F448" s="230">
        <f t="shared" si="101"/>
        <v>43573</v>
      </c>
      <c r="G448" s="230">
        <f t="shared" si="102"/>
        <v>43575</v>
      </c>
    </row>
    <row r="449" spans="1:8">
      <c r="B449" s="231" t="s">
        <v>1446</v>
      </c>
      <c r="C449" s="229" t="s">
        <v>672</v>
      </c>
      <c r="D449" s="943"/>
      <c r="E449" s="230">
        <f t="shared" si="101"/>
        <v>43577</v>
      </c>
      <c r="F449" s="230">
        <f t="shared" si="101"/>
        <v>43580</v>
      </c>
      <c r="G449" s="230">
        <f t="shared" si="102"/>
        <v>43582</v>
      </c>
    </row>
    <row r="450" spans="1:8">
      <c r="B450" s="262"/>
      <c r="C450" s="262"/>
      <c r="E450" s="236"/>
      <c r="F450" s="236"/>
      <c r="G450" s="236"/>
    </row>
    <row r="451" spans="1:8">
      <c r="B451" s="939" t="s">
        <v>32</v>
      </c>
      <c r="C451" s="939" t="s">
        <v>33</v>
      </c>
      <c r="D451" s="941" t="s">
        <v>1421</v>
      </c>
      <c r="E451" s="228" t="s">
        <v>165</v>
      </c>
      <c r="F451" s="228" t="s">
        <v>165</v>
      </c>
      <c r="G451" s="228" t="s">
        <v>1445</v>
      </c>
    </row>
    <row r="452" spans="1:8">
      <c r="B452" s="940"/>
      <c r="C452" s="940"/>
      <c r="D452" s="942"/>
      <c r="E452" s="228" t="s">
        <v>1123</v>
      </c>
      <c r="F452" s="228" t="s">
        <v>36</v>
      </c>
      <c r="G452" s="228" t="s">
        <v>37</v>
      </c>
    </row>
    <row r="453" spans="1:8">
      <c r="B453" s="231" t="s">
        <v>1448</v>
      </c>
      <c r="C453" s="229" t="s">
        <v>1428</v>
      </c>
      <c r="D453" s="943" t="s">
        <v>1449</v>
      </c>
      <c r="E453" s="230">
        <f>F453-3</f>
        <v>43559</v>
      </c>
      <c r="F453" s="230">
        <v>43562</v>
      </c>
      <c r="G453" s="230">
        <f>F453+3</f>
        <v>43565</v>
      </c>
    </row>
    <row r="454" spans="1:8">
      <c r="B454" s="231" t="s">
        <v>1448</v>
      </c>
      <c r="C454" s="229" t="s">
        <v>670</v>
      </c>
      <c r="D454" s="943"/>
      <c r="E454" s="230">
        <f>E453+7</f>
        <v>43566</v>
      </c>
      <c r="F454" s="230">
        <f t="shared" ref="F454" si="103">F453+7</f>
        <v>43569</v>
      </c>
      <c r="G454" s="230">
        <f t="shared" ref="G454:G456" si="104">F454+3</f>
        <v>43572</v>
      </c>
    </row>
    <row r="455" spans="1:8">
      <c r="B455" s="231" t="s">
        <v>1448</v>
      </c>
      <c r="C455" s="229" t="s">
        <v>669</v>
      </c>
      <c r="D455" s="943"/>
      <c r="E455" s="230">
        <f t="shared" ref="E455:F456" si="105">E454+7</f>
        <v>43573</v>
      </c>
      <c r="F455" s="230">
        <f t="shared" si="105"/>
        <v>43576</v>
      </c>
      <c r="G455" s="230">
        <f t="shared" si="104"/>
        <v>43579</v>
      </c>
    </row>
    <row r="456" spans="1:8">
      <c r="B456" s="231" t="s">
        <v>1448</v>
      </c>
      <c r="C456" s="229" t="s">
        <v>672</v>
      </c>
      <c r="D456" s="943"/>
      <c r="E456" s="230">
        <f t="shared" si="105"/>
        <v>43580</v>
      </c>
      <c r="F456" s="230">
        <f t="shared" si="105"/>
        <v>43583</v>
      </c>
      <c r="G456" s="230">
        <f t="shared" si="104"/>
        <v>43586</v>
      </c>
    </row>
    <row r="457" spans="1:8">
      <c r="B457" s="216"/>
      <c r="C457" s="216"/>
    </row>
    <row r="458" spans="1:8">
      <c r="A458" s="938" t="s">
        <v>89</v>
      </c>
      <c r="B458" s="938"/>
      <c r="C458" s="938"/>
      <c r="D458" s="938"/>
      <c r="E458" s="938"/>
      <c r="F458" s="938"/>
      <c r="G458" s="938"/>
      <c r="H458" s="224"/>
    </row>
    <row r="459" spans="1:8">
      <c r="A459" s="225" t="s">
        <v>104</v>
      </c>
    </row>
    <row r="460" spans="1:8">
      <c r="B460" s="939" t="s">
        <v>1444</v>
      </c>
      <c r="C460" s="939" t="s">
        <v>33</v>
      </c>
      <c r="D460" s="941" t="s">
        <v>1421</v>
      </c>
      <c r="E460" s="228" t="s">
        <v>165</v>
      </c>
      <c r="F460" s="228" t="s">
        <v>165</v>
      </c>
      <c r="G460" s="228" t="s">
        <v>1450</v>
      </c>
    </row>
    <row r="461" spans="1:8">
      <c r="B461" s="940"/>
      <c r="C461" s="940"/>
      <c r="D461" s="942"/>
      <c r="E461" s="228" t="s">
        <v>1123</v>
      </c>
      <c r="F461" s="228" t="s">
        <v>36</v>
      </c>
      <c r="G461" s="228" t="s">
        <v>37</v>
      </c>
    </row>
    <row r="462" spans="1:8">
      <c r="B462" s="231" t="s">
        <v>1451</v>
      </c>
      <c r="C462" s="229" t="s">
        <v>1452</v>
      </c>
      <c r="D462" s="943" t="s">
        <v>1453</v>
      </c>
      <c r="E462" s="230">
        <f>F462-4</f>
        <v>43552</v>
      </c>
      <c r="F462" s="230">
        <v>43556</v>
      </c>
      <c r="G462" s="230">
        <f>F462+11</f>
        <v>43567</v>
      </c>
    </row>
    <row r="463" spans="1:8">
      <c r="B463" s="231" t="s">
        <v>1454</v>
      </c>
      <c r="C463" s="229" t="s">
        <v>1455</v>
      </c>
      <c r="D463" s="943"/>
      <c r="E463" s="230">
        <f t="shared" ref="E463:F466" si="106">E462+7</f>
        <v>43559</v>
      </c>
      <c r="F463" s="230">
        <f t="shared" si="106"/>
        <v>43563</v>
      </c>
      <c r="G463" s="230">
        <f>F463+11</f>
        <v>43574</v>
      </c>
    </row>
    <row r="464" spans="1:8">
      <c r="B464" s="231" t="s">
        <v>1456</v>
      </c>
      <c r="C464" s="229" t="s">
        <v>1457</v>
      </c>
      <c r="D464" s="943"/>
      <c r="E464" s="230">
        <f t="shared" si="106"/>
        <v>43566</v>
      </c>
      <c r="F464" s="230">
        <f t="shared" si="106"/>
        <v>43570</v>
      </c>
      <c r="G464" s="230">
        <f>F464+11</f>
        <v>43581</v>
      </c>
    </row>
    <row r="465" spans="2:7">
      <c r="B465" s="231" t="s">
        <v>1458</v>
      </c>
      <c r="C465" s="229" t="s">
        <v>1459</v>
      </c>
      <c r="D465" s="943"/>
      <c r="E465" s="230">
        <f t="shared" si="106"/>
        <v>43573</v>
      </c>
      <c r="F465" s="230">
        <f t="shared" si="106"/>
        <v>43577</v>
      </c>
      <c r="G465" s="230">
        <f>F465+11</f>
        <v>43588</v>
      </c>
    </row>
    <row r="466" spans="2:7">
      <c r="B466" s="231" t="s">
        <v>1460</v>
      </c>
      <c r="C466" s="229" t="s">
        <v>1157</v>
      </c>
      <c r="D466" s="943"/>
      <c r="E466" s="230">
        <f t="shared" si="106"/>
        <v>43580</v>
      </c>
      <c r="F466" s="230">
        <f t="shared" si="106"/>
        <v>43584</v>
      </c>
      <c r="G466" s="230">
        <f>F466+11</f>
        <v>43595</v>
      </c>
    </row>
    <row r="467" spans="2:7">
      <c r="B467" s="263"/>
      <c r="C467" s="263"/>
      <c r="G467" s="264"/>
    </row>
    <row r="468" spans="2:7">
      <c r="B468" s="939" t="s">
        <v>1444</v>
      </c>
      <c r="C468" s="939" t="s">
        <v>33</v>
      </c>
      <c r="D468" s="941" t="s">
        <v>1421</v>
      </c>
      <c r="E468" s="228" t="s">
        <v>165</v>
      </c>
      <c r="F468" s="228" t="s">
        <v>165</v>
      </c>
      <c r="G468" s="228" t="s">
        <v>1450</v>
      </c>
    </row>
    <row r="469" spans="2:7">
      <c r="B469" s="940"/>
      <c r="C469" s="940"/>
      <c r="D469" s="942"/>
      <c r="E469" s="228" t="s">
        <v>1123</v>
      </c>
      <c r="F469" s="228" t="s">
        <v>36</v>
      </c>
      <c r="G469" s="228" t="s">
        <v>37</v>
      </c>
    </row>
    <row r="470" spans="2:7">
      <c r="B470" s="231" t="s">
        <v>1461</v>
      </c>
      <c r="C470" s="229" t="s">
        <v>1462</v>
      </c>
      <c r="D470" s="943" t="s">
        <v>1463</v>
      </c>
      <c r="E470" s="230">
        <f>F470-3</f>
        <v>43556</v>
      </c>
      <c r="F470" s="230">
        <v>43559</v>
      </c>
      <c r="G470" s="230">
        <f>F470+10</f>
        <v>43569</v>
      </c>
    </row>
    <row r="471" spans="2:7">
      <c r="B471" s="231" t="s">
        <v>1464</v>
      </c>
      <c r="C471" s="229" t="s">
        <v>1465</v>
      </c>
      <c r="D471" s="943"/>
      <c r="E471" s="230">
        <f t="shared" ref="E471:F473" si="107">E470+7</f>
        <v>43563</v>
      </c>
      <c r="F471" s="230">
        <f t="shared" si="107"/>
        <v>43566</v>
      </c>
      <c r="G471" s="230">
        <f t="shared" ref="G471:G473" si="108">F471+10</f>
        <v>43576</v>
      </c>
    </row>
    <row r="472" spans="2:7">
      <c r="B472" s="231" t="s">
        <v>1466</v>
      </c>
      <c r="C472" s="229" t="s">
        <v>1465</v>
      </c>
      <c r="D472" s="943"/>
      <c r="E472" s="230">
        <f t="shared" si="107"/>
        <v>43570</v>
      </c>
      <c r="F472" s="230">
        <f t="shared" si="107"/>
        <v>43573</v>
      </c>
      <c r="G472" s="230">
        <f t="shared" si="108"/>
        <v>43583</v>
      </c>
    </row>
    <row r="473" spans="2:7">
      <c r="B473" s="231" t="s">
        <v>1467</v>
      </c>
      <c r="C473" s="229" t="s">
        <v>1468</v>
      </c>
      <c r="D473" s="943"/>
      <c r="E473" s="230">
        <f t="shared" si="107"/>
        <v>43577</v>
      </c>
      <c r="F473" s="230">
        <f t="shared" si="107"/>
        <v>43580</v>
      </c>
      <c r="G473" s="230">
        <f t="shared" si="108"/>
        <v>43590</v>
      </c>
    </row>
    <row r="474" spans="2:7">
      <c r="B474" s="216"/>
      <c r="C474" s="216"/>
    </row>
    <row r="475" spans="2:7">
      <c r="B475" s="939" t="s">
        <v>1444</v>
      </c>
      <c r="C475" s="939" t="s">
        <v>33</v>
      </c>
      <c r="D475" s="941" t="s">
        <v>1421</v>
      </c>
      <c r="E475" s="228" t="s">
        <v>165</v>
      </c>
      <c r="F475" s="228" t="s">
        <v>165</v>
      </c>
      <c r="G475" s="228" t="s">
        <v>1450</v>
      </c>
    </row>
    <row r="476" spans="2:7">
      <c r="B476" s="940"/>
      <c r="C476" s="940"/>
      <c r="D476" s="942"/>
      <c r="E476" s="228" t="s">
        <v>1123</v>
      </c>
      <c r="F476" s="228" t="s">
        <v>36</v>
      </c>
      <c r="G476" s="228" t="s">
        <v>37</v>
      </c>
    </row>
    <row r="477" spans="2:7">
      <c r="B477" s="231" t="s">
        <v>1469</v>
      </c>
      <c r="C477" s="229" t="s">
        <v>1465</v>
      </c>
      <c r="D477" s="943" t="s">
        <v>1470</v>
      </c>
      <c r="E477" s="230">
        <f>F477-3</f>
        <v>43558</v>
      </c>
      <c r="F477" s="230">
        <v>43561</v>
      </c>
      <c r="G477" s="230">
        <f>F477+7</f>
        <v>43568</v>
      </c>
    </row>
    <row r="478" spans="2:7">
      <c r="B478" s="231" t="s">
        <v>1471</v>
      </c>
      <c r="C478" s="229" t="s">
        <v>1465</v>
      </c>
      <c r="D478" s="943"/>
      <c r="E478" s="230">
        <f t="shared" ref="E478:F480" si="109">E477+7</f>
        <v>43565</v>
      </c>
      <c r="F478" s="230">
        <f t="shared" si="109"/>
        <v>43568</v>
      </c>
      <c r="G478" s="230">
        <f t="shared" ref="G478:G480" si="110">F478+7</f>
        <v>43575</v>
      </c>
    </row>
    <row r="479" spans="2:7">
      <c r="B479" s="231" t="s">
        <v>1472</v>
      </c>
      <c r="C479" s="229" t="s">
        <v>1465</v>
      </c>
      <c r="D479" s="943"/>
      <c r="E479" s="230">
        <f t="shared" si="109"/>
        <v>43572</v>
      </c>
      <c r="F479" s="230">
        <f t="shared" si="109"/>
        <v>43575</v>
      </c>
      <c r="G479" s="230">
        <f t="shared" si="110"/>
        <v>43582</v>
      </c>
    </row>
    <row r="480" spans="2:7">
      <c r="B480" s="231" t="s">
        <v>1473</v>
      </c>
      <c r="C480" s="229" t="s">
        <v>1474</v>
      </c>
      <c r="D480" s="943"/>
      <c r="E480" s="230">
        <f t="shared" si="109"/>
        <v>43579</v>
      </c>
      <c r="F480" s="230">
        <f t="shared" si="109"/>
        <v>43582</v>
      </c>
      <c r="G480" s="230">
        <f t="shared" si="110"/>
        <v>43589</v>
      </c>
    </row>
    <row r="481" spans="1:7">
      <c r="B481" s="265"/>
      <c r="C481" s="266"/>
      <c r="D481" s="242"/>
      <c r="E481" s="236"/>
      <c r="F481" s="236"/>
      <c r="G481" s="236"/>
    </row>
    <row r="482" spans="1:7">
      <c r="A482" s="225" t="s">
        <v>91</v>
      </c>
      <c r="B482" s="226"/>
      <c r="C482" s="226"/>
      <c r="D482" s="226"/>
      <c r="E482" s="226"/>
      <c r="F482" s="225"/>
      <c r="G482" s="225"/>
    </row>
    <row r="483" spans="1:7">
      <c r="A483" s="225"/>
      <c r="B483" s="939" t="s">
        <v>32</v>
      </c>
      <c r="C483" s="939" t="s">
        <v>33</v>
      </c>
      <c r="D483" s="941" t="s">
        <v>34</v>
      </c>
      <c r="E483" s="228" t="s">
        <v>165</v>
      </c>
      <c r="F483" s="228" t="s">
        <v>165</v>
      </c>
      <c r="G483" s="228" t="s">
        <v>1475</v>
      </c>
    </row>
    <row r="484" spans="1:7" ht="16.5" customHeight="1">
      <c r="A484" s="225"/>
      <c r="B484" s="940"/>
      <c r="C484" s="940"/>
      <c r="D484" s="942"/>
      <c r="E484" s="228" t="s">
        <v>1123</v>
      </c>
      <c r="F484" s="228" t="s">
        <v>36</v>
      </c>
      <c r="G484" s="228" t="s">
        <v>37</v>
      </c>
    </row>
    <row r="485" spans="1:7" ht="16.5" customHeight="1">
      <c r="A485" s="225"/>
      <c r="B485" s="231" t="s">
        <v>1461</v>
      </c>
      <c r="C485" s="229" t="s">
        <v>1462</v>
      </c>
      <c r="D485" s="943" t="s">
        <v>1463</v>
      </c>
      <c r="E485" s="230">
        <f>F485-3</f>
        <v>43556</v>
      </c>
      <c r="F485" s="230">
        <v>43559</v>
      </c>
      <c r="G485" s="230">
        <f>F485+8</f>
        <v>43567</v>
      </c>
    </row>
    <row r="486" spans="1:7" ht="16.5" customHeight="1">
      <c r="A486" s="225"/>
      <c r="B486" s="231" t="s">
        <v>1464</v>
      </c>
      <c r="C486" s="229" t="s">
        <v>1465</v>
      </c>
      <c r="D486" s="943"/>
      <c r="E486" s="230">
        <f t="shared" ref="E486:F488" si="111">E485+7</f>
        <v>43563</v>
      </c>
      <c r="F486" s="230">
        <f t="shared" si="111"/>
        <v>43566</v>
      </c>
      <c r="G486" s="230">
        <f>F486+8</f>
        <v>43574</v>
      </c>
    </row>
    <row r="487" spans="1:7">
      <c r="A487" s="225"/>
      <c r="B487" s="231" t="s">
        <v>1466</v>
      </c>
      <c r="C487" s="229" t="s">
        <v>1465</v>
      </c>
      <c r="D487" s="943"/>
      <c r="E487" s="230">
        <f t="shared" si="111"/>
        <v>43570</v>
      </c>
      <c r="F487" s="230">
        <f t="shared" si="111"/>
        <v>43573</v>
      </c>
      <c r="G487" s="230">
        <f>F487+8</f>
        <v>43581</v>
      </c>
    </row>
    <row r="488" spans="1:7">
      <c r="A488" s="225"/>
      <c r="B488" s="231" t="s">
        <v>1467</v>
      </c>
      <c r="C488" s="229" t="s">
        <v>1468</v>
      </c>
      <c r="D488" s="943"/>
      <c r="E488" s="230">
        <f t="shared" si="111"/>
        <v>43577</v>
      </c>
      <c r="F488" s="230">
        <f t="shared" si="111"/>
        <v>43580</v>
      </c>
      <c r="G488" s="230">
        <f>F488+8</f>
        <v>43588</v>
      </c>
    </row>
    <row r="489" spans="1:7">
      <c r="A489" s="225"/>
      <c r="B489" s="216"/>
      <c r="C489" s="216"/>
    </row>
    <row r="490" spans="1:7">
      <c r="B490" s="939" t="s">
        <v>1444</v>
      </c>
      <c r="C490" s="939" t="s">
        <v>33</v>
      </c>
      <c r="D490" s="941" t="s">
        <v>1421</v>
      </c>
      <c r="E490" s="228" t="s">
        <v>165</v>
      </c>
      <c r="F490" s="228" t="s">
        <v>165</v>
      </c>
      <c r="G490" s="228" t="s">
        <v>212</v>
      </c>
    </row>
    <row r="491" spans="1:7" ht="16.5" customHeight="1">
      <c r="B491" s="940"/>
      <c r="C491" s="940"/>
      <c r="D491" s="942"/>
      <c r="E491" s="228" t="s">
        <v>1123</v>
      </c>
      <c r="F491" s="228" t="s">
        <v>36</v>
      </c>
      <c r="G491" s="228" t="s">
        <v>37</v>
      </c>
    </row>
    <row r="492" spans="1:7" ht="16.5" customHeight="1">
      <c r="B492" s="231" t="s">
        <v>1469</v>
      </c>
      <c r="C492" s="229" t="s">
        <v>1465</v>
      </c>
      <c r="D492" s="943" t="s">
        <v>1470</v>
      </c>
      <c r="E492" s="230">
        <f>F492-3</f>
        <v>43558</v>
      </c>
      <c r="F492" s="230">
        <v>43561</v>
      </c>
      <c r="G492" s="230">
        <f>F492+8</f>
        <v>43569</v>
      </c>
    </row>
    <row r="493" spans="1:7" ht="16.5" customHeight="1">
      <c r="B493" s="231" t="s">
        <v>1471</v>
      </c>
      <c r="C493" s="229" t="s">
        <v>1465</v>
      </c>
      <c r="D493" s="943"/>
      <c r="E493" s="230">
        <f t="shared" ref="E493:F495" si="112">E492+7</f>
        <v>43565</v>
      </c>
      <c r="F493" s="230">
        <f t="shared" si="112"/>
        <v>43568</v>
      </c>
      <c r="G493" s="230">
        <f t="shared" ref="G493:G495" si="113">F493+8</f>
        <v>43576</v>
      </c>
    </row>
    <row r="494" spans="1:7" ht="16.5" customHeight="1">
      <c r="B494" s="231" t="s">
        <v>1472</v>
      </c>
      <c r="C494" s="229" t="s">
        <v>1465</v>
      </c>
      <c r="D494" s="943"/>
      <c r="E494" s="230">
        <f t="shared" si="112"/>
        <v>43572</v>
      </c>
      <c r="F494" s="230">
        <f t="shared" si="112"/>
        <v>43575</v>
      </c>
      <c r="G494" s="230">
        <f t="shared" si="113"/>
        <v>43583</v>
      </c>
    </row>
    <row r="495" spans="1:7">
      <c r="B495" s="231" t="s">
        <v>1473</v>
      </c>
      <c r="C495" s="229" t="s">
        <v>1474</v>
      </c>
      <c r="D495" s="943"/>
      <c r="E495" s="230">
        <f t="shared" si="112"/>
        <v>43579</v>
      </c>
      <c r="F495" s="230">
        <f t="shared" si="112"/>
        <v>43582</v>
      </c>
      <c r="G495" s="230">
        <f t="shared" si="113"/>
        <v>43590</v>
      </c>
    </row>
    <row r="496" spans="1:7">
      <c r="B496" s="243"/>
      <c r="C496" s="243"/>
      <c r="D496" s="242"/>
      <c r="E496" s="236"/>
      <c r="F496" s="236"/>
      <c r="G496" s="236"/>
    </row>
    <row r="497" spans="1:7">
      <c r="A497" s="225" t="s">
        <v>214</v>
      </c>
      <c r="D497" s="242"/>
      <c r="E497" s="236"/>
      <c r="F497" s="236"/>
      <c r="G497" s="236"/>
    </row>
    <row r="498" spans="1:7">
      <c r="B498" s="939" t="s">
        <v>1444</v>
      </c>
      <c r="C498" s="939" t="s">
        <v>33</v>
      </c>
      <c r="D498" s="941" t="s">
        <v>1421</v>
      </c>
      <c r="E498" s="228" t="s">
        <v>165</v>
      </c>
      <c r="F498" s="228" t="s">
        <v>165</v>
      </c>
      <c r="G498" s="228" t="s">
        <v>214</v>
      </c>
    </row>
    <row r="499" spans="1:7">
      <c r="B499" s="940"/>
      <c r="C499" s="940"/>
      <c r="D499" s="942"/>
      <c r="E499" s="228" t="s">
        <v>1123</v>
      </c>
      <c r="F499" s="228" t="s">
        <v>36</v>
      </c>
      <c r="G499" s="228" t="s">
        <v>37</v>
      </c>
    </row>
    <row r="500" spans="1:7">
      <c r="B500" s="231" t="s">
        <v>1469</v>
      </c>
      <c r="C500" s="229" t="s">
        <v>1465</v>
      </c>
      <c r="D500" s="943" t="s">
        <v>1470</v>
      </c>
      <c r="E500" s="230">
        <f>F500-3</f>
        <v>43558</v>
      </c>
      <c r="F500" s="230">
        <v>43561</v>
      </c>
      <c r="G500" s="230">
        <f>F500+9</f>
        <v>43570</v>
      </c>
    </row>
    <row r="501" spans="1:7">
      <c r="B501" s="231" t="s">
        <v>1471</v>
      </c>
      <c r="C501" s="229" t="s">
        <v>1465</v>
      </c>
      <c r="D501" s="943"/>
      <c r="E501" s="230">
        <f t="shared" ref="E501:F503" si="114">E500+7</f>
        <v>43565</v>
      </c>
      <c r="F501" s="230">
        <f t="shared" si="114"/>
        <v>43568</v>
      </c>
      <c r="G501" s="230">
        <f t="shared" ref="G501:G502" si="115">F501+9</f>
        <v>43577</v>
      </c>
    </row>
    <row r="502" spans="1:7" ht="16.5" customHeight="1">
      <c r="B502" s="231" t="s">
        <v>1472</v>
      </c>
      <c r="C502" s="229" t="s">
        <v>1465</v>
      </c>
      <c r="D502" s="943"/>
      <c r="E502" s="230">
        <f t="shared" si="114"/>
        <v>43572</v>
      </c>
      <c r="F502" s="230">
        <f t="shared" si="114"/>
        <v>43575</v>
      </c>
      <c r="G502" s="230">
        <f t="shared" si="115"/>
        <v>43584</v>
      </c>
    </row>
    <row r="503" spans="1:7">
      <c r="B503" s="231" t="s">
        <v>1473</v>
      </c>
      <c r="C503" s="229" t="s">
        <v>1474</v>
      </c>
      <c r="D503" s="943"/>
      <c r="E503" s="230">
        <f t="shared" si="114"/>
        <v>43579</v>
      </c>
      <c r="F503" s="230">
        <f t="shared" si="114"/>
        <v>43582</v>
      </c>
      <c r="G503" s="230">
        <f>F503+9</f>
        <v>43591</v>
      </c>
    </row>
    <row r="504" spans="1:7">
      <c r="B504" s="241"/>
      <c r="C504" s="241"/>
      <c r="D504" s="242"/>
      <c r="E504" s="236"/>
      <c r="F504" s="236"/>
      <c r="G504" s="267"/>
    </row>
    <row r="505" spans="1:7">
      <c r="A505" s="225" t="s">
        <v>99</v>
      </c>
      <c r="B505" s="216"/>
    </row>
    <row r="506" spans="1:7">
      <c r="B506" s="939" t="s">
        <v>1444</v>
      </c>
      <c r="C506" s="939" t="s">
        <v>33</v>
      </c>
      <c r="D506" s="941" t="s">
        <v>1421</v>
      </c>
      <c r="E506" s="228" t="s">
        <v>165</v>
      </c>
      <c r="F506" s="228" t="s">
        <v>165</v>
      </c>
      <c r="G506" s="228" t="s">
        <v>1476</v>
      </c>
    </row>
    <row r="507" spans="1:7">
      <c r="B507" s="940"/>
      <c r="C507" s="940"/>
      <c r="D507" s="942"/>
      <c r="E507" s="228" t="s">
        <v>1123</v>
      </c>
      <c r="F507" s="228" t="s">
        <v>36</v>
      </c>
      <c r="G507" s="228" t="s">
        <v>37</v>
      </c>
    </row>
    <row r="508" spans="1:7">
      <c r="B508" s="231" t="s">
        <v>1477</v>
      </c>
      <c r="C508" s="229" t="s">
        <v>1468</v>
      </c>
      <c r="D508" s="943" t="s">
        <v>1478</v>
      </c>
      <c r="E508" s="230">
        <f>F508-5</f>
        <v>43553</v>
      </c>
      <c r="F508" s="230">
        <v>43558</v>
      </c>
      <c r="G508" s="230">
        <f>F508+11</f>
        <v>43569</v>
      </c>
    </row>
    <row r="509" spans="1:7">
      <c r="B509" s="231" t="s">
        <v>1479</v>
      </c>
      <c r="C509" s="229" t="s">
        <v>1465</v>
      </c>
      <c r="D509" s="943"/>
      <c r="E509" s="230">
        <f t="shared" ref="E509:F511" si="116">E508+7</f>
        <v>43560</v>
      </c>
      <c r="F509" s="230">
        <f t="shared" si="116"/>
        <v>43565</v>
      </c>
      <c r="G509" s="230">
        <f t="shared" ref="G509:G511" si="117">F509+11</f>
        <v>43576</v>
      </c>
    </row>
    <row r="510" spans="1:7">
      <c r="B510" s="231" t="s">
        <v>1480</v>
      </c>
      <c r="C510" s="229" t="s">
        <v>1465</v>
      </c>
      <c r="D510" s="943"/>
      <c r="E510" s="230">
        <f t="shared" si="116"/>
        <v>43567</v>
      </c>
      <c r="F510" s="230">
        <f t="shared" si="116"/>
        <v>43572</v>
      </c>
      <c r="G510" s="230">
        <f t="shared" si="117"/>
        <v>43583</v>
      </c>
    </row>
    <row r="511" spans="1:7">
      <c r="B511" s="231" t="s">
        <v>1481</v>
      </c>
      <c r="C511" s="229" t="s">
        <v>1482</v>
      </c>
      <c r="D511" s="943"/>
      <c r="E511" s="230">
        <f t="shared" si="116"/>
        <v>43574</v>
      </c>
      <c r="F511" s="230">
        <f t="shared" si="116"/>
        <v>43579</v>
      </c>
      <c r="G511" s="230">
        <f t="shared" si="117"/>
        <v>43590</v>
      </c>
    </row>
    <row r="512" spans="1:7">
      <c r="B512" s="216"/>
      <c r="C512" s="216"/>
    </row>
    <row r="513" spans="1:7">
      <c r="B513" s="939" t="s">
        <v>1444</v>
      </c>
      <c r="C513" s="939" t="s">
        <v>33</v>
      </c>
      <c r="D513" s="941" t="s">
        <v>1421</v>
      </c>
      <c r="E513" s="228" t="s">
        <v>165</v>
      </c>
      <c r="F513" s="228" t="s">
        <v>165</v>
      </c>
      <c r="G513" s="228" t="s">
        <v>1476</v>
      </c>
    </row>
    <row r="514" spans="1:7">
      <c r="B514" s="940"/>
      <c r="C514" s="940"/>
      <c r="D514" s="942"/>
      <c r="E514" s="228" t="s">
        <v>1123</v>
      </c>
      <c r="F514" s="228" t="s">
        <v>36</v>
      </c>
      <c r="G514" s="228" t="s">
        <v>37</v>
      </c>
    </row>
    <row r="515" spans="1:7">
      <c r="B515" s="231" t="s">
        <v>1483</v>
      </c>
      <c r="C515" s="229" t="s">
        <v>1484</v>
      </c>
      <c r="D515" s="943" t="s">
        <v>1485</v>
      </c>
      <c r="E515" s="230">
        <f>F515-4</f>
        <v>43558</v>
      </c>
      <c r="F515" s="230">
        <v>43562</v>
      </c>
      <c r="G515" s="230">
        <f>F515+8</f>
        <v>43570</v>
      </c>
    </row>
    <row r="516" spans="1:7">
      <c r="B516" s="231" t="s">
        <v>1486</v>
      </c>
      <c r="C516" s="229" t="s">
        <v>1465</v>
      </c>
      <c r="D516" s="943"/>
      <c r="E516" s="230">
        <f t="shared" ref="E516:F518" si="118">E515+7</f>
        <v>43565</v>
      </c>
      <c r="F516" s="230">
        <f t="shared" si="118"/>
        <v>43569</v>
      </c>
      <c r="G516" s="230">
        <f t="shared" ref="G516:G518" si="119">F516+8</f>
        <v>43577</v>
      </c>
    </row>
    <row r="517" spans="1:7">
      <c r="B517" s="231" t="s">
        <v>1487</v>
      </c>
      <c r="C517" s="229" t="s">
        <v>1465</v>
      </c>
      <c r="D517" s="943"/>
      <c r="E517" s="230">
        <f t="shared" si="118"/>
        <v>43572</v>
      </c>
      <c r="F517" s="230">
        <f t="shared" si="118"/>
        <v>43576</v>
      </c>
      <c r="G517" s="230">
        <f t="shared" si="119"/>
        <v>43584</v>
      </c>
    </row>
    <row r="518" spans="1:7">
      <c r="B518" s="231" t="s">
        <v>1488</v>
      </c>
      <c r="C518" s="229" t="s">
        <v>1465</v>
      </c>
      <c r="D518" s="943"/>
      <c r="E518" s="230">
        <f t="shared" si="118"/>
        <v>43579</v>
      </c>
      <c r="F518" s="230">
        <f t="shared" si="118"/>
        <v>43583</v>
      </c>
      <c r="G518" s="230">
        <f t="shared" si="119"/>
        <v>43591</v>
      </c>
    </row>
    <row r="519" spans="1:7">
      <c r="B519" s="265"/>
      <c r="C519" s="266"/>
      <c r="D519" s="242"/>
      <c r="E519" s="236"/>
      <c r="F519" s="236"/>
      <c r="G519" s="236"/>
    </row>
    <row r="520" spans="1:7">
      <c r="A520" s="225" t="s">
        <v>100</v>
      </c>
      <c r="B520" s="216"/>
      <c r="C520" s="216"/>
    </row>
    <row r="521" spans="1:7">
      <c r="B521" s="939" t="s">
        <v>1444</v>
      </c>
      <c r="C521" s="939" t="s">
        <v>33</v>
      </c>
      <c r="D521" s="941" t="s">
        <v>1421</v>
      </c>
      <c r="E521" s="228" t="s">
        <v>165</v>
      </c>
      <c r="F521" s="228" t="s">
        <v>165</v>
      </c>
      <c r="G521" s="228" t="s">
        <v>218</v>
      </c>
    </row>
    <row r="522" spans="1:7">
      <c r="B522" s="940"/>
      <c r="C522" s="940"/>
      <c r="D522" s="942"/>
      <c r="E522" s="228" t="s">
        <v>1123</v>
      </c>
      <c r="F522" s="228" t="s">
        <v>36</v>
      </c>
      <c r="G522" s="228" t="s">
        <v>37</v>
      </c>
    </row>
    <row r="523" spans="1:7">
      <c r="B523" s="231" t="s">
        <v>1483</v>
      </c>
      <c r="C523" s="229" t="s">
        <v>1484</v>
      </c>
      <c r="D523" s="943" t="s">
        <v>1485</v>
      </c>
      <c r="E523" s="230">
        <f>F523-4</f>
        <v>43558</v>
      </c>
      <c r="F523" s="230">
        <v>43562</v>
      </c>
      <c r="G523" s="230">
        <f>F523+11</f>
        <v>43573</v>
      </c>
    </row>
    <row r="524" spans="1:7">
      <c r="B524" s="231" t="s">
        <v>1486</v>
      </c>
      <c r="C524" s="229" t="s">
        <v>1465</v>
      </c>
      <c r="D524" s="943"/>
      <c r="E524" s="230">
        <f t="shared" ref="E524:F526" si="120">E523+7</f>
        <v>43565</v>
      </c>
      <c r="F524" s="230">
        <f t="shared" si="120"/>
        <v>43569</v>
      </c>
      <c r="G524" s="230">
        <f>F524+11</f>
        <v>43580</v>
      </c>
    </row>
    <row r="525" spans="1:7">
      <c r="B525" s="231" t="s">
        <v>1487</v>
      </c>
      <c r="C525" s="229" t="s">
        <v>1465</v>
      </c>
      <c r="D525" s="943"/>
      <c r="E525" s="230">
        <f t="shared" si="120"/>
        <v>43572</v>
      </c>
      <c r="F525" s="230">
        <f t="shared" si="120"/>
        <v>43576</v>
      </c>
      <c r="G525" s="230">
        <f t="shared" ref="G525:G526" si="121">F525+11</f>
        <v>43587</v>
      </c>
    </row>
    <row r="526" spans="1:7">
      <c r="B526" s="231" t="s">
        <v>1488</v>
      </c>
      <c r="C526" s="229" t="s">
        <v>1465</v>
      </c>
      <c r="D526" s="943"/>
      <c r="E526" s="230">
        <f t="shared" si="120"/>
        <v>43579</v>
      </c>
      <c r="F526" s="230">
        <f t="shared" si="120"/>
        <v>43583</v>
      </c>
      <c r="G526" s="230">
        <f t="shared" si="121"/>
        <v>43594</v>
      </c>
    </row>
    <row r="527" spans="1:7">
      <c r="B527" s="265"/>
      <c r="C527" s="266"/>
      <c r="E527" s="236"/>
      <c r="F527" s="236"/>
    </row>
    <row r="528" spans="1:7">
      <c r="A528" s="225" t="s">
        <v>1489</v>
      </c>
      <c r="B528" s="243"/>
      <c r="C528" s="243"/>
      <c r="D528" s="242"/>
      <c r="E528" s="236"/>
      <c r="F528" s="236"/>
      <c r="G528" s="267"/>
    </row>
    <row r="529" spans="1:7">
      <c r="A529" s="225"/>
      <c r="B529" s="939" t="s">
        <v>1444</v>
      </c>
      <c r="C529" s="939" t="s">
        <v>33</v>
      </c>
      <c r="D529" s="941" t="s">
        <v>1421</v>
      </c>
      <c r="E529" s="228" t="s">
        <v>165</v>
      </c>
      <c r="F529" s="228" t="s">
        <v>165</v>
      </c>
      <c r="G529" s="228" t="s">
        <v>1489</v>
      </c>
    </row>
    <row r="530" spans="1:7">
      <c r="A530" s="225"/>
      <c r="B530" s="940"/>
      <c r="C530" s="940"/>
      <c r="D530" s="942"/>
      <c r="E530" s="228" t="s">
        <v>1123</v>
      </c>
      <c r="F530" s="228" t="s">
        <v>36</v>
      </c>
      <c r="G530" s="228" t="s">
        <v>37</v>
      </c>
    </row>
    <row r="531" spans="1:7">
      <c r="A531" s="225"/>
      <c r="B531" s="231" t="s">
        <v>1490</v>
      </c>
      <c r="C531" s="229" t="s">
        <v>1491</v>
      </c>
      <c r="D531" s="943" t="s">
        <v>1492</v>
      </c>
      <c r="E531" s="230">
        <f>F531-4</f>
        <v>43558</v>
      </c>
      <c r="F531" s="230">
        <v>43562</v>
      </c>
      <c r="G531" s="230">
        <f>F531+12</f>
        <v>43574</v>
      </c>
    </row>
    <row r="532" spans="1:7">
      <c r="A532" s="225"/>
      <c r="B532" s="231" t="s">
        <v>1493</v>
      </c>
      <c r="C532" s="229" t="s">
        <v>1494</v>
      </c>
      <c r="D532" s="943"/>
      <c r="E532" s="230">
        <f t="shared" ref="E532:F534" si="122">E531+7</f>
        <v>43565</v>
      </c>
      <c r="F532" s="230">
        <f t="shared" si="122"/>
        <v>43569</v>
      </c>
      <c r="G532" s="230">
        <f>F532+12</f>
        <v>43581</v>
      </c>
    </row>
    <row r="533" spans="1:7">
      <c r="A533" s="225"/>
      <c r="B533" s="231" t="s">
        <v>1495</v>
      </c>
      <c r="C533" s="229" t="s">
        <v>1496</v>
      </c>
      <c r="D533" s="943"/>
      <c r="E533" s="230">
        <f t="shared" si="122"/>
        <v>43572</v>
      </c>
      <c r="F533" s="230">
        <f t="shared" si="122"/>
        <v>43576</v>
      </c>
      <c r="G533" s="230">
        <f>F533+12</f>
        <v>43588</v>
      </c>
    </row>
    <row r="534" spans="1:7">
      <c r="A534" s="225"/>
      <c r="B534" s="231" t="s">
        <v>1497</v>
      </c>
      <c r="C534" s="229" t="s">
        <v>1498</v>
      </c>
      <c r="D534" s="943"/>
      <c r="E534" s="230">
        <f t="shared" si="122"/>
        <v>43579</v>
      </c>
      <c r="F534" s="230">
        <f t="shared" si="122"/>
        <v>43583</v>
      </c>
      <c r="G534" s="230">
        <f>F534+12</f>
        <v>43595</v>
      </c>
    </row>
    <row r="535" spans="1:7">
      <c r="A535" s="225"/>
      <c r="B535" s="268"/>
      <c r="C535" s="266"/>
      <c r="D535" s="242"/>
      <c r="E535" s="236"/>
      <c r="F535" s="236"/>
      <c r="G535" s="267"/>
    </row>
    <row r="536" spans="1:7">
      <c r="A536" s="225" t="s">
        <v>219</v>
      </c>
      <c r="B536" s="226"/>
      <c r="C536" s="226"/>
    </row>
    <row r="537" spans="1:7">
      <c r="B537" s="939" t="s">
        <v>1444</v>
      </c>
      <c r="C537" s="939" t="s">
        <v>33</v>
      </c>
      <c r="D537" s="941" t="s">
        <v>1421</v>
      </c>
      <c r="E537" s="228" t="s">
        <v>165</v>
      </c>
      <c r="F537" s="228" t="s">
        <v>165</v>
      </c>
      <c r="G537" s="228" t="s">
        <v>1499</v>
      </c>
    </row>
    <row r="538" spans="1:7">
      <c r="B538" s="940"/>
      <c r="C538" s="940"/>
      <c r="D538" s="942"/>
      <c r="E538" s="228" t="s">
        <v>1123</v>
      </c>
      <c r="F538" s="228" t="s">
        <v>36</v>
      </c>
      <c r="G538" s="228" t="s">
        <v>37</v>
      </c>
    </row>
    <row r="539" spans="1:7">
      <c r="B539" s="229" t="s">
        <v>1431</v>
      </c>
      <c r="C539" s="229" t="s">
        <v>1432</v>
      </c>
      <c r="D539" s="943" t="s">
        <v>1433</v>
      </c>
      <c r="E539" s="230">
        <f>F539-3</f>
        <v>43557</v>
      </c>
      <c r="F539" s="230">
        <v>43560</v>
      </c>
      <c r="G539" s="230">
        <f>F539+9</f>
        <v>43569</v>
      </c>
    </row>
    <row r="540" spans="1:7">
      <c r="B540" s="229" t="s">
        <v>1434</v>
      </c>
      <c r="C540" s="229" t="s">
        <v>1432</v>
      </c>
      <c r="D540" s="943"/>
      <c r="E540" s="230">
        <f t="shared" ref="E540:F542" si="123">E539+7</f>
        <v>43564</v>
      </c>
      <c r="F540" s="230">
        <f t="shared" si="123"/>
        <v>43567</v>
      </c>
      <c r="G540" s="230">
        <f t="shared" ref="G540:G542" si="124">F540+9</f>
        <v>43576</v>
      </c>
    </row>
    <row r="541" spans="1:7">
      <c r="B541" s="229" t="s">
        <v>1435</v>
      </c>
      <c r="C541" s="229" t="s">
        <v>1432</v>
      </c>
      <c r="D541" s="943"/>
      <c r="E541" s="230">
        <f t="shared" si="123"/>
        <v>43571</v>
      </c>
      <c r="F541" s="230">
        <f t="shared" si="123"/>
        <v>43574</v>
      </c>
      <c r="G541" s="230">
        <f t="shared" si="124"/>
        <v>43583</v>
      </c>
    </row>
    <row r="542" spans="1:7">
      <c r="B542" s="229" t="s">
        <v>1436</v>
      </c>
      <c r="C542" s="229" t="s">
        <v>1432</v>
      </c>
      <c r="D542" s="943"/>
      <c r="E542" s="230">
        <f t="shared" si="123"/>
        <v>43578</v>
      </c>
      <c r="F542" s="230">
        <f t="shared" si="123"/>
        <v>43581</v>
      </c>
      <c r="G542" s="230">
        <f t="shared" si="124"/>
        <v>43590</v>
      </c>
    </row>
    <row r="543" spans="1:7">
      <c r="B543" s="250"/>
      <c r="C543" s="241"/>
      <c r="D543" s="242"/>
      <c r="E543" s="236"/>
      <c r="F543" s="236"/>
      <c r="G543" s="236"/>
    </row>
    <row r="544" spans="1:7">
      <c r="A544" s="225" t="s">
        <v>103</v>
      </c>
      <c r="B544" s="226"/>
      <c r="C544" s="226"/>
      <c r="D544" s="225"/>
      <c r="E544" s="225"/>
      <c r="F544" s="225"/>
      <c r="G544" s="214"/>
    </row>
    <row r="545" spans="2:7">
      <c r="B545" s="939" t="s">
        <v>1444</v>
      </c>
      <c r="C545" s="939" t="s">
        <v>33</v>
      </c>
      <c r="D545" s="941" t="s">
        <v>1421</v>
      </c>
      <c r="E545" s="228" t="s">
        <v>165</v>
      </c>
      <c r="F545" s="228" t="s">
        <v>165</v>
      </c>
      <c r="G545" s="228" t="s">
        <v>1500</v>
      </c>
    </row>
    <row r="546" spans="2:7">
      <c r="B546" s="940"/>
      <c r="C546" s="940"/>
      <c r="D546" s="942"/>
      <c r="E546" s="228" t="s">
        <v>1123</v>
      </c>
      <c r="F546" s="228" t="s">
        <v>36</v>
      </c>
      <c r="G546" s="228" t="s">
        <v>37</v>
      </c>
    </row>
    <row r="547" spans="2:7">
      <c r="B547" s="229" t="s">
        <v>1501</v>
      </c>
      <c r="C547" s="229" t="s">
        <v>1432</v>
      </c>
      <c r="D547" s="943" t="s">
        <v>1502</v>
      </c>
      <c r="E547" s="230">
        <f>F547-5</f>
        <v>43553</v>
      </c>
      <c r="F547" s="230">
        <v>43558</v>
      </c>
      <c r="G547" s="230">
        <f>F547+9</f>
        <v>43567</v>
      </c>
    </row>
    <row r="548" spans="2:7">
      <c r="B548" s="229" t="s">
        <v>1503</v>
      </c>
      <c r="C548" s="229" t="s">
        <v>1432</v>
      </c>
      <c r="D548" s="943"/>
      <c r="E548" s="230">
        <f t="shared" ref="E548:F550" si="125">E547+7</f>
        <v>43560</v>
      </c>
      <c r="F548" s="230">
        <f t="shared" si="125"/>
        <v>43565</v>
      </c>
      <c r="G548" s="230">
        <f t="shared" ref="G548:G550" si="126">F548+9</f>
        <v>43574</v>
      </c>
    </row>
    <row r="549" spans="2:7">
      <c r="B549" s="229" t="s">
        <v>1504</v>
      </c>
      <c r="C549" s="229" t="s">
        <v>1432</v>
      </c>
      <c r="D549" s="943"/>
      <c r="E549" s="230">
        <f t="shared" si="125"/>
        <v>43567</v>
      </c>
      <c r="F549" s="230">
        <f t="shared" si="125"/>
        <v>43572</v>
      </c>
      <c r="G549" s="230">
        <f t="shared" si="126"/>
        <v>43581</v>
      </c>
    </row>
    <row r="550" spans="2:7">
      <c r="B550" s="229" t="s">
        <v>1505</v>
      </c>
      <c r="C550" s="229" t="s">
        <v>1440</v>
      </c>
      <c r="D550" s="943"/>
      <c r="E550" s="230">
        <f t="shared" si="125"/>
        <v>43574</v>
      </c>
      <c r="F550" s="230">
        <f t="shared" si="125"/>
        <v>43579</v>
      </c>
      <c r="G550" s="230">
        <f t="shared" si="126"/>
        <v>43588</v>
      </c>
    </row>
    <row r="551" spans="2:7">
      <c r="B551" s="216"/>
      <c r="C551" s="216"/>
      <c r="F551" s="215"/>
    </row>
    <row r="552" spans="2:7">
      <c r="B552" s="939" t="s">
        <v>1444</v>
      </c>
      <c r="C552" s="939" t="s">
        <v>33</v>
      </c>
      <c r="D552" s="941" t="s">
        <v>1421</v>
      </c>
      <c r="E552" s="228" t="s">
        <v>165</v>
      </c>
      <c r="F552" s="228" t="s">
        <v>165</v>
      </c>
      <c r="G552" s="228" t="s">
        <v>1500</v>
      </c>
    </row>
    <row r="553" spans="2:7">
      <c r="B553" s="940"/>
      <c r="C553" s="940"/>
      <c r="D553" s="942"/>
      <c r="E553" s="228" t="s">
        <v>1123</v>
      </c>
      <c r="F553" s="228" t="s">
        <v>36</v>
      </c>
      <c r="G553" s="228" t="s">
        <v>37</v>
      </c>
    </row>
    <row r="554" spans="2:7">
      <c r="B554" s="229" t="s">
        <v>1431</v>
      </c>
      <c r="C554" s="229" t="s">
        <v>1432</v>
      </c>
      <c r="D554" s="943" t="s">
        <v>1433</v>
      </c>
      <c r="E554" s="230">
        <f>F554-3</f>
        <v>43557</v>
      </c>
      <c r="F554" s="230">
        <v>43560</v>
      </c>
      <c r="G554" s="230">
        <f>F554+10</f>
        <v>43570</v>
      </c>
    </row>
    <row r="555" spans="2:7">
      <c r="B555" s="229" t="s">
        <v>1434</v>
      </c>
      <c r="C555" s="229" t="s">
        <v>1432</v>
      </c>
      <c r="D555" s="943"/>
      <c r="E555" s="230">
        <f t="shared" ref="E555:F557" si="127">E554+7</f>
        <v>43564</v>
      </c>
      <c r="F555" s="230">
        <f t="shared" si="127"/>
        <v>43567</v>
      </c>
      <c r="G555" s="230">
        <f t="shared" ref="G555:G557" si="128">F555+10</f>
        <v>43577</v>
      </c>
    </row>
    <row r="556" spans="2:7">
      <c r="B556" s="229" t="s">
        <v>1435</v>
      </c>
      <c r="C556" s="229" t="s">
        <v>1432</v>
      </c>
      <c r="D556" s="943"/>
      <c r="E556" s="230">
        <f t="shared" si="127"/>
        <v>43571</v>
      </c>
      <c r="F556" s="230">
        <f t="shared" si="127"/>
        <v>43574</v>
      </c>
      <c r="G556" s="230">
        <f t="shared" si="128"/>
        <v>43584</v>
      </c>
    </row>
    <row r="557" spans="2:7">
      <c r="B557" s="229" t="s">
        <v>1436</v>
      </c>
      <c r="C557" s="229" t="s">
        <v>1432</v>
      </c>
      <c r="D557" s="943"/>
      <c r="E557" s="230">
        <f t="shared" si="127"/>
        <v>43578</v>
      </c>
      <c r="F557" s="230">
        <f t="shared" si="127"/>
        <v>43581</v>
      </c>
      <c r="G557" s="230">
        <f t="shared" si="128"/>
        <v>43591</v>
      </c>
    </row>
    <row r="558" spans="2:7">
      <c r="B558" s="216"/>
      <c r="C558" s="216"/>
    </row>
    <row r="559" spans="2:7">
      <c r="B559" s="939" t="s">
        <v>1444</v>
      </c>
      <c r="C559" s="939" t="s">
        <v>33</v>
      </c>
      <c r="D559" s="941" t="s">
        <v>1421</v>
      </c>
      <c r="E559" s="228" t="s">
        <v>165</v>
      </c>
      <c r="F559" s="228" t="s">
        <v>165</v>
      </c>
      <c r="G559" s="228" t="s">
        <v>1500</v>
      </c>
    </row>
    <row r="560" spans="2:7">
      <c r="B560" s="940"/>
      <c r="C560" s="940"/>
      <c r="D560" s="942"/>
      <c r="E560" s="228" t="s">
        <v>1123</v>
      </c>
      <c r="F560" s="228" t="s">
        <v>36</v>
      </c>
      <c r="G560" s="228" t="s">
        <v>37</v>
      </c>
    </row>
    <row r="561" spans="1:16">
      <c r="B561" s="231" t="s">
        <v>1506</v>
      </c>
      <c r="C561" s="229" t="s">
        <v>1507</v>
      </c>
      <c r="D561" s="943" t="s">
        <v>1508</v>
      </c>
      <c r="E561" s="230">
        <f>F561-4</f>
        <v>43558</v>
      </c>
      <c r="F561" s="230">
        <v>43562</v>
      </c>
      <c r="G561" s="230">
        <f>F561+7</f>
        <v>43569</v>
      </c>
    </row>
    <row r="562" spans="1:16">
      <c r="B562" s="231" t="s">
        <v>1509</v>
      </c>
      <c r="C562" s="229" t="s">
        <v>1510</v>
      </c>
      <c r="D562" s="943" t="s">
        <v>1511</v>
      </c>
      <c r="E562" s="230">
        <f t="shared" ref="E562:F564" si="129">E561+7</f>
        <v>43565</v>
      </c>
      <c r="F562" s="230">
        <f t="shared" si="129"/>
        <v>43569</v>
      </c>
      <c r="G562" s="230">
        <f t="shared" ref="G562:G564" si="130">F562+7</f>
        <v>43576</v>
      </c>
    </row>
    <row r="563" spans="1:16">
      <c r="B563" s="231" t="s">
        <v>1512</v>
      </c>
      <c r="C563" s="229" t="s">
        <v>1513</v>
      </c>
      <c r="D563" s="943" t="s">
        <v>1514</v>
      </c>
      <c r="E563" s="230">
        <f t="shared" si="129"/>
        <v>43572</v>
      </c>
      <c r="F563" s="230">
        <f t="shared" si="129"/>
        <v>43576</v>
      </c>
      <c r="G563" s="230">
        <f t="shared" si="130"/>
        <v>43583</v>
      </c>
    </row>
    <row r="564" spans="1:16">
      <c r="B564" s="231" t="s">
        <v>1506</v>
      </c>
      <c r="C564" s="229" t="s">
        <v>1515</v>
      </c>
      <c r="D564" s="943" t="s">
        <v>1516</v>
      </c>
      <c r="E564" s="230">
        <f t="shared" si="129"/>
        <v>43579</v>
      </c>
      <c r="F564" s="230">
        <f t="shared" si="129"/>
        <v>43583</v>
      </c>
      <c r="G564" s="230">
        <f t="shared" si="130"/>
        <v>43590</v>
      </c>
    </row>
    <row r="565" spans="1:16">
      <c r="B565" s="269"/>
      <c r="C565" s="270"/>
      <c r="D565" s="270"/>
      <c r="E565" s="236"/>
      <c r="F565" s="236"/>
      <c r="G565" s="215"/>
    </row>
    <row r="566" spans="1:16">
      <c r="A566" s="225" t="s">
        <v>221</v>
      </c>
      <c r="D566" s="225"/>
      <c r="E566" s="225"/>
    </row>
    <row r="567" spans="1:16">
      <c r="B567" s="930" t="s">
        <v>32</v>
      </c>
      <c r="C567" s="930" t="s">
        <v>33</v>
      </c>
      <c r="D567" s="932" t="s">
        <v>34</v>
      </c>
      <c r="E567" s="228" t="s">
        <v>165</v>
      </c>
      <c r="F567" s="228" t="s">
        <v>165</v>
      </c>
      <c r="G567" s="228" t="s">
        <v>1517</v>
      </c>
    </row>
    <row r="568" spans="1:16">
      <c r="B568" s="931"/>
      <c r="C568" s="931"/>
      <c r="D568" s="933"/>
      <c r="E568" s="228" t="s">
        <v>1123</v>
      </c>
      <c r="F568" s="228" t="s">
        <v>36</v>
      </c>
      <c r="G568" s="228" t="s">
        <v>37</v>
      </c>
    </row>
    <row r="569" spans="1:16">
      <c r="B569" s="231" t="s">
        <v>1506</v>
      </c>
      <c r="C569" s="229" t="s">
        <v>1507</v>
      </c>
      <c r="D569" s="943" t="s">
        <v>1508</v>
      </c>
      <c r="E569" s="230">
        <f>F569-4</f>
        <v>43558</v>
      </c>
      <c r="F569" s="230">
        <v>43562</v>
      </c>
      <c r="G569" s="230">
        <f>F569+6</f>
        <v>43568</v>
      </c>
    </row>
    <row r="570" spans="1:16">
      <c r="B570" s="231" t="s">
        <v>1509</v>
      </c>
      <c r="C570" s="229" t="s">
        <v>1510</v>
      </c>
      <c r="D570" s="943" t="s">
        <v>1511</v>
      </c>
      <c r="E570" s="230">
        <f t="shared" ref="E570:F572" si="131">E569+7</f>
        <v>43565</v>
      </c>
      <c r="F570" s="230">
        <f t="shared" si="131"/>
        <v>43569</v>
      </c>
      <c r="G570" s="230">
        <f t="shared" ref="G570:G572" si="132">F570+6</f>
        <v>43575</v>
      </c>
    </row>
    <row r="571" spans="1:16">
      <c r="B571" s="231" t="s">
        <v>1512</v>
      </c>
      <c r="C571" s="229" t="s">
        <v>1513</v>
      </c>
      <c r="D571" s="943" t="s">
        <v>1514</v>
      </c>
      <c r="E571" s="230">
        <f t="shared" si="131"/>
        <v>43572</v>
      </c>
      <c r="F571" s="230">
        <f t="shared" si="131"/>
        <v>43576</v>
      </c>
      <c r="G571" s="230">
        <f t="shared" si="132"/>
        <v>43582</v>
      </c>
    </row>
    <row r="572" spans="1:16">
      <c r="B572" s="231" t="s">
        <v>1506</v>
      </c>
      <c r="C572" s="229" t="s">
        <v>1515</v>
      </c>
      <c r="D572" s="943" t="s">
        <v>1516</v>
      </c>
      <c r="E572" s="230">
        <f t="shared" si="131"/>
        <v>43579</v>
      </c>
      <c r="F572" s="230">
        <f t="shared" si="131"/>
        <v>43583</v>
      </c>
      <c r="G572" s="230">
        <f t="shared" si="132"/>
        <v>43589</v>
      </c>
    </row>
    <row r="573" spans="1:16" s="215" customFormat="1">
      <c r="A573" s="216"/>
      <c r="B573" s="243"/>
      <c r="C573" s="243"/>
      <c r="D573" s="242"/>
      <c r="E573" s="236"/>
      <c r="F573" s="236"/>
      <c r="G573" s="216"/>
      <c r="H573" s="216"/>
    </row>
    <row r="574" spans="1:16" s="215" customFormat="1">
      <c r="A574" s="225" t="s">
        <v>95</v>
      </c>
      <c r="B574" s="244"/>
      <c r="C574" s="244"/>
      <c r="D574" s="216"/>
      <c r="E574" s="216"/>
      <c r="F574" s="216"/>
      <c r="G574" s="216"/>
      <c r="H574" s="216"/>
      <c r="I574" s="216"/>
      <c r="J574" s="216"/>
      <c r="K574" s="216"/>
      <c r="L574" s="216"/>
      <c r="M574" s="216"/>
      <c r="N574" s="216"/>
      <c r="O574" s="216"/>
      <c r="P574" s="216"/>
    </row>
    <row r="575" spans="1:16" s="215" customFormat="1">
      <c r="A575" s="225"/>
      <c r="B575" s="930" t="s">
        <v>32</v>
      </c>
      <c r="C575" s="930" t="s">
        <v>33</v>
      </c>
      <c r="D575" s="932" t="s">
        <v>34</v>
      </c>
      <c r="E575" s="228" t="s">
        <v>165</v>
      </c>
      <c r="F575" s="228" t="s">
        <v>165</v>
      </c>
      <c r="G575" s="228" t="s">
        <v>1518</v>
      </c>
      <c r="H575" s="216"/>
      <c r="I575" s="216"/>
      <c r="J575" s="216"/>
      <c r="K575" s="216"/>
      <c r="L575" s="216"/>
      <c r="M575" s="216"/>
      <c r="N575" s="216"/>
      <c r="O575" s="216"/>
      <c r="P575" s="216"/>
    </row>
    <row r="576" spans="1:16" s="215" customFormat="1">
      <c r="A576" s="225"/>
      <c r="B576" s="931"/>
      <c r="C576" s="931"/>
      <c r="D576" s="933"/>
      <c r="E576" s="228" t="s">
        <v>1123</v>
      </c>
      <c r="F576" s="228" t="s">
        <v>36</v>
      </c>
      <c r="G576" s="228" t="s">
        <v>37</v>
      </c>
      <c r="H576" s="216"/>
      <c r="I576" s="216"/>
      <c r="J576" s="216"/>
      <c r="K576" s="216"/>
      <c r="L576" s="216"/>
      <c r="M576" s="216"/>
      <c r="N576" s="216"/>
      <c r="O576" s="216"/>
      <c r="P576" s="216"/>
    </row>
    <row r="577" spans="1:16" s="215" customFormat="1" ht="16.5" customHeight="1">
      <c r="A577" s="225"/>
      <c r="B577" s="229" t="s">
        <v>1501</v>
      </c>
      <c r="C577" s="229" t="s">
        <v>1432</v>
      </c>
      <c r="D577" s="943" t="s">
        <v>1502</v>
      </c>
      <c r="E577" s="230">
        <f>F577-5</f>
        <v>43553</v>
      </c>
      <c r="F577" s="230">
        <v>43558</v>
      </c>
      <c r="G577" s="230">
        <f>F577+6</f>
        <v>43564</v>
      </c>
      <c r="H577" s="216"/>
      <c r="I577" s="216"/>
      <c r="J577" s="216"/>
      <c r="K577" s="216"/>
      <c r="L577" s="216"/>
      <c r="M577" s="216"/>
      <c r="N577" s="216"/>
      <c r="O577" s="216"/>
      <c r="P577" s="216"/>
    </row>
    <row r="578" spans="1:16" s="215" customFormat="1">
      <c r="A578" s="225"/>
      <c r="B578" s="229" t="s">
        <v>1503</v>
      </c>
      <c r="C578" s="229" t="s">
        <v>1432</v>
      </c>
      <c r="D578" s="943"/>
      <c r="E578" s="230">
        <f t="shared" ref="E578:F580" si="133">E577+7</f>
        <v>43560</v>
      </c>
      <c r="F578" s="230">
        <f t="shared" si="133"/>
        <v>43565</v>
      </c>
      <c r="G578" s="230">
        <f t="shared" ref="G578:G580" si="134">F578+6</f>
        <v>43571</v>
      </c>
      <c r="H578" s="216"/>
      <c r="I578" s="216"/>
      <c r="J578" s="216"/>
      <c r="K578" s="216"/>
      <c r="L578" s="216"/>
      <c r="M578" s="216"/>
      <c r="N578" s="216"/>
      <c r="O578" s="216"/>
      <c r="P578" s="216"/>
    </row>
    <row r="579" spans="1:16" s="215" customFormat="1" ht="16.5" customHeight="1">
      <c r="A579" s="225"/>
      <c r="B579" s="229" t="s">
        <v>1504</v>
      </c>
      <c r="C579" s="229" t="s">
        <v>1432</v>
      </c>
      <c r="D579" s="943"/>
      <c r="E579" s="230">
        <f t="shared" si="133"/>
        <v>43567</v>
      </c>
      <c r="F579" s="230">
        <f t="shared" si="133"/>
        <v>43572</v>
      </c>
      <c r="G579" s="230">
        <f t="shared" si="134"/>
        <v>43578</v>
      </c>
      <c r="H579" s="216"/>
      <c r="I579" s="216"/>
      <c r="J579" s="216"/>
      <c r="K579" s="216"/>
      <c r="L579" s="216"/>
      <c r="M579" s="216"/>
      <c r="N579" s="216"/>
      <c r="O579" s="216"/>
      <c r="P579" s="216"/>
    </row>
    <row r="580" spans="1:16" s="215" customFormat="1">
      <c r="A580" s="216"/>
      <c r="B580" s="229" t="s">
        <v>1505</v>
      </c>
      <c r="C580" s="229" t="s">
        <v>1440</v>
      </c>
      <c r="D580" s="943"/>
      <c r="E580" s="230">
        <f t="shared" si="133"/>
        <v>43574</v>
      </c>
      <c r="F580" s="230">
        <f t="shared" si="133"/>
        <v>43579</v>
      </c>
      <c r="G580" s="230">
        <f t="shared" si="134"/>
        <v>43585</v>
      </c>
      <c r="H580" s="216"/>
      <c r="I580" s="216"/>
      <c r="J580" s="216"/>
      <c r="K580" s="216"/>
      <c r="L580" s="216"/>
      <c r="M580" s="216"/>
      <c r="N580" s="216"/>
      <c r="O580" s="216"/>
      <c r="P580" s="216"/>
    </row>
    <row r="581" spans="1:16" s="215" customFormat="1">
      <c r="A581" s="216"/>
      <c r="B581" s="216"/>
      <c r="C581" s="216"/>
      <c r="D581" s="216"/>
      <c r="E581" s="216"/>
      <c r="G581" s="225"/>
      <c r="H581" s="216"/>
      <c r="I581" s="216"/>
      <c r="J581" s="216"/>
      <c r="K581" s="216"/>
      <c r="L581" s="216"/>
      <c r="M581" s="216"/>
      <c r="N581" s="216"/>
      <c r="O581" s="216"/>
      <c r="P581" s="216"/>
    </row>
    <row r="582" spans="1:16">
      <c r="B582" s="939" t="s">
        <v>1444</v>
      </c>
      <c r="C582" s="939" t="s">
        <v>33</v>
      </c>
      <c r="D582" s="941" t="s">
        <v>1421</v>
      </c>
      <c r="E582" s="228" t="s">
        <v>165</v>
      </c>
      <c r="F582" s="228" t="s">
        <v>165</v>
      </c>
      <c r="G582" s="228" t="s">
        <v>215</v>
      </c>
    </row>
    <row r="583" spans="1:16" ht="16.5" customHeight="1">
      <c r="B583" s="940"/>
      <c r="C583" s="940"/>
      <c r="D583" s="942"/>
      <c r="E583" s="228" t="s">
        <v>1123</v>
      </c>
      <c r="F583" s="228" t="s">
        <v>36</v>
      </c>
      <c r="G583" s="228" t="s">
        <v>37</v>
      </c>
    </row>
    <row r="584" spans="1:16" ht="16.5" customHeight="1">
      <c r="B584" s="229" t="s">
        <v>1431</v>
      </c>
      <c r="C584" s="229" t="s">
        <v>1432</v>
      </c>
      <c r="D584" s="943" t="s">
        <v>1433</v>
      </c>
      <c r="E584" s="230">
        <f>F584-3</f>
        <v>43557</v>
      </c>
      <c r="F584" s="230">
        <v>43560</v>
      </c>
      <c r="G584" s="230">
        <f>F584+6</f>
        <v>43566</v>
      </c>
    </row>
    <row r="585" spans="1:16">
      <c r="B585" s="229" t="s">
        <v>1434</v>
      </c>
      <c r="C585" s="229" t="s">
        <v>1432</v>
      </c>
      <c r="D585" s="943"/>
      <c r="E585" s="230">
        <f t="shared" ref="E585:F587" si="135">E584+7</f>
        <v>43564</v>
      </c>
      <c r="F585" s="230">
        <f t="shared" si="135"/>
        <v>43567</v>
      </c>
      <c r="G585" s="230">
        <f t="shared" ref="G585:G587" si="136">F585+6</f>
        <v>43573</v>
      </c>
    </row>
    <row r="586" spans="1:16" ht="16.5" customHeight="1">
      <c r="B586" s="229" t="s">
        <v>1435</v>
      </c>
      <c r="C586" s="229" t="s">
        <v>1432</v>
      </c>
      <c r="D586" s="943"/>
      <c r="E586" s="230">
        <f t="shared" si="135"/>
        <v>43571</v>
      </c>
      <c r="F586" s="230">
        <f t="shared" si="135"/>
        <v>43574</v>
      </c>
      <c r="G586" s="230">
        <f t="shared" si="136"/>
        <v>43580</v>
      </c>
    </row>
    <row r="587" spans="1:16" ht="16.5" customHeight="1">
      <c r="B587" s="229" t="s">
        <v>1436</v>
      </c>
      <c r="C587" s="229" t="s">
        <v>1432</v>
      </c>
      <c r="D587" s="943"/>
      <c r="E587" s="230">
        <f t="shared" si="135"/>
        <v>43578</v>
      </c>
      <c r="F587" s="230">
        <f t="shared" si="135"/>
        <v>43581</v>
      </c>
      <c r="G587" s="230">
        <f t="shared" si="136"/>
        <v>43587</v>
      </c>
    </row>
    <row r="588" spans="1:16">
      <c r="B588" s="216"/>
      <c r="C588" s="216"/>
    </row>
    <row r="589" spans="1:16">
      <c r="B589" s="939" t="s">
        <v>1444</v>
      </c>
      <c r="C589" s="939" t="s">
        <v>33</v>
      </c>
      <c r="D589" s="941" t="s">
        <v>1421</v>
      </c>
      <c r="E589" s="228" t="s">
        <v>165</v>
      </c>
      <c r="F589" s="228" t="s">
        <v>165</v>
      </c>
      <c r="G589" s="228" t="s">
        <v>1518</v>
      </c>
    </row>
    <row r="590" spans="1:16">
      <c r="B590" s="940"/>
      <c r="C590" s="940"/>
      <c r="D590" s="942"/>
      <c r="E590" s="228" t="s">
        <v>1123</v>
      </c>
      <c r="F590" s="228" t="s">
        <v>36</v>
      </c>
      <c r="G590" s="228" t="s">
        <v>37</v>
      </c>
    </row>
    <row r="591" spans="1:16" ht="16.5" customHeight="1">
      <c r="B591" s="229" t="s">
        <v>1437</v>
      </c>
      <c r="C591" s="229" t="s">
        <v>1432</v>
      </c>
      <c r="D591" s="943" t="s">
        <v>1438</v>
      </c>
      <c r="E591" s="230">
        <f>F591-3</f>
        <v>43559</v>
      </c>
      <c r="F591" s="230">
        <v>43562</v>
      </c>
      <c r="G591" s="230">
        <f>F591+6</f>
        <v>43568</v>
      </c>
    </row>
    <row r="592" spans="1:16">
      <c r="B592" s="229" t="s">
        <v>1439</v>
      </c>
      <c r="C592" s="229" t="s">
        <v>1440</v>
      </c>
      <c r="D592" s="943"/>
      <c r="E592" s="230">
        <f>E591+7</f>
        <v>43566</v>
      </c>
      <c r="F592" s="230">
        <f t="shared" ref="F592" si="137">F591+7</f>
        <v>43569</v>
      </c>
      <c r="G592" s="230">
        <f t="shared" ref="G592:G594" si="138">F592+6</f>
        <v>43575</v>
      </c>
    </row>
    <row r="593" spans="1:10">
      <c r="B593" s="229" t="s">
        <v>1441</v>
      </c>
      <c r="C593" s="229" t="s">
        <v>1440</v>
      </c>
      <c r="D593" s="943"/>
      <c r="E593" s="230">
        <f t="shared" ref="E593:F594" si="139">E592+7</f>
        <v>43573</v>
      </c>
      <c r="F593" s="230">
        <f t="shared" si="139"/>
        <v>43576</v>
      </c>
      <c r="G593" s="230">
        <f t="shared" si="138"/>
        <v>43582</v>
      </c>
    </row>
    <row r="594" spans="1:10">
      <c r="B594" s="229" t="s">
        <v>1442</v>
      </c>
      <c r="C594" s="229" t="s">
        <v>1440</v>
      </c>
      <c r="D594" s="943"/>
      <c r="E594" s="230">
        <f t="shared" si="139"/>
        <v>43580</v>
      </c>
      <c r="F594" s="230">
        <f t="shared" si="139"/>
        <v>43583</v>
      </c>
      <c r="G594" s="230">
        <f t="shared" si="138"/>
        <v>43589</v>
      </c>
    </row>
    <row r="595" spans="1:10">
      <c r="B595" s="250"/>
      <c r="C595" s="241"/>
      <c r="D595" s="242"/>
      <c r="E595" s="236"/>
      <c r="F595" s="236"/>
      <c r="G595" s="236"/>
    </row>
    <row r="596" spans="1:10">
      <c r="A596" s="225" t="s">
        <v>217</v>
      </c>
    </row>
    <row r="597" spans="1:10">
      <c r="B597" s="939" t="s">
        <v>1444</v>
      </c>
      <c r="C597" s="939" t="s">
        <v>1519</v>
      </c>
      <c r="D597" s="941" t="s">
        <v>1421</v>
      </c>
      <c r="E597" s="228" t="s">
        <v>1520</v>
      </c>
      <c r="F597" s="228" t="s">
        <v>1520</v>
      </c>
      <c r="G597" s="228" t="s">
        <v>1521</v>
      </c>
    </row>
    <row r="598" spans="1:10">
      <c r="B598" s="940"/>
      <c r="C598" s="940"/>
      <c r="D598" s="942"/>
      <c r="E598" s="228" t="s">
        <v>1522</v>
      </c>
      <c r="F598" s="228" t="s">
        <v>1523</v>
      </c>
      <c r="G598" s="228" t="s">
        <v>1524</v>
      </c>
    </row>
    <row r="599" spans="1:10">
      <c r="B599" s="229" t="s">
        <v>1525</v>
      </c>
      <c r="C599" s="229" t="s">
        <v>1526</v>
      </c>
      <c r="D599" s="943" t="s">
        <v>1527</v>
      </c>
      <c r="E599" s="230">
        <f>F599-5</f>
        <v>43552</v>
      </c>
      <c r="F599" s="230">
        <v>43557</v>
      </c>
      <c r="G599" s="230">
        <f>F599+6</f>
        <v>43563</v>
      </c>
    </row>
    <row r="600" spans="1:10">
      <c r="B600" s="229" t="s">
        <v>1528</v>
      </c>
      <c r="C600" s="229" t="s">
        <v>1529</v>
      </c>
      <c r="D600" s="943"/>
      <c r="E600" s="230">
        <f t="shared" ref="E600:F602" si="140">E599+7</f>
        <v>43559</v>
      </c>
      <c r="F600" s="230">
        <f t="shared" si="140"/>
        <v>43564</v>
      </c>
      <c r="G600" s="230">
        <f t="shared" ref="G600:G602" si="141">F600+6</f>
        <v>43570</v>
      </c>
    </row>
    <row r="601" spans="1:10">
      <c r="B601" s="229" t="s">
        <v>1530</v>
      </c>
      <c r="C601" s="229" t="s">
        <v>1531</v>
      </c>
      <c r="D601" s="943"/>
      <c r="E601" s="230">
        <f t="shared" si="140"/>
        <v>43566</v>
      </c>
      <c r="F601" s="230">
        <f t="shared" si="140"/>
        <v>43571</v>
      </c>
      <c r="G601" s="230">
        <f t="shared" si="141"/>
        <v>43577</v>
      </c>
    </row>
    <row r="602" spans="1:10">
      <c r="B602" s="229" t="s">
        <v>1532</v>
      </c>
      <c r="C602" s="229" t="s">
        <v>1533</v>
      </c>
      <c r="D602" s="943"/>
      <c r="E602" s="230">
        <f t="shared" si="140"/>
        <v>43573</v>
      </c>
      <c r="F602" s="230">
        <f t="shared" si="140"/>
        <v>43578</v>
      </c>
      <c r="G602" s="230">
        <f t="shared" si="141"/>
        <v>43584</v>
      </c>
    </row>
    <row r="603" spans="1:10">
      <c r="B603" s="216"/>
      <c r="C603" s="216"/>
    </row>
    <row r="604" spans="1:10" s="215" customFormat="1">
      <c r="A604" s="216"/>
      <c r="B604" s="939" t="s">
        <v>1444</v>
      </c>
      <c r="C604" s="939" t="s">
        <v>1519</v>
      </c>
      <c r="D604" s="941" t="s">
        <v>1421</v>
      </c>
      <c r="E604" s="228" t="s">
        <v>1520</v>
      </c>
      <c r="F604" s="228" t="s">
        <v>1520</v>
      </c>
      <c r="G604" s="228" t="s">
        <v>1521</v>
      </c>
      <c r="H604" s="216"/>
      <c r="I604" s="216"/>
      <c r="J604" s="216"/>
    </row>
    <row r="605" spans="1:10">
      <c r="B605" s="940"/>
      <c r="C605" s="940"/>
      <c r="D605" s="942"/>
      <c r="E605" s="228" t="s">
        <v>1522</v>
      </c>
      <c r="F605" s="228" t="s">
        <v>1523</v>
      </c>
      <c r="G605" s="228" t="s">
        <v>1524</v>
      </c>
    </row>
    <row r="606" spans="1:10">
      <c r="B606" s="229" t="s">
        <v>1534</v>
      </c>
      <c r="C606" s="229" t="s">
        <v>1440</v>
      </c>
      <c r="D606" s="943" t="s">
        <v>1535</v>
      </c>
      <c r="E606" s="230">
        <f>F606-3</f>
        <v>43556</v>
      </c>
      <c r="F606" s="230">
        <v>43559</v>
      </c>
      <c r="G606" s="230">
        <f>F606+5</f>
        <v>43564</v>
      </c>
    </row>
    <row r="607" spans="1:10">
      <c r="B607" s="229" t="s">
        <v>1536</v>
      </c>
      <c r="C607" s="229" t="s">
        <v>1440</v>
      </c>
      <c r="D607" s="943"/>
      <c r="E607" s="230">
        <f t="shared" ref="E607:F609" si="142">E606+7</f>
        <v>43563</v>
      </c>
      <c r="F607" s="230">
        <f t="shared" si="142"/>
        <v>43566</v>
      </c>
      <c r="G607" s="230">
        <f t="shared" ref="G607:G609" si="143">F607+5</f>
        <v>43571</v>
      </c>
    </row>
    <row r="608" spans="1:10">
      <c r="B608" s="229" t="s">
        <v>1537</v>
      </c>
      <c r="C608" s="229" t="s">
        <v>1440</v>
      </c>
      <c r="D608" s="943"/>
      <c r="E608" s="230">
        <f t="shared" si="142"/>
        <v>43570</v>
      </c>
      <c r="F608" s="230">
        <f t="shared" si="142"/>
        <v>43573</v>
      </c>
      <c r="G608" s="230">
        <f t="shared" si="143"/>
        <v>43578</v>
      </c>
    </row>
    <row r="609" spans="1:8">
      <c r="B609" s="229" t="s">
        <v>1538</v>
      </c>
      <c r="C609" s="229" t="s">
        <v>1539</v>
      </c>
      <c r="D609" s="943"/>
      <c r="E609" s="230">
        <f t="shared" si="142"/>
        <v>43577</v>
      </c>
      <c r="F609" s="230">
        <f t="shared" si="142"/>
        <v>43580</v>
      </c>
      <c r="G609" s="230">
        <f t="shared" si="143"/>
        <v>43585</v>
      </c>
    </row>
    <row r="610" spans="1:8">
      <c r="B610" s="216"/>
      <c r="C610" s="216"/>
    </row>
    <row r="611" spans="1:8">
      <c r="B611" s="939" t="s">
        <v>1444</v>
      </c>
      <c r="C611" s="939" t="s">
        <v>1519</v>
      </c>
      <c r="D611" s="941" t="s">
        <v>1421</v>
      </c>
      <c r="E611" s="228" t="s">
        <v>1520</v>
      </c>
      <c r="F611" s="228" t="s">
        <v>1520</v>
      </c>
      <c r="G611" s="228" t="s">
        <v>1521</v>
      </c>
    </row>
    <row r="612" spans="1:8">
      <c r="B612" s="940"/>
      <c r="C612" s="940"/>
      <c r="D612" s="942"/>
      <c r="E612" s="228" t="s">
        <v>1522</v>
      </c>
      <c r="F612" s="228" t="s">
        <v>1523</v>
      </c>
      <c r="G612" s="228" t="s">
        <v>1524</v>
      </c>
    </row>
    <row r="613" spans="1:8" s="215" customFormat="1">
      <c r="A613" s="216"/>
      <c r="B613" s="229" t="s">
        <v>1540</v>
      </c>
      <c r="C613" s="229" t="s">
        <v>1440</v>
      </c>
      <c r="D613" s="943" t="s">
        <v>1541</v>
      </c>
      <c r="E613" s="230">
        <f>F613-3</f>
        <v>43558</v>
      </c>
      <c r="F613" s="230">
        <v>43561</v>
      </c>
      <c r="G613" s="230">
        <f>F613+4</f>
        <v>43565</v>
      </c>
      <c r="H613" s="216"/>
    </row>
    <row r="614" spans="1:8">
      <c r="B614" s="229" t="s">
        <v>1542</v>
      </c>
      <c r="C614" s="229" t="s">
        <v>1440</v>
      </c>
      <c r="D614" s="943"/>
      <c r="E614" s="230">
        <f t="shared" ref="E614:F616" si="144">E613+7</f>
        <v>43565</v>
      </c>
      <c r="F614" s="230">
        <f t="shared" si="144"/>
        <v>43568</v>
      </c>
      <c r="G614" s="230">
        <f t="shared" ref="G614:G616" si="145">F614+4</f>
        <v>43572</v>
      </c>
    </row>
    <row r="615" spans="1:8">
      <c r="B615" s="229" t="s">
        <v>1543</v>
      </c>
      <c r="C615" s="229" t="s">
        <v>1440</v>
      </c>
      <c r="D615" s="943"/>
      <c r="E615" s="230">
        <f t="shared" si="144"/>
        <v>43572</v>
      </c>
      <c r="F615" s="230">
        <f t="shared" si="144"/>
        <v>43575</v>
      </c>
      <c r="G615" s="230">
        <f t="shared" si="145"/>
        <v>43579</v>
      </c>
    </row>
    <row r="616" spans="1:8">
      <c r="B616" s="229" t="s">
        <v>1540</v>
      </c>
      <c r="C616" s="229" t="s">
        <v>1539</v>
      </c>
      <c r="D616" s="943"/>
      <c r="E616" s="230">
        <f t="shared" si="144"/>
        <v>43579</v>
      </c>
      <c r="F616" s="230">
        <f t="shared" si="144"/>
        <v>43582</v>
      </c>
      <c r="G616" s="230">
        <f t="shared" si="145"/>
        <v>43586</v>
      </c>
    </row>
    <row r="617" spans="1:8">
      <c r="B617" s="271"/>
      <c r="C617" s="271"/>
      <c r="E617" s="236"/>
      <c r="F617" s="236"/>
      <c r="G617" s="236"/>
    </row>
    <row r="618" spans="1:8">
      <c r="A618" s="225" t="s">
        <v>1544</v>
      </c>
      <c r="B618" s="259"/>
      <c r="C618" s="260"/>
      <c r="D618" s="242"/>
      <c r="E618" s="236"/>
      <c r="F618" s="236"/>
      <c r="G618" s="236"/>
    </row>
    <row r="619" spans="1:8">
      <c r="B619" s="939" t="s">
        <v>1444</v>
      </c>
      <c r="C619" s="939" t="s">
        <v>1519</v>
      </c>
      <c r="D619" s="941" t="s">
        <v>1421</v>
      </c>
      <c r="E619" s="228" t="s">
        <v>1520</v>
      </c>
      <c r="F619" s="228" t="s">
        <v>1520</v>
      </c>
      <c r="G619" s="228" t="s">
        <v>1545</v>
      </c>
    </row>
    <row r="620" spans="1:8">
      <c r="B620" s="940"/>
      <c r="C620" s="940"/>
      <c r="D620" s="942"/>
      <c r="E620" s="228" t="s">
        <v>1522</v>
      </c>
      <c r="F620" s="228" t="s">
        <v>1523</v>
      </c>
      <c r="G620" s="228" t="s">
        <v>1524</v>
      </c>
    </row>
    <row r="621" spans="1:8">
      <c r="B621" s="229" t="s">
        <v>1546</v>
      </c>
      <c r="C621" s="229" t="s">
        <v>1539</v>
      </c>
      <c r="D621" s="943" t="s">
        <v>1547</v>
      </c>
      <c r="E621" s="230">
        <f>F621-5</f>
        <v>43553</v>
      </c>
      <c r="F621" s="230">
        <v>43558</v>
      </c>
      <c r="G621" s="230">
        <f>F621+11</f>
        <v>43569</v>
      </c>
    </row>
    <row r="622" spans="1:8">
      <c r="B622" s="229" t="s">
        <v>1548</v>
      </c>
      <c r="C622" s="229" t="s">
        <v>1432</v>
      </c>
      <c r="D622" s="943"/>
      <c r="E622" s="230">
        <f t="shared" ref="E622:F624" si="146">E621+7</f>
        <v>43560</v>
      </c>
      <c r="F622" s="230">
        <f t="shared" si="146"/>
        <v>43565</v>
      </c>
      <c r="G622" s="230">
        <f t="shared" ref="G622:G623" si="147">F622+11</f>
        <v>43576</v>
      </c>
    </row>
    <row r="623" spans="1:8">
      <c r="B623" s="229" t="s">
        <v>1549</v>
      </c>
      <c r="C623" s="229" t="s">
        <v>1440</v>
      </c>
      <c r="D623" s="943"/>
      <c r="E623" s="230">
        <f t="shared" si="146"/>
        <v>43567</v>
      </c>
      <c r="F623" s="230">
        <f t="shared" si="146"/>
        <v>43572</v>
      </c>
      <c r="G623" s="230">
        <f t="shared" si="147"/>
        <v>43583</v>
      </c>
    </row>
    <row r="624" spans="1:8">
      <c r="B624" s="229" t="s">
        <v>1546</v>
      </c>
      <c r="C624" s="229" t="s">
        <v>1428</v>
      </c>
      <c r="D624" s="943"/>
      <c r="E624" s="230">
        <f t="shared" si="146"/>
        <v>43574</v>
      </c>
      <c r="F624" s="230">
        <f t="shared" si="146"/>
        <v>43579</v>
      </c>
      <c r="G624" s="230">
        <f>F624+11</f>
        <v>43590</v>
      </c>
    </row>
    <row r="625" spans="1:7">
      <c r="B625" s="250"/>
      <c r="C625" s="241"/>
      <c r="D625" s="242"/>
      <c r="E625" s="236"/>
      <c r="F625" s="236"/>
    </row>
    <row r="626" spans="1:7">
      <c r="A626" s="225" t="s">
        <v>220</v>
      </c>
    </row>
    <row r="627" spans="1:7">
      <c r="B627" s="939" t="s">
        <v>1444</v>
      </c>
      <c r="C627" s="939" t="s">
        <v>1519</v>
      </c>
      <c r="D627" s="941" t="s">
        <v>1421</v>
      </c>
      <c r="E627" s="228" t="s">
        <v>1520</v>
      </c>
      <c r="F627" s="228" t="s">
        <v>1520</v>
      </c>
      <c r="G627" s="228" t="s">
        <v>1550</v>
      </c>
    </row>
    <row r="628" spans="1:7">
      <c r="B628" s="940"/>
      <c r="C628" s="940"/>
      <c r="D628" s="942"/>
      <c r="E628" s="228" t="s">
        <v>1522</v>
      </c>
      <c r="F628" s="228" t="s">
        <v>1523</v>
      </c>
      <c r="G628" s="228" t="s">
        <v>1524</v>
      </c>
    </row>
    <row r="629" spans="1:7">
      <c r="B629" s="229" t="s">
        <v>1551</v>
      </c>
      <c r="C629" s="229" t="s">
        <v>1552</v>
      </c>
      <c r="D629" s="943" t="s">
        <v>1553</v>
      </c>
      <c r="E629" s="230">
        <f>F629-3</f>
        <v>43558</v>
      </c>
      <c r="F629" s="230">
        <v>43561</v>
      </c>
      <c r="G629" s="230">
        <f>F629+6</f>
        <v>43567</v>
      </c>
    </row>
    <row r="630" spans="1:7">
      <c r="B630" s="229" t="s">
        <v>1554</v>
      </c>
      <c r="C630" s="229" t="s">
        <v>1555</v>
      </c>
      <c r="D630" s="943"/>
      <c r="E630" s="230">
        <f t="shared" ref="E630:F632" si="148">E629+7</f>
        <v>43565</v>
      </c>
      <c r="F630" s="230">
        <f t="shared" si="148"/>
        <v>43568</v>
      </c>
      <c r="G630" s="230">
        <f t="shared" ref="G630:G632" si="149">F630+6</f>
        <v>43574</v>
      </c>
    </row>
    <row r="631" spans="1:7">
      <c r="B631" s="229" t="s">
        <v>1556</v>
      </c>
      <c r="C631" s="229" t="s">
        <v>1557</v>
      </c>
      <c r="D631" s="943"/>
      <c r="E631" s="230">
        <f t="shared" si="148"/>
        <v>43572</v>
      </c>
      <c r="F631" s="230">
        <f t="shared" si="148"/>
        <v>43575</v>
      </c>
      <c r="G631" s="230">
        <f t="shared" si="149"/>
        <v>43581</v>
      </c>
    </row>
    <row r="632" spans="1:7">
      <c r="B632" s="229" t="s">
        <v>1551</v>
      </c>
      <c r="C632" s="229" t="s">
        <v>1558</v>
      </c>
      <c r="D632" s="943"/>
      <c r="E632" s="230">
        <f t="shared" si="148"/>
        <v>43579</v>
      </c>
      <c r="F632" s="230">
        <f t="shared" si="148"/>
        <v>43582</v>
      </c>
      <c r="G632" s="230">
        <f t="shared" si="149"/>
        <v>43588</v>
      </c>
    </row>
    <row r="633" spans="1:7">
      <c r="B633" s="272"/>
      <c r="C633" s="273"/>
      <c r="D633" s="242"/>
      <c r="E633" s="236"/>
      <c r="F633" s="236"/>
      <c r="G633" s="236"/>
    </row>
    <row r="634" spans="1:7">
      <c r="A634" s="225" t="s">
        <v>1559</v>
      </c>
      <c r="B634" s="243"/>
      <c r="C634" s="243"/>
      <c r="D634" s="242"/>
      <c r="E634" s="236"/>
      <c r="F634" s="236"/>
      <c r="G634" s="267"/>
    </row>
    <row r="635" spans="1:7">
      <c r="B635" s="930" t="s">
        <v>1560</v>
      </c>
      <c r="C635" s="930" t="s">
        <v>1519</v>
      </c>
      <c r="D635" s="932" t="s">
        <v>1561</v>
      </c>
      <c r="E635" s="228" t="s">
        <v>1520</v>
      </c>
      <c r="F635" s="228" t="s">
        <v>1520</v>
      </c>
      <c r="G635" s="228" t="s">
        <v>1559</v>
      </c>
    </row>
    <row r="636" spans="1:7">
      <c r="B636" s="931"/>
      <c r="C636" s="931"/>
      <c r="D636" s="933"/>
      <c r="E636" s="228" t="s">
        <v>1522</v>
      </c>
      <c r="F636" s="228" t="s">
        <v>1523</v>
      </c>
      <c r="G636" s="228" t="s">
        <v>1524</v>
      </c>
    </row>
    <row r="637" spans="1:7">
      <c r="B637" s="231" t="s">
        <v>1562</v>
      </c>
      <c r="C637" s="229" t="s">
        <v>1563</v>
      </c>
      <c r="D637" s="943" t="s">
        <v>1564</v>
      </c>
      <c r="E637" s="230">
        <f>F637-4</f>
        <v>43552</v>
      </c>
      <c r="F637" s="230">
        <v>43556</v>
      </c>
      <c r="G637" s="230">
        <f>F637+12</f>
        <v>43568</v>
      </c>
    </row>
    <row r="638" spans="1:7" ht="16.5" customHeight="1">
      <c r="B638" s="231" t="s">
        <v>1565</v>
      </c>
      <c r="C638" s="229" t="s">
        <v>1566</v>
      </c>
      <c r="D638" s="943"/>
      <c r="E638" s="230">
        <f t="shared" ref="E638:F641" si="150">E637+7</f>
        <v>43559</v>
      </c>
      <c r="F638" s="230">
        <f>F637+7</f>
        <v>43563</v>
      </c>
      <c r="G638" s="230">
        <f>F638+12</f>
        <v>43575</v>
      </c>
    </row>
    <row r="639" spans="1:7">
      <c r="B639" s="231" t="s">
        <v>1567</v>
      </c>
      <c r="C639" s="229" t="s">
        <v>1529</v>
      </c>
      <c r="D639" s="943"/>
      <c r="E639" s="230">
        <f t="shared" si="150"/>
        <v>43566</v>
      </c>
      <c r="F639" s="230">
        <f t="shared" si="150"/>
        <v>43570</v>
      </c>
      <c r="G639" s="230">
        <f t="shared" ref="G639:G641" si="151">F639+12</f>
        <v>43582</v>
      </c>
    </row>
    <row r="640" spans="1:7">
      <c r="B640" s="231" t="s">
        <v>1568</v>
      </c>
      <c r="C640" s="229" t="s">
        <v>1569</v>
      </c>
      <c r="D640" s="943"/>
      <c r="E640" s="230">
        <f t="shared" si="150"/>
        <v>43573</v>
      </c>
      <c r="F640" s="230">
        <f t="shared" si="150"/>
        <v>43577</v>
      </c>
      <c r="G640" s="230">
        <f t="shared" si="151"/>
        <v>43589</v>
      </c>
    </row>
    <row r="641" spans="1:8">
      <c r="B641" s="231" t="s">
        <v>1570</v>
      </c>
      <c r="C641" s="229" t="s">
        <v>1533</v>
      </c>
      <c r="D641" s="943"/>
      <c r="E641" s="230">
        <f t="shared" si="150"/>
        <v>43580</v>
      </c>
      <c r="F641" s="230">
        <f t="shared" si="150"/>
        <v>43584</v>
      </c>
      <c r="G641" s="230">
        <f t="shared" si="151"/>
        <v>43596</v>
      </c>
    </row>
    <row r="642" spans="1:8">
      <c r="B642" s="271"/>
      <c r="C642" s="274"/>
      <c r="D642" s="242"/>
      <c r="E642" s="236"/>
      <c r="F642" s="236"/>
      <c r="G642" s="267"/>
    </row>
    <row r="643" spans="1:8">
      <c r="A643" s="225" t="s">
        <v>1571</v>
      </c>
      <c r="B643" s="243"/>
      <c r="C643" s="243"/>
      <c r="D643" s="242"/>
      <c r="E643" s="236"/>
      <c r="F643" s="236"/>
      <c r="G643" s="267"/>
    </row>
    <row r="644" spans="1:8">
      <c r="B644" s="939" t="s">
        <v>1560</v>
      </c>
      <c r="C644" s="939" t="s">
        <v>1572</v>
      </c>
      <c r="D644" s="941" t="s">
        <v>1561</v>
      </c>
      <c r="E644" s="228" t="s">
        <v>1573</v>
      </c>
      <c r="F644" s="228" t="s">
        <v>1573</v>
      </c>
      <c r="G644" s="228" t="s">
        <v>1574</v>
      </c>
    </row>
    <row r="645" spans="1:8">
      <c r="B645" s="940"/>
      <c r="C645" s="940"/>
      <c r="D645" s="942"/>
      <c r="E645" s="228" t="s">
        <v>1575</v>
      </c>
      <c r="F645" s="228" t="s">
        <v>1576</v>
      </c>
      <c r="G645" s="228" t="s">
        <v>1577</v>
      </c>
    </row>
    <row r="646" spans="1:8">
      <c r="B646" s="232" t="s">
        <v>1215</v>
      </c>
      <c r="C646" s="232"/>
      <c r="D646" s="934" t="s">
        <v>1578</v>
      </c>
      <c r="E646" s="230">
        <f>F646-4</f>
        <v>43552</v>
      </c>
      <c r="F646" s="230">
        <v>43556</v>
      </c>
      <c r="G646" s="230">
        <f>F646+11</f>
        <v>43567</v>
      </c>
    </row>
    <row r="647" spans="1:8">
      <c r="B647" s="232" t="s">
        <v>1579</v>
      </c>
      <c r="C647" s="232" t="s">
        <v>1580</v>
      </c>
      <c r="D647" s="928"/>
      <c r="E647" s="230">
        <f t="shared" ref="E647:F650" si="152">E646+7</f>
        <v>43559</v>
      </c>
      <c r="F647" s="230">
        <f t="shared" si="152"/>
        <v>43563</v>
      </c>
      <c r="G647" s="230">
        <f t="shared" ref="G647:G650" si="153">F647+11</f>
        <v>43574</v>
      </c>
    </row>
    <row r="648" spans="1:8">
      <c r="B648" s="232" t="s">
        <v>1581</v>
      </c>
      <c r="C648" s="232" t="s">
        <v>1582</v>
      </c>
      <c r="D648" s="928"/>
      <c r="E648" s="230">
        <f t="shared" si="152"/>
        <v>43566</v>
      </c>
      <c r="F648" s="230">
        <f t="shared" si="152"/>
        <v>43570</v>
      </c>
      <c r="G648" s="230">
        <f t="shared" si="153"/>
        <v>43581</v>
      </c>
    </row>
    <row r="649" spans="1:8">
      <c r="B649" s="232" t="s">
        <v>1583</v>
      </c>
      <c r="C649" s="232" t="s">
        <v>1582</v>
      </c>
      <c r="D649" s="928"/>
      <c r="E649" s="230">
        <f t="shared" si="152"/>
        <v>43573</v>
      </c>
      <c r="F649" s="230">
        <f t="shared" si="152"/>
        <v>43577</v>
      </c>
      <c r="G649" s="230">
        <f t="shared" si="153"/>
        <v>43588</v>
      </c>
    </row>
    <row r="650" spans="1:8">
      <c r="B650" s="232" t="s">
        <v>1584</v>
      </c>
      <c r="C650" s="232" t="s">
        <v>1585</v>
      </c>
      <c r="D650" s="929"/>
      <c r="E650" s="230">
        <f t="shared" si="152"/>
        <v>43580</v>
      </c>
      <c r="F650" s="230">
        <f t="shared" si="152"/>
        <v>43584</v>
      </c>
      <c r="G650" s="230">
        <f t="shared" si="153"/>
        <v>43595</v>
      </c>
    </row>
    <row r="651" spans="1:8">
      <c r="B651" s="273"/>
      <c r="C651" s="273"/>
      <c r="D651" s="242"/>
      <c r="E651" s="236"/>
      <c r="F651" s="236"/>
      <c r="G651" s="236"/>
    </row>
    <row r="652" spans="1:8">
      <c r="A652" s="222" t="s">
        <v>204</v>
      </c>
      <c r="B652" s="223"/>
      <c r="C652" s="223"/>
      <c r="D652" s="222"/>
      <c r="E652" s="222"/>
      <c r="F652" s="222"/>
      <c r="G652" s="222"/>
      <c r="H652" s="224"/>
    </row>
    <row r="653" spans="1:8">
      <c r="A653" s="225" t="s">
        <v>1586</v>
      </c>
    </row>
    <row r="654" spans="1:8">
      <c r="B654" s="939" t="s">
        <v>1560</v>
      </c>
      <c r="C654" s="939" t="s">
        <v>1519</v>
      </c>
      <c r="D654" s="941" t="s">
        <v>1561</v>
      </c>
      <c r="E654" s="228" t="s">
        <v>1520</v>
      </c>
      <c r="F654" s="228" t="s">
        <v>1520</v>
      </c>
      <c r="G654" s="228" t="s">
        <v>1587</v>
      </c>
    </row>
    <row r="655" spans="1:8">
      <c r="B655" s="940"/>
      <c r="C655" s="940"/>
      <c r="D655" s="942"/>
      <c r="E655" s="228" t="s">
        <v>1522</v>
      </c>
      <c r="F655" s="228" t="s">
        <v>1523</v>
      </c>
      <c r="G655" s="228" t="s">
        <v>1524</v>
      </c>
    </row>
    <row r="656" spans="1:8">
      <c r="B656" s="232" t="s">
        <v>1588</v>
      </c>
      <c r="C656" s="232" t="s">
        <v>1589</v>
      </c>
      <c r="D656" s="934" t="s">
        <v>1590</v>
      </c>
      <c r="E656" s="230">
        <f>F656-5</f>
        <v>43553</v>
      </c>
      <c r="F656" s="230">
        <v>43558</v>
      </c>
      <c r="G656" s="230">
        <f>F656+27</f>
        <v>43585</v>
      </c>
    </row>
    <row r="657" spans="1:8">
      <c r="B657" s="232" t="s">
        <v>1591</v>
      </c>
      <c r="C657" s="232" t="s">
        <v>1592</v>
      </c>
      <c r="D657" s="928"/>
      <c r="E657" s="230">
        <f t="shared" ref="E657:F659" si="154">E656+7</f>
        <v>43560</v>
      </c>
      <c r="F657" s="230">
        <f t="shared" si="154"/>
        <v>43565</v>
      </c>
      <c r="G657" s="230">
        <f t="shared" ref="G657:G659" si="155">F657+27</f>
        <v>43592</v>
      </c>
    </row>
    <row r="658" spans="1:8">
      <c r="B658" s="232" t="s">
        <v>1593</v>
      </c>
      <c r="C658" s="232" t="s">
        <v>1594</v>
      </c>
      <c r="D658" s="928"/>
      <c r="E658" s="230">
        <f t="shared" si="154"/>
        <v>43567</v>
      </c>
      <c r="F658" s="230">
        <f t="shared" si="154"/>
        <v>43572</v>
      </c>
      <c r="G658" s="230">
        <f t="shared" si="155"/>
        <v>43599</v>
      </c>
    </row>
    <row r="659" spans="1:8">
      <c r="B659" s="232" t="s">
        <v>1595</v>
      </c>
      <c r="C659" s="232" t="s">
        <v>1596</v>
      </c>
      <c r="D659" s="929"/>
      <c r="E659" s="230">
        <f t="shared" si="154"/>
        <v>43574</v>
      </c>
      <c r="F659" s="230">
        <f t="shared" si="154"/>
        <v>43579</v>
      </c>
      <c r="G659" s="230">
        <f t="shared" si="155"/>
        <v>43606</v>
      </c>
    </row>
    <row r="660" spans="1:8">
      <c r="B660" s="216"/>
      <c r="C660" s="216"/>
    </row>
    <row r="661" spans="1:8">
      <c r="A661" s="225" t="s">
        <v>1597</v>
      </c>
      <c r="B661" s="216"/>
      <c r="C661" s="216"/>
    </row>
    <row r="662" spans="1:8">
      <c r="B662" s="930" t="s">
        <v>1560</v>
      </c>
      <c r="C662" s="930" t="s">
        <v>1519</v>
      </c>
      <c r="D662" s="932" t="s">
        <v>1561</v>
      </c>
      <c r="E662" s="228" t="s">
        <v>1520</v>
      </c>
      <c r="F662" s="228" t="s">
        <v>1520</v>
      </c>
      <c r="G662" s="228" t="s">
        <v>1597</v>
      </c>
    </row>
    <row r="663" spans="1:8">
      <c r="B663" s="931"/>
      <c r="C663" s="931"/>
      <c r="D663" s="933"/>
      <c r="E663" s="228" t="s">
        <v>1522</v>
      </c>
      <c r="F663" s="228" t="s">
        <v>1523</v>
      </c>
      <c r="G663" s="228" t="s">
        <v>1524</v>
      </c>
    </row>
    <row r="664" spans="1:8">
      <c r="B664" s="232" t="s">
        <v>1588</v>
      </c>
      <c r="C664" s="232" t="s">
        <v>1589</v>
      </c>
      <c r="D664" s="934" t="s">
        <v>1590</v>
      </c>
      <c r="E664" s="230">
        <f>F664-5</f>
        <v>43553</v>
      </c>
      <c r="F664" s="230">
        <v>43558</v>
      </c>
      <c r="G664" s="230">
        <f>F664+22</f>
        <v>43580</v>
      </c>
    </row>
    <row r="665" spans="1:8">
      <c r="B665" s="232" t="s">
        <v>1591</v>
      </c>
      <c r="C665" s="232" t="s">
        <v>1592</v>
      </c>
      <c r="D665" s="928"/>
      <c r="E665" s="230">
        <f t="shared" ref="E665:F667" si="156">E664+7</f>
        <v>43560</v>
      </c>
      <c r="F665" s="230">
        <f t="shared" si="156"/>
        <v>43565</v>
      </c>
      <c r="G665" s="230">
        <f t="shared" ref="G665:G667" si="157">F665+22</f>
        <v>43587</v>
      </c>
    </row>
    <row r="666" spans="1:8">
      <c r="B666" s="232" t="s">
        <v>1593</v>
      </c>
      <c r="C666" s="232" t="s">
        <v>1594</v>
      </c>
      <c r="D666" s="928"/>
      <c r="E666" s="230">
        <f t="shared" si="156"/>
        <v>43567</v>
      </c>
      <c r="F666" s="230">
        <f t="shared" si="156"/>
        <v>43572</v>
      </c>
      <c r="G666" s="230">
        <f t="shared" si="157"/>
        <v>43594</v>
      </c>
    </row>
    <row r="667" spans="1:8">
      <c r="B667" s="232" t="s">
        <v>1595</v>
      </c>
      <c r="C667" s="232" t="s">
        <v>1596</v>
      </c>
      <c r="D667" s="929"/>
      <c r="E667" s="230">
        <f t="shared" si="156"/>
        <v>43574</v>
      </c>
      <c r="F667" s="230">
        <f t="shared" si="156"/>
        <v>43579</v>
      </c>
      <c r="G667" s="230">
        <f t="shared" si="157"/>
        <v>43601</v>
      </c>
    </row>
    <row r="668" spans="1:8">
      <c r="B668" s="226"/>
      <c r="C668" s="226"/>
    </row>
    <row r="669" spans="1:8">
      <c r="A669" s="225" t="s">
        <v>1598</v>
      </c>
      <c r="B669" s="226"/>
      <c r="C669" s="226"/>
      <c r="E669" s="226"/>
      <c r="F669" s="225"/>
      <c r="G669" s="225"/>
      <c r="H669" s="214"/>
    </row>
    <row r="670" spans="1:8">
      <c r="B670" s="939" t="s">
        <v>1560</v>
      </c>
      <c r="C670" s="939" t="s">
        <v>1572</v>
      </c>
      <c r="D670" s="941" t="s">
        <v>1561</v>
      </c>
      <c r="E670" s="228" t="s">
        <v>1573</v>
      </c>
      <c r="F670" s="228" t="s">
        <v>1573</v>
      </c>
      <c r="G670" s="228" t="s">
        <v>1599</v>
      </c>
    </row>
    <row r="671" spans="1:8">
      <c r="B671" s="940"/>
      <c r="C671" s="940"/>
      <c r="D671" s="942"/>
      <c r="E671" s="228" t="s">
        <v>1575</v>
      </c>
      <c r="F671" s="228" t="s">
        <v>1576</v>
      </c>
      <c r="G671" s="228" t="s">
        <v>1577</v>
      </c>
    </row>
    <row r="672" spans="1:8">
      <c r="B672" s="232" t="s">
        <v>1600</v>
      </c>
      <c r="C672" s="232"/>
      <c r="D672" s="934" t="s">
        <v>1601</v>
      </c>
      <c r="E672" s="230">
        <f>F672-3</f>
        <v>43557</v>
      </c>
      <c r="F672" s="230">
        <v>43560</v>
      </c>
      <c r="G672" s="230">
        <f>F672+25</f>
        <v>43585</v>
      </c>
    </row>
    <row r="673" spans="1:7">
      <c r="B673" s="232" t="s">
        <v>1602</v>
      </c>
      <c r="C673" s="232" t="s">
        <v>1603</v>
      </c>
      <c r="D673" s="928"/>
      <c r="E673" s="230">
        <f t="shared" ref="E673:F675" si="158">E672+7</f>
        <v>43564</v>
      </c>
      <c r="F673" s="230">
        <f t="shared" si="158"/>
        <v>43567</v>
      </c>
      <c r="G673" s="230">
        <f t="shared" ref="G673:G675" si="159">F673+25</f>
        <v>43592</v>
      </c>
    </row>
    <row r="674" spans="1:7">
      <c r="A674" s="275"/>
      <c r="B674" s="232" t="s">
        <v>1604</v>
      </c>
      <c r="C674" s="232" t="s">
        <v>1605</v>
      </c>
      <c r="D674" s="928"/>
      <c r="E674" s="230">
        <f t="shared" si="158"/>
        <v>43571</v>
      </c>
      <c r="F674" s="230">
        <f t="shared" si="158"/>
        <v>43574</v>
      </c>
      <c r="G674" s="230">
        <f t="shared" si="159"/>
        <v>43599</v>
      </c>
    </row>
    <row r="675" spans="1:7">
      <c r="B675" s="232" t="s">
        <v>1600</v>
      </c>
      <c r="C675" s="232"/>
      <c r="D675" s="929"/>
      <c r="E675" s="230">
        <f t="shared" si="158"/>
        <v>43578</v>
      </c>
      <c r="F675" s="230">
        <f t="shared" si="158"/>
        <v>43581</v>
      </c>
      <c r="G675" s="230">
        <f t="shared" si="159"/>
        <v>43606</v>
      </c>
    </row>
    <row r="676" spans="1:7">
      <c r="B676" s="276"/>
      <c r="C676" s="277"/>
      <c r="F676" s="236"/>
      <c r="G676" s="236"/>
    </row>
    <row r="677" spans="1:7">
      <c r="A677" s="225" t="s">
        <v>1606</v>
      </c>
      <c r="B677" s="216"/>
      <c r="C677" s="216"/>
      <c r="F677" s="240"/>
      <c r="G677" s="240"/>
    </row>
    <row r="678" spans="1:7">
      <c r="B678" s="939" t="s">
        <v>1560</v>
      </c>
      <c r="C678" s="939" t="s">
        <v>1572</v>
      </c>
      <c r="D678" s="941" t="s">
        <v>1561</v>
      </c>
      <c r="E678" s="228" t="s">
        <v>1573</v>
      </c>
      <c r="F678" s="228" t="s">
        <v>1573</v>
      </c>
      <c r="G678" s="228" t="s">
        <v>1607</v>
      </c>
    </row>
    <row r="679" spans="1:7">
      <c r="B679" s="940"/>
      <c r="C679" s="940"/>
      <c r="D679" s="942"/>
      <c r="E679" s="228" t="s">
        <v>1575</v>
      </c>
      <c r="F679" s="228" t="s">
        <v>1576</v>
      </c>
      <c r="G679" s="228" t="s">
        <v>1577</v>
      </c>
    </row>
    <row r="680" spans="1:7">
      <c r="B680" s="232" t="s">
        <v>1608</v>
      </c>
      <c r="C680" s="232" t="s">
        <v>1230</v>
      </c>
      <c r="D680" s="934" t="s">
        <v>1609</v>
      </c>
      <c r="E680" s="230">
        <f>F680-5</f>
        <v>43552</v>
      </c>
      <c r="F680" s="230">
        <v>43557</v>
      </c>
      <c r="G680" s="230">
        <f>F680+34</f>
        <v>43591</v>
      </c>
    </row>
    <row r="681" spans="1:7">
      <c r="B681" s="232" t="s">
        <v>1610</v>
      </c>
      <c r="C681" s="232" t="s">
        <v>437</v>
      </c>
      <c r="D681" s="928"/>
      <c r="E681" s="230">
        <f t="shared" ref="E681:F682" si="160">E680+7</f>
        <v>43559</v>
      </c>
      <c r="F681" s="230">
        <f t="shared" si="160"/>
        <v>43564</v>
      </c>
      <c r="G681" s="230">
        <f t="shared" ref="G681:G684" si="161">F681+34</f>
        <v>43598</v>
      </c>
    </row>
    <row r="682" spans="1:7">
      <c r="B682" s="232" t="s">
        <v>1275</v>
      </c>
      <c r="C682" s="232"/>
      <c r="D682" s="928"/>
      <c r="E682" s="230">
        <f t="shared" si="160"/>
        <v>43566</v>
      </c>
      <c r="F682" s="230">
        <f t="shared" si="160"/>
        <v>43571</v>
      </c>
      <c r="G682" s="230">
        <f t="shared" si="161"/>
        <v>43605</v>
      </c>
    </row>
    <row r="683" spans="1:7">
      <c r="B683" s="232" t="s">
        <v>1611</v>
      </c>
      <c r="C683" s="232" t="s">
        <v>1612</v>
      </c>
      <c r="D683" s="928"/>
      <c r="E683" s="230">
        <f>E682+7</f>
        <v>43573</v>
      </c>
      <c r="F683" s="230">
        <f>F682+7</f>
        <v>43578</v>
      </c>
      <c r="G683" s="230">
        <f t="shared" si="161"/>
        <v>43612</v>
      </c>
    </row>
    <row r="684" spans="1:7">
      <c r="B684" s="232" t="s">
        <v>1613</v>
      </c>
      <c r="C684" s="232" t="s">
        <v>1614</v>
      </c>
      <c r="D684" s="929"/>
      <c r="E684" s="230">
        <f>E683+7</f>
        <v>43580</v>
      </c>
      <c r="F684" s="230">
        <f>F683+7</f>
        <v>43585</v>
      </c>
      <c r="G684" s="230">
        <f t="shared" si="161"/>
        <v>43619</v>
      </c>
    </row>
    <row r="685" spans="1:7">
      <c r="B685" s="216"/>
      <c r="C685" s="216"/>
      <c r="F685" s="236"/>
    </row>
    <row r="686" spans="1:7">
      <c r="A686" s="225" t="s">
        <v>1615</v>
      </c>
      <c r="B686" s="216"/>
      <c r="C686" s="216"/>
      <c r="F686" s="240"/>
    </row>
    <row r="687" spans="1:7">
      <c r="B687" s="939" t="s">
        <v>1560</v>
      </c>
      <c r="C687" s="939" t="s">
        <v>1572</v>
      </c>
      <c r="D687" s="941" t="s">
        <v>1561</v>
      </c>
      <c r="E687" s="228" t="s">
        <v>1573</v>
      </c>
      <c r="F687" s="228" t="s">
        <v>1573</v>
      </c>
      <c r="G687" s="228" t="s">
        <v>1616</v>
      </c>
    </row>
    <row r="688" spans="1:7">
      <c r="B688" s="940"/>
      <c r="C688" s="940"/>
      <c r="D688" s="942"/>
      <c r="E688" s="228" t="s">
        <v>1575</v>
      </c>
      <c r="F688" s="228" t="s">
        <v>1576</v>
      </c>
      <c r="G688" s="228" t="s">
        <v>1577</v>
      </c>
    </row>
    <row r="689" spans="1:10">
      <c r="B689" s="232" t="s">
        <v>1608</v>
      </c>
      <c r="C689" s="232" t="s">
        <v>1230</v>
      </c>
      <c r="D689" s="934" t="s">
        <v>1609</v>
      </c>
      <c r="E689" s="230">
        <f>F689-5</f>
        <v>43552</v>
      </c>
      <c r="F689" s="230">
        <v>43557</v>
      </c>
      <c r="G689" s="230">
        <f>F689+41</f>
        <v>43598</v>
      </c>
    </row>
    <row r="690" spans="1:10">
      <c r="B690" s="232" t="s">
        <v>1610</v>
      </c>
      <c r="C690" s="232" t="s">
        <v>437</v>
      </c>
      <c r="D690" s="928"/>
      <c r="E690" s="230">
        <f t="shared" ref="E690:F691" si="162">E689+7</f>
        <v>43559</v>
      </c>
      <c r="F690" s="230">
        <f t="shared" si="162"/>
        <v>43564</v>
      </c>
      <c r="G690" s="230">
        <f t="shared" ref="G690:G693" si="163">F690+41</f>
        <v>43605</v>
      </c>
    </row>
    <row r="691" spans="1:10">
      <c r="B691" s="232" t="s">
        <v>1275</v>
      </c>
      <c r="C691" s="232"/>
      <c r="D691" s="928"/>
      <c r="E691" s="230">
        <f t="shared" si="162"/>
        <v>43566</v>
      </c>
      <c r="F691" s="230">
        <f t="shared" si="162"/>
        <v>43571</v>
      </c>
      <c r="G691" s="230">
        <f t="shared" si="163"/>
        <v>43612</v>
      </c>
    </row>
    <row r="692" spans="1:10">
      <c r="B692" s="232" t="s">
        <v>1611</v>
      </c>
      <c r="C692" s="232" t="s">
        <v>1612</v>
      </c>
      <c r="D692" s="928"/>
      <c r="E692" s="230">
        <f>E691+7</f>
        <v>43573</v>
      </c>
      <c r="F692" s="230">
        <f>F691+7</f>
        <v>43578</v>
      </c>
      <c r="G692" s="230">
        <f t="shared" si="163"/>
        <v>43619</v>
      </c>
    </row>
    <row r="693" spans="1:10">
      <c r="B693" s="232" t="s">
        <v>1613</v>
      </c>
      <c r="C693" s="232" t="s">
        <v>1614</v>
      </c>
      <c r="D693" s="929"/>
      <c r="E693" s="230">
        <f>E692+7</f>
        <v>43580</v>
      </c>
      <c r="F693" s="230">
        <f>F692+7</f>
        <v>43585</v>
      </c>
      <c r="G693" s="230">
        <f t="shared" si="163"/>
        <v>43626</v>
      </c>
    </row>
    <row r="694" spans="1:10">
      <c r="B694" s="216"/>
      <c r="C694" s="216"/>
      <c r="D694" s="242"/>
      <c r="E694" s="236"/>
      <c r="F694" s="236"/>
    </row>
    <row r="695" spans="1:10">
      <c r="A695" s="225" t="s">
        <v>1617</v>
      </c>
      <c r="B695" s="216"/>
      <c r="C695" s="216"/>
    </row>
    <row r="696" spans="1:10">
      <c r="B696" s="939" t="s">
        <v>1560</v>
      </c>
      <c r="C696" s="939" t="s">
        <v>1572</v>
      </c>
      <c r="D696" s="941" t="s">
        <v>1561</v>
      </c>
      <c r="E696" s="228" t="s">
        <v>1573</v>
      </c>
      <c r="F696" s="228" t="s">
        <v>1573</v>
      </c>
      <c r="G696" s="228" t="s">
        <v>1618</v>
      </c>
    </row>
    <row r="697" spans="1:10">
      <c r="B697" s="940"/>
      <c r="C697" s="940"/>
      <c r="D697" s="942"/>
      <c r="E697" s="228" t="s">
        <v>1575</v>
      </c>
      <c r="F697" s="228" t="s">
        <v>1576</v>
      </c>
      <c r="G697" s="228" t="s">
        <v>1577</v>
      </c>
    </row>
    <row r="698" spans="1:10">
      <c r="B698" s="232" t="s">
        <v>1619</v>
      </c>
      <c r="C698" s="232" t="s">
        <v>1563</v>
      </c>
      <c r="D698" s="934" t="s">
        <v>1620</v>
      </c>
      <c r="E698" s="230">
        <f>F698-6</f>
        <v>43552</v>
      </c>
      <c r="F698" s="230">
        <v>43558</v>
      </c>
      <c r="G698" s="230">
        <f>F698+18</f>
        <v>43576</v>
      </c>
    </row>
    <row r="699" spans="1:10">
      <c r="B699" s="232" t="s">
        <v>1621</v>
      </c>
      <c r="C699" s="232" t="s">
        <v>451</v>
      </c>
      <c r="D699" s="928"/>
      <c r="E699" s="230">
        <f>E698+7</f>
        <v>43559</v>
      </c>
      <c r="F699" s="230">
        <f t="shared" ref="F699" si="164">F698+7</f>
        <v>43565</v>
      </c>
      <c r="G699" s="230">
        <f t="shared" ref="G699:G701" si="165">F699+18</f>
        <v>43583</v>
      </c>
    </row>
    <row r="700" spans="1:10">
      <c r="B700" s="232" t="s">
        <v>1622</v>
      </c>
      <c r="C700" s="232" t="s">
        <v>452</v>
      </c>
      <c r="D700" s="928"/>
      <c r="E700" s="230">
        <f t="shared" ref="E700:F701" si="166">E699+7</f>
        <v>43566</v>
      </c>
      <c r="F700" s="230">
        <f t="shared" si="166"/>
        <v>43572</v>
      </c>
      <c r="G700" s="230">
        <f t="shared" si="165"/>
        <v>43590</v>
      </c>
    </row>
    <row r="701" spans="1:10">
      <c r="B701" s="232" t="s">
        <v>1623</v>
      </c>
      <c r="C701" s="232" t="s">
        <v>453</v>
      </c>
      <c r="D701" s="929"/>
      <c r="E701" s="230">
        <f t="shared" si="166"/>
        <v>43573</v>
      </c>
      <c r="F701" s="230">
        <f t="shared" si="166"/>
        <v>43579</v>
      </c>
      <c r="G701" s="230">
        <f t="shared" si="165"/>
        <v>43597</v>
      </c>
    </row>
    <row r="702" spans="1:10">
      <c r="B702" s="278"/>
      <c r="C702" s="278"/>
      <c r="E702" s="236"/>
      <c r="F702" s="236"/>
      <c r="G702" s="236"/>
    </row>
    <row r="703" spans="1:10" s="279" customFormat="1">
      <c r="A703" s="222" t="s">
        <v>225</v>
      </c>
      <c r="B703" s="223"/>
      <c r="C703" s="223"/>
      <c r="D703" s="222"/>
      <c r="E703" s="222"/>
      <c r="F703" s="222"/>
      <c r="G703" s="222"/>
      <c r="H703" s="224"/>
      <c r="I703" s="215"/>
      <c r="J703" s="215"/>
    </row>
    <row r="704" spans="1:10" s="283" customFormat="1">
      <c r="A704" s="225" t="s">
        <v>231</v>
      </c>
      <c r="B704" s="280"/>
      <c r="C704" s="280"/>
      <c r="D704" s="226"/>
      <c r="E704" s="226"/>
      <c r="F704" s="281"/>
      <c r="G704" s="281"/>
      <c r="H704" s="282"/>
      <c r="I704" s="216"/>
      <c r="J704" s="216"/>
    </row>
    <row r="705" spans="1:10" s="283" customFormat="1">
      <c r="A705" s="282"/>
      <c r="B705" s="939" t="s">
        <v>1560</v>
      </c>
      <c r="C705" s="939" t="s">
        <v>1572</v>
      </c>
      <c r="D705" s="941" t="s">
        <v>1561</v>
      </c>
      <c r="E705" s="228" t="s">
        <v>1573</v>
      </c>
      <c r="F705" s="228" t="s">
        <v>1573</v>
      </c>
      <c r="G705" s="228" t="s">
        <v>1624</v>
      </c>
      <c r="H705" s="216"/>
      <c r="I705" s="216"/>
      <c r="J705" s="216"/>
    </row>
    <row r="706" spans="1:10" s="283" customFormat="1">
      <c r="A706" s="282"/>
      <c r="B706" s="940"/>
      <c r="C706" s="940"/>
      <c r="D706" s="942"/>
      <c r="E706" s="228" t="s">
        <v>1575</v>
      </c>
      <c r="F706" s="228" t="s">
        <v>1576</v>
      </c>
      <c r="G706" s="228" t="s">
        <v>1577</v>
      </c>
      <c r="H706" s="216"/>
      <c r="I706" s="216"/>
      <c r="J706" s="216"/>
    </row>
    <row r="707" spans="1:10" s="283" customFormat="1">
      <c r="A707" s="282"/>
      <c r="B707" s="232" t="s">
        <v>1625</v>
      </c>
      <c r="C707" s="232" t="s">
        <v>1626</v>
      </c>
      <c r="D707" s="934" t="s">
        <v>1627</v>
      </c>
      <c r="E707" s="230">
        <f>F707-4</f>
        <v>43556</v>
      </c>
      <c r="F707" s="230">
        <v>43560</v>
      </c>
      <c r="G707" s="230">
        <f>F707+18</f>
        <v>43578</v>
      </c>
      <c r="H707" s="216"/>
      <c r="I707" s="216"/>
      <c r="J707" s="216"/>
    </row>
    <row r="708" spans="1:10" s="283" customFormat="1">
      <c r="A708" s="282"/>
      <c r="B708" s="232" t="s">
        <v>1628</v>
      </c>
      <c r="C708" s="232" t="s">
        <v>1629</v>
      </c>
      <c r="D708" s="928"/>
      <c r="E708" s="230">
        <f t="shared" ref="E708:F710" si="167">E707+7</f>
        <v>43563</v>
      </c>
      <c r="F708" s="230">
        <f t="shared" si="167"/>
        <v>43567</v>
      </c>
      <c r="G708" s="230">
        <f t="shared" ref="G708:G710" si="168">F708+18</f>
        <v>43585</v>
      </c>
      <c r="H708" s="216"/>
      <c r="I708" s="216"/>
      <c r="J708" s="216"/>
    </row>
    <row r="709" spans="1:10" s="283" customFormat="1">
      <c r="A709" s="282"/>
      <c r="B709" s="232" t="s">
        <v>1630</v>
      </c>
      <c r="C709" s="232" t="s">
        <v>1631</v>
      </c>
      <c r="D709" s="928"/>
      <c r="E709" s="230">
        <f t="shared" si="167"/>
        <v>43570</v>
      </c>
      <c r="F709" s="230">
        <f t="shared" si="167"/>
        <v>43574</v>
      </c>
      <c r="G709" s="230">
        <f t="shared" si="168"/>
        <v>43592</v>
      </c>
      <c r="H709" s="216"/>
      <c r="I709" s="216"/>
      <c r="J709" s="216"/>
    </row>
    <row r="710" spans="1:10" s="283" customFormat="1">
      <c r="A710" s="282"/>
      <c r="B710" s="232" t="s">
        <v>1632</v>
      </c>
      <c r="C710" s="232" t="s">
        <v>1633</v>
      </c>
      <c r="D710" s="929"/>
      <c r="E710" s="230">
        <f t="shared" si="167"/>
        <v>43577</v>
      </c>
      <c r="F710" s="230">
        <f t="shared" si="167"/>
        <v>43581</v>
      </c>
      <c r="G710" s="230">
        <f t="shared" si="168"/>
        <v>43599</v>
      </c>
      <c r="H710" s="216"/>
      <c r="I710" s="216"/>
      <c r="J710" s="216"/>
    </row>
    <row r="711" spans="1:10" s="283" customFormat="1">
      <c r="A711" s="282"/>
      <c r="B711" s="282"/>
      <c r="C711" s="282"/>
      <c r="D711" s="282"/>
      <c r="E711" s="236"/>
      <c r="F711" s="236"/>
      <c r="G711" s="236"/>
      <c r="H711" s="216"/>
      <c r="I711" s="216"/>
      <c r="J711" s="216"/>
    </row>
    <row r="712" spans="1:10" s="283" customFormat="1">
      <c r="A712" s="282"/>
      <c r="B712" s="939" t="s">
        <v>1560</v>
      </c>
      <c r="C712" s="939" t="s">
        <v>1572</v>
      </c>
      <c r="D712" s="941" t="s">
        <v>1561</v>
      </c>
      <c r="E712" s="228" t="s">
        <v>1573</v>
      </c>
      <c r="F712" s="228" t="s">
        <v>1573</v>
      </c>
      <c r="G712" s="228" t="s">
        <v>1624</v>
      </c>
      <c r="H712" s="216"/>
      <c r="I712" s="216"/>
      <c r="J712" s="216"/>
    </row>
    <row r="713" spans="1:10" s="283" customFormat="1">
      <c r="A713" s="282"/>
      <c r="B713" s="940"/>
      <c r="C713" s="940"/>
      <c r="D713" s="942"/>
      <c r="E713" s="228" t="s">
        <v>1575</v>
      </c>
      <c r="F713" s="228" t="s">
        <v>1576</v>
      </c>
      <c r="G713" s="228" t="s">
        <v>1577</v>
      </c>
      <c r="H713" s="216"/>
      <c r="I713" s="216"/>
      <c r="J713" s="216"/>
    </row>
    <row r="714" spans="1:10" s="283" customFormat="1">
      <c r="A714" s="282"/>
      <c r="B714" s="232" t="s">
        <v>1634</v>
      </c>
      <c r="C714" s="232" t="s">
        <v>1635</v>
      </c>
      <c r="D714" s="934" t="s">
        <v>1636</v>
      </c>
      <c r="E714" s="230">
        <f>F714-2</f>
        <v>43558</v>
      </c>
      <c r="F714" s="230">
        <v>43560</v>
      </c>
      <c r="G714" s="230">
        <f>F714+17</f>
        <v>43577</v>
      </c>
      <c r="H714" s="216" t="s">
        <v>1637</v>
      </c>
      <c r="I714" s="216"/>
      <c r="J714" s="216"/>
    </row>
    <row r="715" spans="1:10" s="283" customFormat="1">
      <c r="A715" s="282"/>
      <c r="B715" s="232" t="s">
        <v>1638</v>
      </c>
      <c r="C715" s="232" t="s">
        <v>1639</v>
      </c>
      <c r="D715" s="928"/>
      <c r="E715" s="230">
        <f t="shared" ref="E715:G717" si="169">E714+7</f>
        <v>43565</v>
      </c>
      <c r="F715" s="230">
        <f t="shared" si="169"/>
        <v>43567</v>
      </c>
      <c r="G715" s="230">
        <f t="shared" si="169"/>
        <v>43584</v>
      </c>
      <c r="H715" s="216" t="s">
        <v>1637</v>
      </c>
      <c r="I715" s="216"/>
      <c r="J715" s="216"/>
    </row>
    <row r="716" spans="1:10" s="283" customFormat="1">
      <c r="A716" s="282"/>
      <c r="B716" s="232" t="s">
        <v>1640</v>
      </c>
      <c r="C716" s="232" t="s">
        <v>1603</v>
      </c>
      <c r="D716" s="928"/>
      <c r="E716" s="230">
        <f t="shared" si="169"/>
        <v>43572</v>
      </c>
      <c r="F716" s="230">
        <f t="shared" si="169"/>
        <v>43574</v>
      </c>
      <c r="G716" s="230">
        <f t="shared" si="169"/>
        <v>43591</v>
      </c>
      <c r="H716" s="216" t="s">
        <v>1637</v>
      </c>
      <c r="I716" s="216"/>
      <c r="J716" s="216"/>
    </row>
    <row r="717" spans="1:10" s="283" customFormat="1">
      <c r="A717" s="282"/>
      <c r="B717" s="232" t="s">
        <v>1641</v>
      </c>
      <c r="C717" s="232" t="s">
        <v>1642</v>
      </c>
      <c r="D717" s="929"/>
      <c r="E717" s="230">
        <f t="shared" si="169"/>
        <v>43579</v>
      </c>
      <c r="F717" s="230">
        <f t="shared" si="169"/>
        <v>43581</v>
      </c>
      <c r="G717" s="230">
        <f t="shared" si="169"/>
        <v>43598</v>
      </c>
      <c r="H717" s="216" t="s">
        <v>1637</v>
      </c>
      <c r="I717" s="216"/>
      <c r="J717" s="216"/>
    </row>
    <row r="718" spans="1:10" s="283" customFormat="1">
      <c r="A718" s="282"/>
      <c r="B718" s="241"/>
      <c r="C718" s="241"/>
      <c r="D718" s="242"/>
      <c r="E718" s="236"/>
      <c r="F718" s="236"/>
      <c r="G718" s="236"/>
      <c r="H718" s="216"/>
      <c r="I718" s="216"/>
      <c r="J718" s="216"/>
    </row>
    <row r="719" spans="1:10" s="283" customFormat="1">
      <c r="A719" s="237" t="s">
        <v>227</v>
      </c>
      <c r="B719" s="284"/>
      <c r="C719" s="284"/>
      <c r="D719" s="282"/>
      <c r="E719" s="282"/>
      <c r="F719" s="282"/>
      <c r="G719" s="282"/>
      <c r="H719" s="282"/>
      <c r="I719" s="216"/>
      <c r="J719" s="216"/>
    </row>
    <row r="720" spans="1:10" s="283" customFormat="1">
      <c r="A720" s="282"/>
      <c r="B720" s="930" t="s">
        <v>1560</v>
      </c>
      <c r="C720" s="930" t="s">
        <v>1519</v>
      </c>
      <c r="D720" s="932" t="s">
        <v>1561</v>
      </c>
      <c r="E720" s="228" t="s">
        <v>1520</v>
      </c>
      <c r="F720" s="228" t="s">
        <v>1520</v>
      </c>
      <c r="G720" s="228" t="s">
        <v>1643</v>
      </c>
      <c r="H720" s="228" t="s">
        <v>1644</v>
      </c>
      <c r="I720" s="216"/>
      <c r="J720" s="216"/>
    </row>
    <row r="721" spans="1:16" s="283" customFormat="1">
      <c r="A721" s="282"/>
      <c r="B721" s="931"/>
      <c r="C721" s="931"/>
      <c r="D721" s="933"/>
      <c r="E721" s="228" t="s">
        <v>1522</v>
      </c>
      <c r="F721" s="228" t="s">
        <v>1523</v>
      </c>
      <c r="G721" s="228" t="s">
        <v>1524</v>
      </c>
      <c r="H721" s="228" t="s">
        <v>1577</v>
      </c>
      <c r="I721" s="216"/>
      <c r="J721" s="216"/>
      <c r="K721" s="216"/>
      <c r="L721" s="216"/>
      <c r="M721" s="216"/>
      <c r="N721" s="216"/>
      <c r="O721" s="216"/>
      <c r="P721" s="216"/>
    </row>
    <row r="722" spans="1:16" s="283" customFormat="1" ht="16.5" customHeight="1">
      <c r="A722" s="282"/>
      <c r="B722" s="229" t="s">
        <v>1451</v>
      </c>
      <c r="C722" s="229" t="s">
        <v>1452</v>
      </c>
      <c r="D722" s="934" t="s">
        <v>1645</v>
      </c>
      <c r="E722" s="230">
        <f>F722-5</f>
        <v>43552</v>
      </c>
      <c r="F722" s="230">
        <v>43557</v>
      </c>
      <c r="G722" s="230">
        <f>F722+23</f>
        <v>43580</v>
      </c>
      <c r="H722" s="228" t="s">
        <v>1646</v>
      </c>
      <c r="I722" s="216"/>
      <c r="J722" s="216"/>
      <c r="K722" s="216"/>
      <c r="L722" s="216"/>
      <c r="M722" s="216"/>
      <c r="N722" s="216"/>
      <c r="O722" s="216"/>
      <c r="P722" s="216"/>
    </row>
    <row r="723" spans="1:16" s="283" customFormat="1">
      <c r="A723" s="282"/>
      <c r="B723" s="231" t="s">
        <v>1454</v>
      </c>
      <c r="C723" s="232" t="s">
        <v>1455</v>
      </c>
      <c r="D723" s="928"/>
      <c r="E723" s="230">
        <f t="shared" ref="E723:F726" si="170">E722+7</f>
        <v>43559</v>
      </c>
      <c r="F723" s="230">
        <f t="shared" si="170"/>
        <v>43564</v>
      </c>
      <c r="G723" s="230">
        <f>F723+23</f>
        <v>43587</v>
      </c>
      <c r="H723" s="232" t="s">
        <v>1647</v>
      </c>
      <c r="I723" s="216"/>
      <c r="J723" s="216"/>
      <c r="K723" s="216"/>
      <c r="L723" s="216"/>
      <c r="M723" s="216"/>
      <c r="N723" s="216"/>
      <c r="O723" s="216"/>
      <c r="P723" s="216"/>
    </row>
    <row r="724" spans="1:16" s="283" customFormat="1">
      <c r="A724" s="282"/>
      <c r="B724" s="231" t="s">
        <v>1456</v>
      </c>
      <c r="C724" s="232" t="s">
        <v>1457</v>
      </c>
      <c r="D724" s="928"/>
      <c r="E724" s="230">
        <f t="shared" si="170"/>
        <v>43566</v>
      </c>
      <c r="F724" s="230">
        <f t="shared" si="170"/>
        <v>43571</v>
      </c>
      <c r="G724" s="230">
        <f>F724+23</f>
        <v>43594</v>
      </c>
      <c r="H724" s="232" t="s">
        <v>1647</v>
      </c>
      <c r="I724" s="216"/>
      <c r="J724" s="216"/>
      <c r="K724" s="216"/>
      <c r="L724" s="216"/>
      <c r="M724" s="216"/>
      <c r="N724" s="216"/>
      <c r="O724" s="216"/>
      <c r="P724" s="216"/>
    </row>
    <row r="725" spans="1:16" s="283" customFormat="1">
      <c r="A725" s="282"/>
      <c r="B725" s="231" t="s">
        <v>1458</v>
      </c>
      <c r="C725" s="232" t="s">
        <v>1459</v>
      </c>
      <c r="D725" s="929"/>
      <c r="E725" s="230">
        <f t="shared" si="170"/>
        <v>43573</v>
      </c>
      <c r="F725" s="230">
        <f t="shared" si="170"/>
        <v>43578</v>
      </c>
      <c r="G725" s="230">
        <f>F725+23</f>
        <v>43601</v>
      </c>
      <c r="H725" s="232" t="s">
        <v>1647</v>
      </c>
      <c r="I725" s="216"/>
      <c r="J725" s="216"/>
      <c r="K725" s="216"/>
      <c r="L725" s="216"/>
      <c r="M725" s="216"/>
      <c r="N725" s="216"/>
      <c r="O725" s="216"/>
      <c r="P725" s="216"/>
    </row>
    <row r="726" spans="1:16" s="283" customFormat="1">
      <c r="A726" s="282"/>
      <c r="B726" s="229" t="s">
        <v>1460</v>
      </c>
      <c r="C726" s="229" t="s">
        <v>1157</v>
      </c>
      <c r="D726" s="943"/>
      <c r="E726" s="230">
        <f t="shared" si="170"/>
        <v>43580</v>
      </c>
      <c r="F726" s="230">
        <f t="shared" si="170"/>
        <v>43585</v>
      </c>
      <c r="G726" s="230">
        <f>F726+23</f>
        <v>43608</v>
      </c>
      <c r="H726" s="232" t="s">
        <v>1647</v>
      </c>
      <c r="I726" s="216"/>
      <c r="J726" s="216"/>
      <c r="K726" s="216"/>
      <c r="L726" s="216"/>
      <c r="M726" s="216"/>
      <c r="N726" s="216"/>
      <c r="O726" s="216"/>
      <c r="P726" s="216"/>
    </row>
    <row r="727" spans="1:16" s="283" customFormat="1">
      <c r="A727" s="282"/>
      <c r="B727" s="234"/>
      <c r="C727" s="234"/>
      <c r="D727" s="216"/>
      <c r="E727" s="236"/>
      <c r="F727" s="236"/>
      <c r="G727" s="236"/>
      <c r="H727" s="285"/>
      <c r="I727" s="216"/>
      <c r="J727" s="216"/>
      <c r="K727" s="216"/>
      <c r="L727" s="216"/>
      <c r="M727" s="216"/>
      <c r="N727" s="216"/>
      <c r="O727" s="216"/>
      <c r="P727" s="216"/>
    </row>
    <row r="728" spans="1:16" s="283" customFormat="1">
      <c r="A728" s="225" t="s">
        <v>230</v>
      </c>
      <c r="B728" s="216"/>
      <c r="C728" s="216"/>
      <c r="D728" s="216"/>
      <c r="E728" s="282"/>
      <c r="F728" s="282"/>
      <c r="G728" s="282"/>
      <c r="H728" s="282"/>
      <c r="I728" s="216"/>
      <c r="J728" s="216"/>
    </row>
    <row r="729" spans="1:16" s="283" customFormat="1">
      <c r="A729" s="282"/>
      <c r="B729" s="930" t="s">
        <v>1560</v>
      </c>
      <c r="C729" s="930" t="s">
        <v>1519</v>
      </c>
      <c r="D729" s="932" t="s">
        <v>1561</v>
      </c>
      <c r="E729" s="228" t="s">
        <v>1520</v>
      </c>
      <c r="F729" s="228" t="s">
        <v>1520</v>
      </c>
      <c r="G729" s="228" t="s">
        <v>1648</v>
      </c>
      <c r="H729" s="282"/>
      <c r="I729" s="216"/>
      <c r="J729" s="216"/>
    </row>
    <row r="730" spans="1:16" s="283" customFormat="1">
      <c r="A730" s="282"/>
      <c r="B730" s="931"/>
      <c r="C730" s="931"/>
      <c r="D730" s="933"/>
      <c r="E730" s="228" t="s">
        <v>1522</v>
      </c>
      <c r="F730" s="228" t="s">
        <v>1523</v>
      </c>
      <c r="G730" s="228" t="s">
        <v>1524</v>
      </c>
      <c r="H730" s="282"/>
      <c r="I730" s="216"/>
      <c r="J730" s="216"/>
    </row>
    <row r="731" spans="1:16" s="283" customFormat="1">
      <c r="A731" s="282"/>
      <c r="B731" s="229" t="s">
        <v>1649</v>
      </c>
      <c r="C731" s="229" t="s">
        <v>1614</v>
      </c>
      <c r="D731" s="934" t="s">
        <v>1650</v>
      </c>
      <c r="E731" s="230">
        <f>F731-3</f>
        <v>43558</v>
      </c>
      <c r="F731" s="230">
        <v>43561</v>
      </c>
      <c r="G731" s="230">
        <f>F731+24</f>
        <v>43585</v>
      </c>
      <c r="H731" s="282"/>
      <c r="I731" s="216"/>
      <c r="J731" s="216"/>
    </row>
    <row r="732" spans="1:16" s="283" customFormat="1">
      <c r="A732" s="282"/>
      <c r="B732" s="231" t="s">
        <v>1651</v>
      </c>
      <c r="C732" s="232" t="s">
        <v>1652</v>
      </c>
      <c r="D732" s="928"/>
      <c r="E732" s="230">
        <f t="shared" ref="E732:F734" si="171">E731+7</f>
        <v>43565</v>
      </c>
      <c r="F732" s="230">
        <f t="shared" si="171"/>
        <v>43568</v>
      </c>
      <c r="G732" s="230">
        <f t="shared" ref="G732:G734" si="172">F732+24</f>
        <v>43592</v>
      </c>
      <c r="H732" s="282"/>
      <c r="I732" s="216"/>
      <c r="J732" s="216"/>
    </row>
    <row r="733" spans="1:16" s="283" customFormat="1">
      <c r="A733" s="282"/>
      <c r="B733" s="231" t="s">
        <v>1653</v>
      </c>
      <c r="C733" s="232" t="s">
        <v>1654</v>
      </c>
      <c r="D733" s="928"/>
      <c r="E733" s="230">
        <f t="shared" si="171"/>
        <v>43572</v>
      </c>
      <c r="F733" s="230">
        <f t="shared" si="171"/>
        <v>43575</v>
      </c>
      <c r="G733" s="230">
        <f t="shared" si="172"/>
        <v>43599</v>
      </c>
      <c r="H733" s="282"/>
      <c r="I733" s="216"/>
      <c r="J733" s="216"/>
    </row>
    <row r="734" spans="1:16" s="283" customFormat="1">
      <c r="A734" s="282"/>
      <c r="B734" s="231" t="s">
        <v>1655</v>
      </c>
      <c r="C734" s="232" t="s">
        <v>1656</v>
      </c>
      <c r="D734" s="929"/>
      <c r="E734" s="230">
        <f t="shared" si="171"/>
        <v>43579</v>
      </c>
      <c r="F734" s="230">
        <f t="shared" si="171"/>
        <v>43582</v>
      </c>
      <c r="G734" s="230">
        <f t="shared" si="172"/>
        <v>43606</v>
      </c>
      <c r="H734" s="282"/>
      <c r="I734" s="216"/>
      <c r="J734" s="216"/>
    </row>
    <row r="735" spans="1:16" s="283" customFormat="1">
      <c r="A735" s="282"/>
      <c r="B735" s="282"/>
      <c r="C735" s="282"/>
      <c r="D735" s="282"/>
      <c r="E735" s="236"/>
      <c r="F735" s="236"/>
      <c r="G735" s="236"/>
      <c r="H735" s="282"/>
      <c r="I735" s="216"/>
      <c r="J735" s="216"/>
    </row>
    <row r="736" spans="1:16" s="283" customFormat="1">
      <c r="A736" s="282"/>
      <c r="B736" s="930" t="s">
        <v>1560</v>
      </c>
      <c r="C736" s="930" t="s">
        <v>1519</v>
      </c>
      <c r="D736" s="932" t="s">
        <v>1561</v>
      </c>
      <c r="E736" s="228" t="s">
        <v>1520</v>
      </c>
      <c r="F736" s="228" t="s">
        <v>1520</v>
      </c>
      <c r="G736" s="228" t="s">
        <v>1648</v>
      </c>
      <c r="H736" s="282"/>
      <c r="I736" s="216"/>
      <c r="J736" s="216"/>
    </row>
    <row r="737" spans="1:10" s="283" customFormat="1">
      <c r="A737" s="282"/>
      <c r="B737" s="931"/>
      <c r="C737" s="931"/>
      <c r="D737" s="933"/>
      <c r="E737" s="228" t="s">
        <v>1522</v>
      </c>
      <c r="F737" s="228" t="s">
        <v>1523</v>
      </c>
      <c r="G737" s="228" t="s">
        <v>1524</v>
      </c>
      <c r="H737" s="282"/>
      <c r="I737" s="216"/>
      <c r="J737" s="216"/>
    </row>
    <row r="738" spans="1:10" s="283" customFormat="1" ht="16.5" customHeight="1">
      <c r="A738" s="282"/>
      <c r="B738" s="229" t="s">
        <v>1657</v>
      </c>
      <c r="C738" s="229" t="s">
        <v>1658</v>
      </c>
      <c r="D738" s="934" t="s">
        <v>1659</v>
      </c>
      <c r="E738" s="230">
        <f>F738-6</f>
        <v>43553</v>
      </c>
      <c r="F738" s="230">
        <v>43559</v>
      </c>
      <c r="G738" s="230">
        <f>F738+11</f>
        <v>43570</v>
      </c>
      <c r="H738" s="282"/>
      <c r="I738" s="216"/>
      <c r="J738" s="216"/>
    </row>
    <row r="739" spans="1:10" s="283" customFormat="1">
      <c r="A739" s="282"/>
      <c r="B739" s="231" t="s">
        <v>1660</v>
      </c>
      <c r="C739" s="232" t="s">
        <v>1661</v>
      </c>
      <c r="D739" s="928"/>
      <c r="E739" s="230">
        <f>E738+7</f>
        <v>43560</v>
      </c>
      <c r="F739" s="230">
        <f>F738+7</f>
        <v>43566</v>
      </c>
      <c r="G739" s="230">
        <f t="shared" ref="G739" si="173">G738+7</f>
        <v>43577</v>
      </c>
      <c r="H739" s="282"/>
      <c r="I739" s="216"/>
      <c r="J739" s="216"/>
    </row>
    <row r="740" spans="1:10" s="283" customFormat="1">
      <c r="A740" s="282"/>
      <c r="B740" s="231" t="s">
        <v>1215</v>
      </c>
      <c r="C740" s="232"/>
      <c r="D740" s="928"/>
      <c r="E740" s="230"/>
      <c r="F740" s="230"/>
      <c r="G740" s="230"/>
      <c r="H740" s="282"/>
      <c r="I740" s="216"/>
      <c r="J740" s="216"/>
    </row>
    <row r="741" spans="1:10" s="283" customFormat="1">
      <c r="A741" s="282"/>
      <c r="B741" s="231" t="s">
        <v>1215</v>
      </c>
      <c r="C741" s="232"/>
      <c r="D741" s="929"/>
      <c r="E741" s="230"/>
      <c r="F741" s="230"/>
      <c r="G741" s="230"/>
      <c r="H741" s="282"/>
      <c r="I741" s="216"/>
      <c r="J741" s="216"/>
    </row>
    <row r="742" spans="1:10" s="283" customFormat="1">
      <c r="A742" s="282"/>
      <c r="B742" s="243"/>
      <c r="C742" s="243"/>
      <c r="D742" s="242"/>
      <c r="E742" s="236"/>
      <c r="F742" s="236"/>
      <c r="G742" s="286"/>
      <c r="H742" s="282"/>
      <c r="I742" s="216"/>
      <c r="J742" s="216"/>
    </row>
    <row r="743" spans="1:10" s="283" customFormat="1">
      <c r="A743" s="225" t="s">
        <v>1662</v>
      </c>
      <c r="B743" s="284"/>
      <c r="C743" s="284"/>
      <c r="D743" s="282"/>
      <c r="E743" s="282"/>
      <c r="F743" s="282"/>
      <c r="G743" s="282"/>
      <c r="H743" s="282"/>
      <c r="I743" s="216"/>
      <c r="J743" s="216"/>
    </row>
    <row r="744" spans="1:10" s="283" customFormat="1">
      <c r="A744" s="225"/>
      <c r="B744" s="930" t="s">
        <v>1560</v>
      </c>
      <c r="C744" s="930" t="s">
        <v>1519</v>
      </c>
      <c r="D744" s="932" t="s">
        <v>1561</v>
      </c>
      <c r="E744" s="228" t="s">
        <v>1520</v>
      </c>
      <c r="F744" s="228" t="s">
        <v>1520</v>
      </c>
      <c r="G744" s="228" t="s">
        <v>1663</v>
      </c>
      <c r="H744" s="282"/>
      <c r="I744" s="216"/>
      <c r="J744" s="216"/>
    </row>
    <row r="745" spans="1:10" s="283" customFormat="1">
      <c r="A745" s="225"/>
      <c r="B745" s="931"/>
      <c r="C745" s="931"/>
      <c r="D745" s="933"/>
      <c r="E745" s="228" t="s">
        <v>1522</v>
      </c>
      <c r="F745" s="228" t="s">
        <v>1523</v>
      </c>
      <c r="G745" s="228" t="s">
        <v>1524</v>
      </c>
      <c r="H745" s="282"/>
      <c r="I745" s="216"/>
      <c r="J745" s="216"/>
    </row>
    <row r="746" spans="1:10" s="283" customFormat="1">
      <c r="A746" s="225"/>
      <c r="B746" s="229" t="s">
        <v>1664</v>
      </c>
      <c r="C746" s="229" t="s">
        <v>1665</v>
      </c>
      <c r="D746" s="934" t="s">
        <v>1666</v>
      </c>
      <c r="E746" s="230">
        <f>F746-2</f>
        <v>43557</v>
      </c>
      <c r="F746" s="230">
        <v>43559</v>
      </c>
      <c r="G746" s="230">
        <f>F746+17</f>
        <v>43576</v>
      </c>
      <c r="H746" s="282"/>
      <c r="I746" s="216"/>
      <c r="J746" s="216"/>
    </row>
    <row r="747" spans="1:10" s="283" customFormat="1">
      <c r="A747" s="225"/>
      <c r="B747" s="231" t="s">
        <v>1667</v>
      </c>
      <c r="C747" s="232" t="s">
        <v>1668</v>
      </c>
      <c r="D747" s="928"/>
      <c r="E747" s="230">
        <f t="shared" ref="E747:G749" si="174">E746+7</f>
        <v>43564</v>
      </c>
      <c r="F747" s="230">
        <f t="shared" si="174"/>
        <v>43566</v>
      </c>
      <c r="G747" s="230">
        <f t="shared" si="174"/>
        <v>43583</v>
      </c>
      <c r="H747" s="282"/>
      <c r="I747" s="216"/>
      <c r="J747" s="216"/>
    </row>
    <row r="748" spans="1:10" s="283" customFormat="1">
      <c r="A748" s="225"/>
      <c r="B748" s="231" t="s">
        <v>1669</v>
      </c>
      <c r="C748" s="232" t="s">
        <v>211</v>
      </c>
      <c r="D748" s="928"/>
      <c r="E748" s="230">
        <f t="shared" si="174"/>
        <v>43571</v>
      </c>
      <c r="F748" s="230">
        <f t="shared" si="174"/>
        <v>43573</v>
      </c>
      <c r="G748" s="230">
        <f t="shared" si="174"/>
        <v>43590</v>
      </c>
      <c r="H748" s="282"/>
      <c r="I748" s="216"/>
      <c r="J748" s="216"/>
    </row>
    <row r="749" spans="1:10" s="283" customFormat="1">
      <c r="A749" s="225"/>
      <c r="B749" s="231" t="s">
        <v>1670</v>
      </c>
      <c r="C749" s="232" t="s">
        <v>1671</v>
      </c>
      <c r="D749" s="929"/>
      <c r="E749" s="230">
        <f t="shared" si="174"/>
        <v>43578</v>
      </c>
      <c r="F749" s="230">
        <f t="shared" si="174"/>
        <v>43580</v>
      </c>
      <c r="G749" s="230">
        <f t="shared" si="174"/>
        <v>43597</v>
      </c>
      <c r="H749" s="282"/>
      <c r="I749" s="216"/>
      <c r="J749" s="216"/>
    </row>
    <row r="750" spans="1:10" s="283" customFormat="1">
      <c r="A750" s="225"/>
      <c r="B750" s="282"/>
      <c r="C750" s="282"/>
      <c r="D750" s="282"/>
      <c r="E750" s="282"/>
      <c r="F750" s="282"/>
      <c r="G750" s="282"/>
      <c r="H750" s="282"/>
      <c r="I750" s="216"/>
      <c r="J750" s="216"/>
    </row>
    <row r="751" spans="1:10" s="283" customFormat="1">
      <c r="A751" s="282"/>
      <c r="B751" s="930" t="s">
        <v>1560</v>
      </c>
      <c r="C751" s="930" t="s">
        <v>1519</v>
      </c>
      <c r="D751" s="932" t="s">
        <v>1561</v>
      </c>
      <c r="E751" s="228" t="s">
        <v>1520</v>
      </c>
      <c r="F751" s="228" t="s">
        <v>1520</v>
      </c>
      <c r="G751" s="228" t="s">
        <v>1663</v>
      </c>
      <c r="H751" s="282"/>
      <c r="I751" s="216"/>
      <c r="J751" s="216"/>
    </row>
    <row r="752" spans="1:10" s="283" customFormat="1">
      <c r="A752" s="282"/>
      <c r="B752" s="931"/>
      <c r="C752" s="931"/>
      <c r="D752" s="933"/>
      <c r="E752" s="228" t="s">
        <v>1522</v>
      </c>
      <c r="F752" s="228" t="s">
        <v>1523</v>
      </c>
      <c r="G752" s="228" t="s">
        <v>1524</v>
      </c>
      <c r="H752" s="282"/>
      <c r="I752" s="216"/>
      <c r="J752" s="216"/>
    </row>
    <row r="753" spans="1:16" s="283" customFormat="1">
      <c r="A753" s="282"/>
      <c r="B753" s="229" t="s">
        <v>1672</v>
      </c>
      <c r="C753" s="229" t="s">
        <v>1673</v>
      </c>
      <c r="D753" s="934" t="s">
        <v>1674</v>
      </c>
      <c r="E753" s="230">
        <f>F753-3</f>
        <v>43559</v>
      </c>
      <c r="F753" s="230">
        <v>43562</v>
      </c>
      <c r="G753" s="230">
        <f>F753+16</f>
        <v>43578</v>
      </c>
      <c r="H753" s="282"/>
      <c r="I753" s="216"/>
      <c r="J753" s="216"/>
    </row>
    <row r="754" spans="1:16" s="283" customFormat="1">
      <c r="A754" s="282"/>
      <c r="B754" s="231" t="s">
        <v>1675</v>
      </c>
      <c r="C754" s="232" t="s">
        <v>1676</v>
      </c>
      <c r="D754" s="928"/>
      <c r="E754" s="230">
        <f t="shared" ref="E754:G756" si="175">E753+7</f>
        <v>43566</v>
      </c>
      <c r="F754" s="230">
        <f t="shared" si="175"/>
        <v>43569</v>
      </c>
      <c r="G754" s="230">
        <f t="shared" si="175"/>
        <v>43585</v>
      </c>
      <c r="H754" s="282"/>
      <c r="I754" s="216"/>
      <c r="J754" s="216"/>
    </row>
    <row r="755" spans="1:16" s="283" customFormat="1">
      <c r="A755" s="282"/>
      <c r="B755" s="231" t="s">
        <v>1677</v>
      </c>
      <c r="C755" s="232" t="s">
        <v>1678</v>
      </c>
      <c r="D755" s="928"/>
      <c r="E755" s="230">
        <f t="shared" si="175"/>
        <v>43573</v>
      </c>
      <c r="F755" s="230">
        <f t="shared" si="175"/>
        <v>43576</v>
      </c>
      <c r="G755" s="230">
        <f t="shared" si="175"/>
        <v>43592</v>
      </c>
      <c r="H755" s="282"/>
      <c r="I755" s="216"/>
      <c r="J755" s="216"/>
    </row>
    <row r="756" spans="1:16" s="283" customFormat="1">
      <c r="A756" s="282"/>
      <c r="B756" s="231" t="s">
        <v>1679</v>
      </c>
      <c r="C756" s="232" t="s">
        <v>1157</v>
      </c>
      <c r="D756" s="929"/>
      <c r="E756" s="230">
        <f t="shared" si="175"/>
        <v>43580</v>
      </c>
      <c r="F756" s="230">
        <f t="shared" si="175"/>
        <v>43583</v>
      </c>
      <c r="G756" s="230">
        <f t="shared" si="175"/>
        <v>43599</v>
      </c>
      <c r="H756" s="282"/>
      <c r="I756" s="216"/>
      <c r="J756" s="216"/>
    </row>
    <row r="757" spans="1:16" s="283" customFormat="1">
      <c r="A757" s="282"/>
      <c r="B757" s="287"/>
      <c r="C757" s="263"/>
      <c r="D757" s="242"/>
      <c r="E757" s="236"/>
      <c r="F757" s="236"/>
      <c r="G757" s="236"/>
      <c r="H757" s="282"/>
      <c r="I757" s="216"/>
      <c r="J757" s="216"/>
    </row>
    <row r="758" spans="1:16" s="283" customFormat="1">
      <c r="A758" s="282"/>
      <c r="B758" s="930" t="s">
        <v>1560</v>
      </c>
      <c r="C758" s="930" t="s">
        <v>1519</v>
      </c>
      <c r="D758" s="932" t="s">
        <v>1561</v>
      </c>
      <c r="E758" s="228" t="s">
        <v>1520</v>
      </c>
      <c r="F758" s="228" t="s">
        <v>1520</v>
      </c>
      <c r="G758" s="228" t="s">
        <v>1663</v>
      </c>
      <c r="H758" s="282"/>
      <c r="I758" s="216"/>
      <c r="J758" s="216"/>
    </row>
    <row r="759" spans="1:16" s="283" customFormat="1">
      <c r="A759" s="282"/>
      <c r="B759" s="931"/>
      <c r="C759" s="931"/>
      <c r="D759" s="933"/>
      <c r="E759" s="228" t="s">
        <v>1522</v>
      </c>
      <c r="F759" s="228" t="s">
        <v>1523</v>
      </c>
      <c r="G759" s="228" t="s">
        <v>1524</v>
      </c>
      <c r="H759" s="282"/>
      <c r="I759" s="216"/>
      <c r="J759" s="216"/>
    </row>
    <row r="760" spans="1:16" s="283" customFormat="1">
      <c r="A760" s="282"/>
      <c r="B760" s="232" t="s">
        <v>1634</v>
      </c>
      <c r="C760" s="232" t="s">
        <v>1635</v>
      </c>
      <c r="D760" s="934" t="s">
        <v>1636</v>
      </c>
      <c r="E760" s="230">
        <f>F760-2</f>
        <v>43558</v>
      </c>
      <c r="F760" s="230">
        <v>43560</v>
      </c>
      <c r="G760" s="230">
        <f>F760+18</f>
        <v>43578</v>
      </c>
      <c r="H760" s="282"/>
      <c r="I760" s="216"/>
      <c r="J760" s="216"/>
    </row>
    <row r="761" spans="1:16" s="283" customFormat="1">
      <c r="A761" s="282"/>
      <c r="B761" s="232" t="s">
        <v>1638</v>
      </c>
      <c r="C761" s="232" t="s">
        <v>1639</v>
      </c>
      <c r="D761" s="928"/>
      <c r="E761" s="230">
        <f t="shared" ref="E761:G763" si="176">E760+7</f>
        <v>43565</v>
      </c>
      <c r="F761" s="230">
        <f t="shared" si="176"/>
        <v>43567</v>
      </c>
      <c r="G761" s="230">
        <f t="shared" si="176"/>
        <v>43585</v>
      </c>
      <c r="H761" s="282"/>
      <c r="I761" s="216"/>
      <c r="J761" s="216"/>
    </row>
    <row r="762" spans="1:16" s="283" customFormat="1">
      <c r="A762" s="282"/>
      <c r="B762" s="232" t="s">
        <v>1640</v>
      </c>
      <c r="C762" s="232" t="s">
        <v>1603</v>
      </c>
      <c r="D762" s="928"/>
      <c r="E762" s="230">
        <f t="shared" si="176"/>
        <v>43572</v>
      </c>
      <c r="F762" s="230">
        <f t="shared" si="176"/>
        <v>43574</v>
      </c>
      <c r="G762" s="230">
        <f t="shared" si="176"/>
        <v>43592</v>
      </c>
      <c r="H762" s="282"/>
      <c r="I762" s="216"/>
      <c r="J762" s="216"/>
    </row>
    <row r="763" spans="1:16" s="283" customFormat="1">
      <c r="A763" s="282"/>
      <c r="B763" s="232" t="s">
        <v>1641</v>
      </c>
      <c r="C763" s="232" t="s">
        <v>1642</v>
      </c>
      <c r="D763" s="929"/>
      <c r="E763" s="230">
        <f t="shared" si="176"/>
        <v>43579</v>
      </c>
      <c r="F763" s="230">
        <f t="shared" si="176"/>
        <v>43581</v>
      </c>
      <c r="G763" s="230">
        <f t="shared" si="176"/>
        <v>43599</v>
      </c>
      <c r="H763" s="282"/>
      <c r="I763" s="216"/>
      <c r="J763" s="216"/>
    </row>
    <row r="764" spans="1:16" s="283" customFormat="1">
      <c r="A764" s="282"/>
      <c r="B764" s="216"/>
      <c r="C764" s="216"/>
      <c r="D764" s="282"/>
      <c r="E764" s="282"/>
      <c r="F764" s="282"/>
      <c r="G764" s="282"/>
      <c r="H764" s="282"/>
      <c r="I764" s="216"/>
      <c r="J764" s="216"/>
    </row>
    <row r="765" spans="1:16" s="283" customFormat="1">
      <c r="A765" s="282"/>
      <c r="B765" s="939" t="s">
        <v>1560</v>
      </c>
      <c r="C765" s="939" t="s">
        <v>1572</v>
      </c>
      <c r="D765" s="941" t="s">
        <v>1561</v>
      </c>
      <c r="E765" s="228" t="s">
        <v>1573</v>
      </c>
      <c r="F765" s="228" t="s">
        <v>1573</v>
      </c>
      <c r="G765" s="228" t="s">
        <v>1680</v>
      </c>
      <c r="H765" s="216"/>
      <c r="I765" s="216"/>
      <c r="J765" s="216"/>
      <c r="K765" s="216"/>
      <c r="L765" s="216"/>
      <c r="M765" s="216"/>
      <c r="N765" s="216"/>
      <c r="O765" s="216"/>
      <c r="P765" s="216"/>
    </row>
    <row r="766" spans="1:16" s="283" customFormat="1">
      <c r="A766" s="282"/>
      <c r="B766" s="940"/>
      <c r="C766" s="940"/>
      <c r="D766" s="942"/>
      <c r="E766" s="228" t="s">
        <v>1575</v>
      </c>
      <c r="F766" s="228" t="s">
        <v>1576</v>
      </c>
      <c r="G766" s="228" t="s">
        <v>1577</v>
      </c>
      <c r="H766" s="282"/>
      <c r="I766" s="216"/>
      <c r="J766" s="216"/>
    </row>
    <row r="767" spans="1:16" s="283" customFormat="1" ht="16.5" customHeight="1">
      <c r="A767" s="282"/>
      <c r="B767" s="231" t="s">
        <v>1451</v>
      </c>
      <c r="C767" s="229" t="s">
        <v>1452</v>
      </c>
      <c r="D767" s="943" t="s">
        <v>1453</v>
      </c>
      <c r="E767" s="230">
        <f>F767-4</f>
        <v>43552</v>
      </c>
      <c r="F767" s="230">
        <v>43556</v>
      </c>
      <c r="G767" s="230">
        <f>F767+20</f>
        <v>43576</v>
      </c>
      <c r="H767" s="282"/>
      <c r="I767" s="216"/>
      <c r="J767" s="216"/>
    </row>
    <row r="768" spans="1:16" s="283" customFormat="1">
      <c r="A768" s="282"/>
      <c r="B768" s="231" t="s">
        <v>1454</v>
      </c>
      <c r="C768" s="229" t="s">
        <v>1455</v>
      </c>
      <c r="D768" s="943"/>
      <c r="E768" s="230">
        <f t="shared" ref="E768:F771" si="177">E767+7</f>
        <v>43559</v>
      </c>
      <c r="F768" s="230">
        <f t="shared" si="177"/>
        <v>43563</v>
      </c>
      <c r="G768" s="230">
        <f t="shared" ref="G768:G771" si="178">F768+20</f>
        <v>43583</v>
      </c>
      <c r="H768" s="282"/>
      <c r="I768" s="216"/>
      <c r="J768" s="216"/>
    </row>
    <row r="769" spans="1:16" s="283" customFormat="1">
      <c r="A769" s="282"/>
      <c r="B769" s="231" t="s">
        <v>1456</v>
      </c>
      <c r="C769" s="229" t="s">
        <v>1457</v>
      </c>
      <c r="D769" s="943"/>
      <c r="E769" s="230">
        <f t="shared" si="177"/>
        <v>43566</v>
      </c>
      <c r="F769" s="230">
        <f t="shared" si="177"/>
        <v>43570</v>
      </c>
      <c r="G769" s="230">
        <f t="shared" si="178"/>
        <v>43590</v>
      </c>
      <c r="H769" s="282"/>
      <c r="I769" s="216"/>
      <c r="J769" s="216"/>
    </row>
    <row r="770" spans="1:16" s="283" customFormat="1">
      <c r="A770" s="282"/>
      <c r="B770" s="231" t="s">
        <v>1458</v>
      </c>
      <c r="C770" s="229" t="s">
        <v>1459</v>
      </c>
      <c r="D770" s="943"/>
      <c r="E770" s="230">
        <f t="shared" si="177"/>
        <v>43573</v>
      </c>
      <c r="F770" s="230">
        <f t="shared" si="177"/>
        <v>43577</v>
      </c>
      <c r="G770" s="230">
        <f t="shared" si="178"/>
        <v>43597</v>
      </c>
      <c r="H770" s="282"/>
      <c r="I770" s="216"/>
      <c r="J770" s="216"/>
    </row>
    <row r="771" spans="1:16" s="283" customFormat="1">
      <c r="A771" s="282"/>
      <c r="B771" s="231" t="s">
        <v>1460</v>
      </c>
      <c r="C771" s="229" t="s">
        <v>1157</v>
      </c>
      <c r="D771" s="943"/>
      <c r="E771" s="230">
        <f t="shared" si="177"/>
        <v>43580</v>
      </c>
      <c r="F771" s="230">
        <f t="shared" si="177"/>
        <v>43584</v>
      </c>
      <c r="G771" s="230">
        <f t="shared" si="178"/>
        <v>43604</v>
      </c>
      <c r="H771" s="282"/>
      <c r="I771" s="216"/>
      <c r="J771" s="216"/>
    </row>
    <row r="772" spans="1:16" s="283" customFormat="1">
      <c r="A772" s="282"/>
      <c r="B772" s="282"/>
      <c r="C772" s="282"/>
      <c r="D772" s="282"/>
      <c r="E772" s="282"/>
      <c r="F772" s="282"/>
      <c r="G772" s="282"/>
      <c r="H772" s="282"/>
      <c r="I772" s="216"/>
      <c r="J772" s="216"/>
    </row>
    <row r="773" spans="1:16" s="283" customFormat="1">
      <c r="A773" s="282"/>
      <c r="B773" s="939" t="s">
        <v>1560</v>
      </c>
      <c r="C773" s="939" t="s">
        <v>1572</v>
      </c>
      <c r="D773" s="941" t="s">
        <v>1561</v>
      </c>
      <c r="E773" s="228" t="s">
        <v>1573</v>
      </c>
      <c r="F773" s="228" t="s">
        <v>1573</v>
      </c>
      <c r="G773" s="228" t="s">
        <v>1680</v>
      </c>
      <c r="H773" s="282"/>
      <c r="I773" s="216"/>
      <c r="J773" s="216"/>
    </row>
    <row r="774" spans="1:16" s="283" customFormat="1">
      <c r="A774" s="282"/>
      <c r="B774" s="940"/>
      <c r="C774" s="940"/>
      <c r="D774" s="942"/>
      <c r="E774" s="228" t="s">
        <v>1575</v>
      </c>
      <c r="F774" s="228" t="s">
        <v>1576</v>
      </c>
      <c r="G774" s="228" t="s">
        <v>1577</v>
      </c>
      <c r="H774" s="216"/>
      <c r="I774" s="216"/>
      <c r="J774" s="216"/>
      <c r="K774" s="216"/>
      <c r="L774" s="216"/>
      <c r="M774" s="216"/>
      <c r="N774" s="216"/>
      <c r="O774" s="216"/>
      <c r="P774" s="216"/>
    </row>
    <row r="775" spans="1:16" s="283" customFormat="1">
      <c r="A775" s="282"/>
      <c r="B775" s="232" t="s">
        <v>1681</v>
      </c>
      <c r="C775" s="232" t="s">
        <v>1682</v>
      </c>
      <c r="D775" s="934" t="s">
        <v>1683</v>
      </c>
      <c r="E775" s="230">
        <f>F775-5</f>
        <v>43551</v>
      </c>
      <c r="F775" s="230">
        <v>43556</v>
      </c>
      <c r="G775" s="230">
        <f>F775+20</f>
        <v>43576</v>
      </c>
      <c r="H775" s="216"/>
      <c r="I775" s="216"/>
      <c r="J775" s="216"/>
      <c r="K775" s="216"/>
      <c r="L775" s="216"/>
      <c r="M775" s="216"/>
      <c r="N775" s="216"/>
      <c r="O775" s="216"/>
      <c r="P775" s="216"/>
    </row>
    <row r="776" spans="1:16" s="283" customFormat="1">
      <c r="A776" s="282"/>
      <c r="B776" s="232" t="s">
        <v>1684</v>
      </c>
      <c r="C776" s="232" t="s">
        <v>1685</v>
      </c>
      <c r="D776" s="928"/>
      <c r="E776" s="230">
        <f t="shared" ref="E776:F778" si="179">E775+7</f>
        <v>43558</v>
      </c>
      <c r="F776" s="230">
        <f t="shared" si="179"/>
        <v>43563</v>
      </c>
      <c r="G776" s="230">
        <f t="shared" ref="G776:G778" si="180">F776+20</f>
        <v>43583</v>
      </c>
      <c r="H776" s="216"/>
      <c r="I776" s="216"/>
      <c r="J776" s="216"/>
      <c r="K776" s="216"/>
      <c r="L776" s="216"/>
      <c r="M776" s="216"/>
      <c r="N776" s="216"/>
      <c r="O776" s="216"/>
      <c r="P776" s="216"/>
    </row>
    <row r="777" spans="1:16" s="283" customFormat="1">
      <c r="A777" s="282"/>
      <c r="B777" s="232" t="s">
        <v>1686</v>
      </c>
      <c r="C777" s="232" t="s">
        <v>1687</v>
      </c>
      <c r="D777" s="928"/>
      <c r="E777" s="230">
        <f t="shared" si="179"/>
        <v>43565</v>
      </c>
      <c r="F777" s="230">
        <f t="shared" si="179"/>
        <v>43570</v>
      </c>
      <c r="G777" s="230">
        <f t="shared" si="180"/>
        <v>43590</v>
      </c>
      <c r="H777" s="216"/>
      <c r="I777" s="216"/>
      <c r="J777" s="216"/>
      <c r="K777" s="216"/>
      <c r="L777" s="216"/>
      <c r="M777" s="216"/>
      <c r="N777" s="216"/>
      <c r="O777" s="216"/>
      <c r="P777" s="216"/>
    </row>
    <row r="778" spans="1:16" s="283" customFormat="1">
      <c r="A778" s="282"/>
      <c r="B778" s="232" t="s">
        <v>1688</v>
      </c>
      <c r="C778" s="232" t="s">
        <v>1689</v>
      </c>
      <c r="D778" s="929"/>
      <c r="E778" s="230">
        <f t="shared" si="179"/>
        <v>43572</v>
      </c>
      <c r="F778" s="230">
        <f t="shared" si="179"/>
        <v>43577</v>
      </c>
      <c r="G778" s="230">
        <f t="shared" si="180"/>
        <v>43597</v>
      </c>
      <c r="H778" s="216"/>
      <c r="I778" s="216"/>
      <c r="J778" s="216"/>
      <c r="K778" s="216"/>
      <c r="L778" s="216"/>
      <c r="M778" s="216"/>
      <c r="N778" s="216"/>
      <c r="O778" s="216"/>
      <c r="P778" s="216"/>
    </row>
    <row r="779" spans="1:16" s="283" customFormat="1">
      <c r="A779" s="282"/>
      <c r="B779" s="282"/>
      <c r="C779" s="282"/>
      <c r="D779" s="282"/>
      <c r="E779" s="236"/>
      <c r="F779" s="236"/>
      <c r="G779" s="236"/>
      <c r="H779" s="216"/>
      <c r="I779" s="216"/>
      <c r="J779" s="216"/>
      <c r="K779" s="216"/>
      <c r="L779" s="216"/>
      <c r="M779" s="216"/>
      <c r="N779" s="216"/>
      <c r="O779" s="216"/>
      <c r="P779" s="216"/>
    </row>
    <row r="780" spans="1:16" s="283" customFormat="1">
      <c r="A780" s="225" t="s">
        <v>126</v>
      </c>
      <c r="B780" s="284"/>
      <c r="C780" s="284"/>
      <c r="D780" s="282"/>
      <c r="E780" s="282"/>
      <c r="F780" s="282"/>
      <c r="G780" s="282"/>
      <c r="H780" s="282"/>
      <c r="I780" s="216"/>
      <c r="J780" s="216"/>
    </row>
    <row r="781" spans="1:16" s="283" customFormat="1">
      <c r="A781" s="225"/>
      <c r="B781" s="930" t="s">
        <v>1560</v>
      </c>
      <c r="C781" s="930" t="s">
        <v>1572</v>
      </c>
      <c r="D781" s="932" t="s">
        <v>1561</v>
      </c>
      <c r="E781" s="228" t="s">
        <v>1573</v>
      </c>
      <c r="F781" s="228" t="s">
        <v>1573</v>
      </c>
      <c r="G781" s="228" t="s">
        <v>1690</v>
      </c>
      <c r="H781" s="228" t="s">
        <v>1691</v>
      </c>
      <c r="I781" s="216"/>
      <c r="J781" s="216"/>
    </row>
    <row r="782" spans="1:16" s="283" customFormat="1">
      <c r="A782" s="282"/>
      <c r="B782" s="931"/>
      <c r="C782" s="931"/>
      <c r="D782" s="933"/>
      <c r="E782" s="228" t="s">
        <v>1575</v>
      </c>
      <c r="F782" s="228" t="s">
        <v>1576</v>
      </c>
      <c r="G782" s="228" t="s">
        <v>1577</v>
      </c>
      <c r="H782" s="228" t="s">
        <v>37</v>
      </c>
      <c r="I782" s="216"/>
      <c r="J782" s="216"/>
    </row>
    <row r="783" spans="1:16" s="283" customFormat="1">
      <c r="A783" s="282"/>
      <c r="B783" s="229" t="s">
        <v>1625</v>
      </c>
      <c r="C783" s="229" t="s">
        <v>1626</v>
      </c>
      <c r="D783" s="934" t="s">
        <v>1627</v>
      </c>
      <c r="E783" s="230">
        <f>F783-4</f>
        <v>43556</v>
      </c>
      <c r="F783" s="230">
        <v>43560</v>
      </c>
      <c r="G783" s="230">
        <f>F783+10</f>
        <v>43570</v>
      </c>
      <c r="H783" s="288" t="s">
        <v>1692</v>
      </c>
      <c r="I783" s="216"/>
      <c r="J783" s="216"/>
    </row>
    <row r="784" spans="1:16" s="283" customFormat="1">
      <c r="A784" s="282"/>
      <c r="B784" s="231" t="s">
        <v>1628</v>
      </c>
      <c r="C784" s="232" t="s">
        <v>1693</v>
      </c>
      <c r="D784" s="928"/>
      <c r="E784" s="230">
        <f t="shared" ref="E784:F786" si="181">E783+7</f>
        <v>43563</v>
      </c>
      <c r="F784" s="230">
        <f t="shared" si="181"/>
        <v>43567</v>
      </c>
      <c r="G784" s="230">
        <f t="shared" ref="G784:G786" si="182">F784+10</f>
        <v>43577</v>
      </c>
      <c r="H784" s="288" t="s">
        <v>1692</v>
      </c>
      <c r="I784" s="216"/>
      <c r="J784" s="216"/>
    </row>
    <row r="785" spans="1:10" s="283" customFormat="1">
      <c r="A785" s="282"/>
      <c r="B785" s="231" t="s">
        <v>1630</v>
      </c>
      <c r="C785" s="232" t="s">
        <v>1671</v>
      </c>
      <c r="D785" s="928"/>
      <c r="E785" s="230">
        <f t="shared" si="181"/>
        <v>43570</v>
      </c>
      <c r="F785" s="230">
        <f t="shared" si="181"/>
        <v>43574</v>
      </c>
      <c r="G785" s="230">
        <f t="shared" si="182"/>
        <v>43584</v>
      </c>
      <c r="H785" s="288" t="s">
        <v>1692</v>
      </c>
      <c r="I785" s="216"/>
      <c r="J785" s="216"/>
    </row>
    <row r="786" spans="1:10" s="283" customFormat="1">
      <c r="A786" s="282"/>
      <c r="B786" s="231" t="s">
        <v>1632</v>
      </c>
      <c r="C786" s="232" t="s">
        <v>1694</v>
      </c>
      <c r="D786" s="929"/>
      <c r="E786" s="230">
        <f t="shared" si="181"/>
        <v>43577</v>
      </c>
      <c r="F786" s="230">
        <f t="shared" si="181"/>
        <v>43581</v>
      </c>
      <c r="G786" s="230">
        <f t="shared" si="182"/>
        <v>43591</v>
      </c>
      <c r="H786" s="288" t="s">
        <v>1692</v>
      </c>
      <c r="I786" s="216"/>
      <c r="J786" s="216"/>
    </row>
    <row r="787" spans="1:10" s="283" customFormat="1">
      <c r="A787" s="282"/>
      <c r="B787" s="282"/>
      <c r="C787" s="282"/>
      <c r="D787" s="282"/>
      <c r="E787" s="282"/>
      <c r="F787" s="282"/>
      <c r="G787" s="282"/>
      <c r="H787" s="282"/>
      <c r="I787" s="216"/>
      <c r="J787" s="216"/>
    </row>
    <row r="788" spans="1:10" s="283" customFormat="1">
      <c r="A788" s="282"/>
      <c r="B788" s="930" t="s">
        <v>1560</v>
      </c>
      <c r="C788" s="930" t="s">
        <v>1572</v>
      </c>
      <c r="D788" s="932" t="s">
        <v>1561</v>
      </c>
      <c r="E788" s="228" t="s">
        <v>1573</v>
      </c>
      <c r="F788" s="228" t="s">
        <v>1573</v>
      </c>
      <c r="G788" s="228" t="s">
        <v>1690</v>
      </c>
      <c r="H788" s="228" t="s">
        <v>1691</v>
      </c>
      <c r="I788" s="216"/>
      <c r="J788" s="216"/>
    </row>
    <row r="789" spans="1:10" s="283" customFormat="1">
      <c r="A789" s="282"/>
      <c r="B789" s="931"/>
      <c r="C789" s="931"/>
      <c r="D789" s="933"/>
      <c r="E789" s="228" t="s">
        <v>1575</v>
      </c>
      <c r="F789" s="228" t="s">
        <v>1576</v>
      </c>
      <c r="G789" s="228" t="s">
        <v>1577</v>
      </c>
      <c r="H789" s="228" t="s">
        <v>37</v>
      </c>
      <c r="I789" s="216"/>
      <c r="J789" s="216"/>
    </row>
    <row r="790" spans="1:10" s="283" customFormat="1" ht="16.5" customHeight="1">
      <c r="A790" s="282"/>
      <c r="B790" s="229" t="s">
        <v>1695</v>
      </c>
      <c r="C790" s="229" t="s">
        <v>1696</v>
      </c>
      <c r="D790" s="934" t="s">
        <v>1697</v>
      </c>
      <c r="E790" s="230">
        <f>F790-6</f>
        <v>43552</v>
      </c>
      <c r="F790" s="230">
        <v>43558</v>
      </c>
      <c r="G790" s="230">
        <f>F790+10</f>
        <v>43568</v>
      </c>
      <c r="H790" s="288" t="s">
        <v>1692</v>
      </c>
      <c r="I790" s="216"/>
      <c r="J790" s="216"/>
    </row>
    <row r="791" spans="1:10" s="283" customFormat="1">
      <c r="A791" s="282"/>
      <c r="B791" s="231" t="s">
        <v>1698</v>
      </c>
      <c r="C791" s="232" t="s">
        <v>1699</v>
      </c>
      <c r="D791" s="928"/>
      <c r="E791" s="230">
        <f t="shared" ref="E791:F793" si="183">E790+7</f>
        <v>43559</v>
      </c>
      <c r="F791" s="230">
        <f t="shared" si="183"/>
        <v>43565</v>
      </c>
      <c r="G791" s="230">
        <f t="shared" ref="G791:G793" si="184">F791+10</f>
        <v>43575</v>
      </c>
      <c r="H791" s="288" t="s">
        <v>1692</v>
      </c>
      <c r="I791" s="216"/>
      <c r="J791" s="216"/>
    </row>
    <row r="792" spans="1:10" s="283" customFormat="1">
      <c r="A792" s="282"/>
      <c r="B792" s="231" t="s">
        <v>1700</v>
      </c>
      <c r="C792" s="232" t="s">
        <v>1701</v>
      </c>
      <c r="D792" s="928"/>
      <c r="E792" s="230">
        <f t="shared" si="183"/>
        <v>43566</v>
      </c>
      <c r="F792" s="230">
        <f t="shared" si="183"/>
        <v>43572</v>
      </c>
      <c r="G792" s="230">
        <f t="shared" si="184"/>
        <v>43582</v>
      </c>
      <c r="H792" s="288" t="s">
        <v>1692</v>
      </c>
      <c r="I792" s="216"/>
      <c r="J792" s="216"/>
    </row>
    <row r="793" spans="1:10" s="283" customFormat="1">
      <c r="A793" s="282"/>
      <c r="B793" s="231" t="s">
        <v>1702</v>
      </c>
      <c r="C793" s="232" t="s">
        <v>1703</v>
      </c>
      <c r="D793" s="929"/>
      <c r="E793" s="230">
        <f t="shared" si="183"/>
        <v>43573</v>
      </c>
      <c r="F793" s="230">
        <f t="shared" si="183"/>
        <v>43579</v>
      </c>
      <c r="G793" s="230">
        <f t="shared" si="184"/>
        <v>43589</v>
      </c>
      <c r="H793" s="288" t="s">
        <v>1692</v>
      </c>
      <c r="I793" s="216"/>
      <c r="J793" s="216"/>
    </row>
    <row r="794" spans="1:10" s="283" customFormat="1">
      <c r="A794" s="282"/>
      <c r="B794" s="282"/>
      <c r="C794" s="282"/>
      <c r="D794" s="282"/>
      <c r="E794" s="282"/>
      <c r="F794" s="282"/>
      <c r="G794" s="236"/>
      <c r="H794" s="285"/>
      <c r="I794" s="216"/>
      <c r="J794" s="216"/>
    </row>
    <row r="795" spans="1:10" s="283" customFormat="1">
      <c r="A795" s="282"/>
      <c r="B795" s="930" t="s">
        <v>1560</v>
      </c>
      <c r="C795" s="930" t="s">
        <v>1572</v>
      </c>
      <c r="D795" s="932" t="s">
        <v>1561</v>
      </c>
      <c r="E795" s="228" t="s">
        <v>1573</v>
      </c>
      <c r="F795" s="228" t="s">
        <v>1573</v>
      </c>
      <c r="G795" s="228" t="s">
        <v>1704</v>
      </c>
      <c r="H795" s="228" t="s">
        <v>1691</v>
      </c>
      <c r="I795" s="216"/>
      <c r="J795" s="216"/>
    </row>
    <row r="796" spans="1:10" s="283" customFormat="1">
      <c r="A796" s="282"/>
      <c r="B796" s="931"/>
      <c r="C796" s="931"/>
      <c r="D796" s="933"/>
      <c r="E796" s="228" t="s">
        <v>1575</v>
      </c>
      <c r="F796" s="228" t="s">
        <v>1576</v>
      </c>
      <c r="G796" s="228" t="s">
        <v>1577</v>
      </c>
      <c r="H796" s="228" t="s">
        <v>37</v>
      </c>
      <c r="I796" s="216"/>
      <c r="J796" s="216"/>
    </row>
    <row r="797" spans="1:10" s="283" customFormat="1">
      <c r="A797" s="282"/>
      <c r="B797" s="229" t="s">
        <v>1705</v>
      </c>
      <c r="C797" s="229" t="s">
        <v>1566</v>
      </c>
      <c r="D797" s="934" t="s">
        <v>1706</v>
      </c>
      <c r="E797" s="230">
        <f>F797-2</f>
        <v>43559</v>
      </c>
      <c r="F797" s="230">
        <v>43561</v>
      </c>
      <c r="G797" s="230">
        <f>F797+8</f>
        <v>43569</v>
      </c>
      <c r="H797" s="288" t="s">
        <v>1707</v>
      </c>
      <c r="I797" s="216"/>
      <c r="J797" s="216"/>
    </row>
    <row r="798" spans="1:10" s="283" customFormat="1">
      <c r="A798" s="282"/>
      <c r="B798" s="231" t="s">
        <v>1708</v>
      </c>
      <c r="C798" s="232" t="s">
        <v>1566</v>
      </c>
      <c r="D798" s="928"/>
      <c r="E798" s="230">
        <f t="shared" ref="E798:G800" si="185">E797+7</f>
        <v>43566</v>
      </c>
      <c r="F798" s="230">
        <f t="shared" si="185"/>
        <v>43568</v>
      </c>
      <c r="G798" s="230">
        <f t="shared" si="185"/>
        <v>43576</v>
      </c>
      <c r="H798" s="288" t="s">
        <v>1707</v>
      </c>
      <c r="I798" s="216"/>
      <c r="J798" s="216"/>
    </row>
    <row r="799" spans="1:10" s="283" customFormat="1">
      <c r="A799" s="282"/>
      <c r="B799" s="231" t="s">
        <v>1709</v>
      </c>
      <c r="C799" s="232" t="s">
        <v>1569</v>
      </c>
      <c r="D799" s="928"/>
      <c r="E799" s="230">
        <f t="shared" si="185"/>
        <v>43573</v>
      </c>
      <c r="F799" s="230">
        <f t="shared" si="185"/>
        <v>43575</v>
      </c>
      <c r="G799" s="230">
        <f t="shared" si="185"/>
        <v>43583</v>
      </c>
      <c r="H799" s="288" t="s">
        <v>1707</v>
      </c>
      <c r="I799" s="216"/>
      <c r="J799" s="216"/>
    </row>
    <row r="800" spans="1:10" s="283" customFormat="1">
      <c r="A800" s="282"/>
      <c r="B800" s="231" t="s">
        <v>1710</v>
      </c>
      <c r="C800" s="232" t="s">
        <v>1569</v>
      </c>
      <c r="D800" s="929"/>
      <c r="E800" s="230">
        <f t="shared" si="185"/>
        <v>43580</v>
      </c>
      <c r="F800" s="230">
        <f t="shared" si="185"/>
        <v>43582</v>
      </c>
      <c r="G800" s="230">
        <f t="shared" si="185"/>
        <v>43590</v>
      </c>
      <c r="H800" s="288" t="s">
        <v>1707</v>
      </c>
      <c r="I800" s="216"/>
      <c r="J800" s="216"/>
    </row>
    <row r="801" spans="1:10" s="283" customFormat="1">
      <c r="A801" s="282"/>
      <c r="B801" s="282"/>
      <c r="C801" s="282"/>
      <c r="D801" s="282"/>
      <c r="E801" s="236"/>
      <c r="F801" s="236"/>
      <c r="G801" s="236"/>
      <c r="H801" s="282"/>
      <c r="I801" s="216"/>
      <c r="J801" s="216"/>
    </row>
    <row r="802" spans="1:10" s="283" customFormat="1">
      <c r="A802" s="282"/>
      <c r="B802" s="930" t="s">
        <v>1560</v>
      </c>
      <c r="C802" s="930" t="s">
        <v>1572</v>
      </c>
      <c r="D802" s="932" t="s">
        <v>1561</v>
      </c>
      <c r="E802" s="228" t="s">
        <v>1573</v>
      </c>
      <c r="F802" s="228" t="s">
        <v>1573</v>
      </c>
      <c r="G802" s="228" t="s">
        <v>1711</v>
      </c>
      <c r="H802" s="216"/>
      <c r="I802" s="216"/>
      <c r="J802" s="216"/>
    </row>
    <row r="803" spans="1:10" s="283" customFormat="1">
      <c r="A803" s="282"/>
      <c r="B803" s="931"/>
      <c r="C803" s="931"/>
      <c r="D803" s="933"/>
      <c r="E803" s="228" t="s">
        <v>1575</v>
      </c>
      <c r="F803" s="228" t="s">
        <v>1576</v>
      </c>
      <c r="G803" s="228" t="s">
        <v>1577</v>
      </c>
      <c r="H803" s="216"/>
      <c r="I803" s="216"/>
      <c r="J803" s="216"/>
    </row>
    <row r="804" spans="1:10" s="283" customFormat="1">
      <c r="A804" s="282"/>
      <c r="B804" s="229" t="s">
        <v>1712</v>
      </c>
      <c r="C804" s="229" t="s">
        <v>1563</v>
      </c>
      <c r="D804" s="934" t="s">
        <v>1713</v>
      </c>
      <c r="E804" s="230">
        <f>F804-4</f>
        <v>43552</v>
      </c>
      <c r="F804" s="230">
        <v>43556</v>
      </c>
      <c r="G804" s="230">
        <f>F804+9</f>
        <v>43565</v>
      </c>
      <c r="H804" s="216"/>
      <c r="I804" s="216"/>
      <c r="J804" s="216"/>
    </row>
    <row r="805" spans="1:10" s="283" customFormat="1">
      <c r="A805" s="282"/>
      <c r="B805" s="231" t="s">
        <v>1714</v>
      </c>
      <c r="C805" s="232" t="s">
        <v>1566</v>
      </c>
      <c r="D805" s="928"/>
      <c r="E805" s="230">
        <f t="shared" ref="E805:G808" si="186">E804+7</f>
        <v>43559</v>
      </c>
      <c r="F805" s="230">
        <f t="shared" si="186"/>
        <v>43563</v>
      </c>
      <c r="G805" s="230">
        <f t="shared" si="186"/>
        <v>43572</v>
      </c>
      <c r="H805" s="216"/>
      <c r="I805" s="216"/>
      <c r="J805" s="216"/>
    </row>
    <row r="806" spans="1:10" s="283" customFormat="1">
      <c r="A806" s="282"/>
      <c r="B806" s="231" t="s">
        <v>1715</v>
      </c>
      <c r="C806" s="232" t="s">
        <v>1529</v>
      </c>
      <c r="D806" s="928"/>
      <c r="E806" s="230">
        <f t="shared" si="186"/>
        <v>43566</v>
      </c>
      <c r="F806" s="230">
        <f t="shared" si="186"/>
        <v>43570</v>
      </c>
      <c r="G806" s="230">
        <f t="shared" si="186"/>
        <v>43579</v>
      </c>
      <c r="H806" s="216"/>
      <c r="I806" s="216"/>
      <c r="J806" s="216"/>
    </row>
    <row r="807" spans="1:10" s="283" customFormat="1">
      <c r="A807" s="282"/>
      <c r="B807" s="231" t="s">
        <v>1716</v>
      </c>
      <c r="C807" s="232" t="s">
        <v>1569</v>
      </c>
      <c r="D807" s="929"/>
      <c r="E807" s="230">
        <f t="shared" si="186"/>
        <v>43573</v>
      </c>
      <c r="F807" s="230">
        <f t="shared" si="186"/>
        <v>43577</v>
      </c>
      <c r="G807" s="230">
        <f t="shared" si="186"/>
        <v>43586</v>
      </c>
      <c r="H807" s="216"/>
      <c r="I807" s="216"/>
      <c r="J807" s="216"/>
    </row>
    <row r="808" spans="1:10" s="283" customFormat="1">
      <c r="A808" s="282"/>
      <c r="B808" s="229" t="s">
        <v>1717</v>
      </c>
      <c r="C808" s="229" t="s">
        <v>1533</v>
      </c>
      <c r="D808" s="943"/>
      <c r="E808" s="230">
        <f t="shared" si="186"/>
        <v>43580</v>
      </c>
      <c r="F808" s="230">
        <f t="shared" si="186"/>
        <v>43584</v>
      </c>
      <c r="G808" s="230">
        <f t="shared" si="186"/>
        <v>43593</v>
      </c>
      <c r="H808" s="216"/>
      <c r="I808" s="216"/>
      <c r="J808" s="216"/>
    </row>
    <row r="809" spans="1:10" s="283" customFormat="1">
      <c r="A809" s="282"/>
      <c r="B809" s="282"/>
      <c r="C809" s="282"/>
      <c r="D809" s="282"/>
      <c r="E809" s="236"/>
      <c r="F809" s="236"/>
      <c r="G809" s="236"/>
      <c r="H809" s="216"/>
      <c r="I809" s="216"/>
      <c r="J809" s="216"/>
    </row>
    <row r="810" spans="1:10" s="283" customFormat="1">
      <c r="A810" s="282"/>
      <c r="B810" s="930" t="s">
        <v>1560</v>
      </c>
      <c r="C810" s="930" t="s">
        <v>1572</v>
      </c>
      <c r="D810" s="932" t="s">
        <v>1561</v>
      </c>
      <c r="E810" s="228" t="s">
        <v>1573</v>
      </c>
      <c r="F810" s="228" t="s">
        <v>1573</v>
      </c>
      <c r="G810" s="228" t="s">
        <v>1711</v>
      </c>
      <c r="H810" s="282"/>
      <c r="I810" s="216"/>
      <c r="J810" s="216"/>
    </row>
    <row r="811" spans="1:10" s="283" customFormat="1">
      <c r="A811" s="282"/>
      <c r="B811" s="931"/>
      <c r="C811" s="931"/>
      <c r="D811" s="933"/>
      <c r="E811" s="228" t="s">
        <v>1575</v>
      </c>
      <c r="F811" s="228" t="s">
        <v>1576</v>
      </c>
      <c r="G811" s="228" t="s">
        <v>1577</v>
      </c>
      <c r="H811" s="282"/>
      <c r="I811" s="216"/>
      <c r="J811" s="216"/>
    </row>
    <row r="812" spans="1:10" s="283" customFormat="1">
      <c r="A812" s="282"/>
      <c r="B812" s="229" t="s">
        <v>1718</v>
      </c>
      <c r="C812" s="229" t="s">
        <v>1566</v>
      </c>
      <c r="D812" s="934" t="s">
        <v>1719</v>
      </c>
      <c r="E812" s="230">
        <f>F812-6</f>
        <v>43553</v>
      </c>
      <c r="F812" s="230">
        <v>43559</v>
      </c>
      <c r="G812" s="230">
        <f>F812+13</f>
        <v>43572</v>
      </c>
      <c r="H812" s="282"/>
      <c r="I812" s="216"/>
      <c r="J812" s="216"/>
    </row>
    <row r="813" spans="1:10" s="283" customFormat="1">
      <c r="A813" s="282"/>
      <c r="B813" s="231" t="s">
        <v>1720</v>
      </c>
      <c r="C813" s="232" t="s">
        <v>1529</v>
      </c>
      <c r="D813" s="928"/>
      <c r="E813" s="230">
        <f t="shared" ref="E813:G815" si="187">E812+7</f>
        <v>43560</v>
      </c>
      <c r="F813" s="230">
        <f t="shared" si="187"/>
        <v>43566</v>
      </c>
      <c r="G813" s="230">
        <f t="shared" si="187"/>
        <v>43579</v>
      </c>
      <c r="H813" s="282"/>
      <c r="I813" s="216"/>
      <c r="J813" s="216"/>
    </row>
    <row r="814" spans="1:10" s="283" customFormat="1">
      <c r="A814" s="282"/>
      <c r="B814" s="231" t="s">
        <v>1721</v>
      </c>
      <c r="C814" s="232" t="s">
        <v>1569</v>
      </c>
      <c r="D814" s="928"/>
      <c r="E814" s="230">
        <f t="shared" si="187"/>
        <v>43567</v>
      </c>
      <c r="F814" s="230">
        <f t="shared" si="187"/>
        <v>43573</v>
      </c>
      <c r="G814" s="230">
        <f t="shared" si="187"/>
        <v>43586</v>
      </c>
      <c r="H814" s="282"/>
      <c r="I814" s="216"/>
      <c r="J814" s="216"/>
    </row>
    <row r="815" spans="1:10" s="283" customFormat="1">
      <c r="A815" s="282"/>
      <c r="B815" s="231" t="s">
        <v>1722</v>
      </c>
      <c r="C815" s="232" t="s">
        <v>1533</v>
      </c>
      <c r="D815" s="929"/>
      <c r="E815" s="230">
        <f t="shared" si="187"/>
        <v>43574</v>
      </c>
      <c r="F815" s="230">
        <f t="shared" si="187"/>
        <v>43580</v>
      </c>
      <c r="G815" s="230">
        <f t="shared" si="187"/>
        <v>43593</v>
      </c>
      <c r="H815" s="282"/>
      <c r="I815" s="216"/>
      <c r="J815" s="216"/>
    </row>
    <row r="816" spans="1:10" s="283" customFormat="1">
      <c r="A816" s="282"/>
      <c r="B816" s="271"/>
      <c r="C816" s="274"/>
      <c r="D816" s="242"/>
      <c r="E816" s="236"/>
      <c r="F816" s="236"/>
      <c r="G816" s="236"/>
      <c r="H816" s="282"/>
      <c r="I816" s="216"/>
      <c r="J816" s="216"/>
    </row>
    <row r="817" spans="1:16" s="283" customFormat="1">
      <c r="A817" s="225" t="s">
        <v>122</v>
      </c>
      <c r="B817" s="226"/>
      <c r="C817" s="226"/>
      <c r="D817" s="226"/>
      <c r="E817" s="226"/>
      <c r="F817" s="225"/>
      <c r="G817" s="225"/>
      <c r="H817" s="289"/>
      <c r="I817" s="216"/>
      <c r="J817" s="216"/>
    </row>
    <row r="818" spans="1:16" s="283" customFormat="1">
      <c r="A818" s="282"/>
      <c r="B818" s="930" t="s">
        <v>1560</v>
      </c>
      <c r="C818" s="930" t="s">
        <v>1572</v>
      </c>
      <c r="D818" s="932" t="s">
        <v>1561</v>
      </c>
      <c r="E818" s="228" t="s">
        <v>1573</v>
      </c>
      <c r="F818" s="228" t="s">
        <v>1573</v>
      </c>
      <c r="G818" s="228" t="s">
        <v>1690</v>
      </c>
      <c r="H818" s="228" t="s">
        <v>226</v>
      </c>
      <c r="I818" s="216"/>
      <c r="J818" s="216"/>
    </row>
    <row r="819" spans="1:16" s="283" customFormat="1">
      <c r="A819" s="282"/>
      <c r="B819" s="931"/>
      <c r="C819" s="931"/>
      <c r="D819" s="933"/>
      <c r="E819" s="228" t="s">
        <v>1575</v>
      </c>
      <c r="F819" s="228" t="s">
        <v>1576</v>
      </c>
      <c r="G819" s="228" t="s">
        <v>1577</v>
      </c>
      <c r="H819" s="228" t="s">
        <v>37</v>
      </c>
      <c r="I819" s="216"/>
      <c r="J819" s="216"/>
    </row>
    <row r="820" spans="1:16" s="283" customFormat="1" ht="16.5" customHeight="1">
      <c r="A820" s="282"/>
      <c r="B820" s="229" t="s">
        <v>1695</v>
      </c>
      <c r="C820" s="229" t="s">
        <v>1696</v>
      </c>
      <c r="D820" s="934" t="s">
        <v>1697</v>
      </c>
      <c r="E820" s="230">
        <f>F820-6</f>
        <v>43552</v>
      </c>
      <c r="F820" s="230">
        <v>43558</v>
      </c>
      <c r="G820" s="230">
        <f>F820+17</f>
        <v>43575</v>
      </c>
      <c r="H820" s="228" t="s">
        <v>1692</v>
      </c>
      <c r="I820" s="216"/>
      <c r="J820" s="216"/>
    </row>
    <row r="821" spans="1:16" s="283" customFormat="1">
      <c r="A821" s="282"/>
      <c r="B821" s="231" t="s">
        <v>1698</v>
      </c>
      <c r="C821" s="232" t="s">
        <v>1699</v>
      </c>
      <c r="D821" s="928"/>
      <c r="E821" s="230">
        <f t="shared" ref="E821:F823" si="188">E820+7</f>
        <v>43559</v>
      </c>
      <c r="F821" s="230">
        <f t="shared" si="188"/>
        <v>43565</v>
      </c>
      <c r="G821" s="230">
        <f t="shared" ref="G821:G822" si="189">F821+17</f>
        <v>43582</v>
      </c>
      <c r="H821" s="228" t="s">
        <v>1692</v>
      </c>
      <c r="I821" s="216"/>
      <c r="J821" s="216"/>
    </row>
    <row r="822" spans="1:16" s="283" customFormat="1">
      <c r="A822" s="282"/>
      <c r="B822" s="231" t="s">
        <v>1700</v>
      </c>
      <c r="C822" s="232" t="s">
        <v>1701</v>
      </c>
      <c r="D822" s="928"/>
      <c r="E822" s="230">
        <f t="shared" si="188"/>
        <v>43566</v>
      </c>
      <c r="F822" s="230">
        <f t="shared" si="188"/>
        <v>43572</v>
      </c>
      <c r="G822" s="230">
        <f t="shared" si="189"/>
        <v>43589</v>
      </c>
      <c r="H822" s="228" t="s">
        <v>1692</v>
      </c>
      <c r="I822" s="216"/>
      <c r="J822" s="216"/>
    </row>
    <row r="823" spans="1:16" s="283" customFormat="1">
      <c r="A823" s="282"/>
      <c r="B823" s="231" t="s">
        <v>1702</v>
      </c>
      <c r="C823" s="232" t="s">
        <v>1703</v>
      </c>
      <c r="D823" s="929"/>
      <c r="E823" s="230">
        <f t="shared" si="188"/>
        <v>43573</v>
      </c>
      <c r="F823" s="230">
        <f t="shared" si="188"/>
        <v>43579</v>
      </c>
      <c r="G823" s="230">
        <f>F823+17</f>
        <v>43596</v>
      </c>
      <c r="H823" s="228" t="s">
        <v>1692</v>
      </c>
      <c r="I823" s="216"/>
      <c r="J823" s="216"/>
    </row>
    <row r="824" spans="1:16" s="283" customFormat="1">
      <c r="A824" s="282"/>
      <c r="B824" s="243"/>
      <c r="C824" s="243"/>
      <c r="D824" s="242"/>
      <c r="E824" s="236"/>
      <c r="F824" s="236"/>
      <c r="G824" s="282"/>
      <c r="H824" s="282"/>
      <c r="I824" s="216"/>
      <c r="J824" s="216"/>
    </row>
    <row r="825" spans="1:16" s="283" customFormat="1">
      <c r="A825" s="937" t="s">
        <v>1723</v>
      </c>
      <c r="B825" s="937"/>
      <c r="C825" s="226"/>
      <c r="D825" s="225"/>
      <c r="E825" s="225"/>
      <c r="F825" s="225"/>
      <c r="G825" s="289"/>
      <c r="H825" s="282"/>
      <c r="I825" s="216"/>
      <c r="J825" s="216"/>
      <c r="K825" s="216"/>
      <c r="L825" s="216"/>
      <c r="M825" s="216"/>
      <c r="N825" s="216"/>
      <c r="O825" s="216"/>
      <c r="P825" s="216"/>
    </row>
    <row r="826" spans="1:16" s="283" customFormat="1">
      <c r="A826" s="282"/>
      <c r="B826" s="930" t="s">
        <v>1444</v>
      </c>
      <c r="C826" s="930" t="s">
        <v>33</v>
      </c>
      <c r="D826" s="932" t="s">
        <v>34</v>
      </c>
      <c r="E826" s="228" t="s">
        <v>165</v>
      </c>
      <c r="F826" s="228" t="s">
        <v>165</v>
      </c>
      <c r="G826" s="228" t="s">
        <v>1724</v>
      </c>
      <c r="H826" s="282"/>
      <c r="I826" s="216"/>
      <c r="J826" s="216"/>
      <c r="K826" s="216"/>
      <c r="L826" s="216"/>
      <c r="M826" s="216"/>
      <c r="N826" s="216"/>
      <c r="O826" s="216"/>
      <c r="P826" s="216"/>
    </row>
    <row r="827" spans="1:16" s="283" customFormat="1">
      <c r="A827" s="282"/>
      <c r="B827" s="931"/>
      <c r="C827" s="931"/>
      <c r="D827" s="933"/>
      <c r="E827" s="228" t="s">
        <v>1123</v>
      </c>
      <c r="F827" s="228" t="s">
        <v>36</v>
      </c>
      <c r="G827" s="228" t="s">
        <v>37</v>
      </c>
      <c r="H827" s="282"/>
      <c r="I827" s="216"/>
      <c r="J827" s="216"/>
    </row>
    <row r="828" spans="1:16" s="283" customFormat="1">
      <c r="A828" s="282"/>
      <c r="B828" s="229" t="s">
        <v>1725</v>
      </c>
      <c r="C828" s="229" t="s">
        <v>1726</v>
      </c>
      <c r="D828" s="934" t="s">
        <v>1727</v>
      </c>
      <c r="E828" s="230">
        <f>F828-5</f>
        <v>43553</v>
      </c>
      <c r="F828" s="230">
        <v>43558</v>
      </c>
      <c r="G828" s="230">
        <f>F828+14</f>
        <v>43572</v>
      </c>
      <c r="H828" s="282"/>
      <c r="I828" s="216"/>
      <c r="J828" s="216"/>
    </row>
    <row r="829" spans="1:16" s="283" customFormat="1">
      <c r="A829" s="282"/>
      <c r="B829" s="231" t="s">
        <v>1728</v>
      </c>
      <c r="C829" s="229" t="s">
        <v>1729</v>
      </c>
      <c r="D829" s="928"/>
      <c r="E829" s="230">
        <f t="shared" ref="E829:G831" si="190">E828+7</f>
        <v>43560</v>
      </c>
      <c r="F829" s="230">
        <f t="shared" si="190"/>
        <v>43565</v>
      </c>
      <c r="G829" s="230">
        <f t="shared" si="190"/>
        <v>43579</v>
      </c>
      <c r="H829" s="282"/>
      <c r="I829" s="216"/>
      <c r="J829" s="216"/>
    </row>
    <row r="830" spans="1:16" s="283" customFormat="1">
      <c r="A830" s="282"/>
      <c r="B830" s="231" t="s">
        <v>1730</v>
      </c>
      <c r="C830" s="229" t="s">
        <v>1703</v>
      </c>
      <c r="D830" s="928"/>
      <c r="E830" s="230">
        <f t="shared" si="190"/>
        <v>43567</v>
      </c>
      <c r="F830" s="230">
        <f t="shared" si="190"/>
        <v>43572</v>
      </c>
      <c r="G830" s="230">
        <f t="shared" si="190"/>
        <v>43586</v>
      </c>
      <c r="H830" s="282"/>
      <c r="I830" s="216"/>
      <c r="J830" s="216"/>
    </row>
    <row r="831" spans="1:16" s="283" customFormat="1">
      <c r="A831" s="282"/>
      <c r="B831" s="231" t="s">
        <v>1731</v>
      </c>
      <c r="C831" s="229" t="s">
        <v>1694</v>
      </c>
      <c r="D831" s="929"/>
      <c r="E831" s="230">
        <f t="shared" si="190"/>
        <v>43574</v>
      </c>
      <c r="F831" s="230">
        <f t="shared" si="190"/>
        <v>43579</v>
      </c>
      <c r="G831" s="230">
        <f t="shared" si="190"/>
        <v>43593</v>
      </c>
      <c r="H831" s="282"/>
      <c r="I831" s="216"/>
      <c r="J831" s="216"/>
    </row>
    <row r="832" spans="1:16" s="283" customFormat="1">
      <c r="A832" s="282"/>
      <c r="B832" s="290"/>
      <c r="C832" s="282"/>
      <c r="D832" s="282"/>
      <c r="E832" s="236"/>
      <c r="F832" s="236"/>
      <c r="G832" s="236"/>
      <c r="H832" s="282"/>
      <c r="I832" s="216"/>
      <c r="J832" s="216"/>
    </row>
    <row r="833" spans="1:10" s="283" customFormat="1">
      <c r="A833" s="282"/>
      <c r="B833" s="930" t="s">
        <v>1444</v>
      </c>
      <c r="C833" s="930" t="s">
        <v>33</v>
      </c>
      <c r="D833" s="932" t="s">
        <v>34</v>
      </c>
      <c r="E833" s="228" t="s">
        <v>165</v>
      </c>
      <c r="F833" s="228" t="s">
        <v>165</v>
      </c>
      <c r="G833" s="228" t="s">
        <v>1732</v>
      </c>
      <c r="H833" s="282"/>
      <c r="I833" s="216"/>
      <c r="J833" s="216"/>
    </row>
    <row r="834" spans="1:10" s="283" customFormat="1">
      <c r="A834" s="282"/>
      <c r="B834" s="931"/>
      <c r="C834" s="931"/>
      <c r="D834" s="933"/>
      <c r="E834" s="228" t="s">
        <v>1123</v>
      </c>
      <c r="F834" s="228" t="s">
        <v>36</v>
      </c>
      <c r="G834" s="228" t="s">
        <v>37</v>
      </c>
      <c r="H834" s="282"/>
      <c r="I834" s="216"/>
      <c r="J834" s="216"/>
    </row>
    <row r="835" spans="1:10" s="283" customFormat="1">
      <c r="A835" s="282"/>
      <c r="B835" s="229" t="s">
        <v>1733</v>
      </c>
      <c r="C835" s="229" t="s">
        <v>1202</v>
      </c>
      <c r="D835" s="934" t="s">
        <v>1734</v>
      </c>
      <c r="E835" s="230">
        <f>F835-3</f>
        <v>43558</v>
      </c>
      <c r="F835" s="230">
        <v>43561</v>
      </c>
      <c r="G835" s="230">
        <f>F835+14</f>
        <v>43575</v>
      </c>
      <c r="H835" s="282"/>
      <c r="I835" s="216"/>
      <c r="J835" s="216"/>
    </row>
    <row r="836" spans="1:10" s="283" customFormat="1">
      <c r="A836" s="282"/>
      <c r="B836" s="231" t="s">
        <v>1735</v>
      </c>
      <c r="C836" s="229" t="s">
        <v>436</v>
      </c>
      <c r="D836" s="928"/>
      <c r="E836" s="230">
        <f t="shared" ref="E836:G838" si="191">E835+7</f>
        <v>43565</v>
      </c>
      <c r="F836" s="230">
        <f t="shared" si="191"/>
        <v>43568</v>
      </c>
      <c r="G836" s="230">
        <f t="shared" si="191"/>
        <v>43582</v>
      </c>
      <c r="H836" s="282"/>
      <c r="I836" s="216"/>
      <c r="J836" s="216"/>
    </row>
    <row r="837" spans="1:10" s="283" customFormat="1">
      <c r="A837" s="282"/>
      <c r="B837" s="231" t="s">
        <v>1736</v>
      </c>
      <c r="C837" s="229" t="s">
        <v>437</v>
      </c>
      <c r="D837" s="928"/>
      <c r="E837" s="230">
        <f t="shared" si="191"/>
        <v>43572</v>
      </c>
      <c r="F837" s="230">
        <f t="shared" si="191"/>
        <v>43575</v>
      </c>
      <c r="G837" s="230">
        <f t="shared" si="191"/>
        <v>43589</v>
      </c>
      <c r="H837" s="282"/>
      <c r="I837" s="216"/>
      <c r="J837" s="216"/>
    </row>
    <row r="838" spans="1:10" s="283" customFormat="1">
      <c r="A838" s="282"/>
      <c r="B838" s="231" t="s">
        <v>1737</v>
      </c>
      <c r="C838" s="229" t="s">
        <v>438</v>
      </c>
      <c r="D838" s="929"/>
      <c r="E838" s="230">
        <f t="shared" si="191"/>
        <v>43579</v>
      </c>
      <c r="F838" s="230">
        <f t="shared" si="191"/>
        <v>43582</v>
      </c>
      <c r="G838" s="230">
        <f t="shared" si="191"/>
        <v>43596</v>
      </c>
      <c r="H838" s="282"/>
      <c r="I838" s="216"/>
      <c r="J838" s="216"/>
    </row>
    <row r="839" spans="1:10" s="283" customFormat="1">
      <c r="A839" s="282"/>
      <c r="B839" s="291"/>
      <c r="C839" s="292"/>
      <c r="D839" s="242"/>
      <c r="E839" s="236"/>
      <c r="F839" s="236"/>
      <c r="G839" s="236"/>
      <c r="H839" s="282"/>
      <c r="I839" s="216"/>
      <c r="J839" s="216"/>
    </row>
    <row r="840" spans="1:10" s="215" customFormat="1">
      <c r="A840" s="938" t="s">
        <v>205</v>
      </c>
      <c r="B840" s="938"/>
      <c r="C840" s="938"/>
      <c r="D840" s="938"/>
      <c r="E840" s="938"/>
      <c r="F840" s="938"/>
      <c r="G840" s="938"/>
      <c r="H840" s="224"/>
    </row>
    <row r="841" spans="1:10">
      <c r="A841" s="225" t="s">
        <v>86</v>
      </c>
      <c r="B841" s="216"/>
      <c r="C841" s="216"/>
    </row>
    <row r="842" spans="1:10">
      <c r="B842" s="944" t="s">
        <v>32</v>
      </c>
      <c r="C842" s="944" t="s">
        <v>33</v>
      </c>
      <c r="D842" s="945" t="s">
        <v>34</v>
      </c>
      <c r="E842" s="228" t="s">
        <v>165</v>
      </c>
      <c r="F842" s="228" t="s">
        <v>165</v>
      </c>
      <c r="G842" s="252" t="s">
        <v>210</v>
      </c>
    </row>
    <row r="843" spans="1:10">
      <c r="B843" s="944"/>
      <c r="C843" s="944"/>
      <c r="D843" s="945"/>
      <c r="E843" s="228" t="s">
        <v>1123</v>
      </c>
      <c r="F843" s="228" t="s">
        <v>36</v>
      </c>
      <c r="G843" s="252" t="s">
        <v>37</v>
      </c>
    </row>
    <row r="844" spans="1:10">
      <c r="B844" s="232" t="s">
        <v>1738</v>
      </c>
      <c r="C844" s="232" t="s">
        <v>1739</v>
      </c>
      <c r="D844" s="943" t="s">
        <v>1740</v>
      </c>
      <c r="E844" s="230">
        <v>43556</v>
      </c>
      <c r="F844" s="230">
        <v>43560</v>
      </c>
      <c r="G844" s="230">
        <f>F844+13</f>
        <v>43573</v>
      </c>
    </row>
    <row r="845" spans="1:10">
      <c r="B845" s="232" t="s">
        <v>1741</v>
      </c>
      <c r="C845" s="232" t="s">
        <v>1742</v>
      </c>
      <c r="D845" s="943"/>
      <c r="E845" s="230">
        <f>E844+7</f>
        <v>43563</v>
      </c>
      <c r="F845" s="230">
        <f>F844+7</f>
        <v>43567</v>
      </c>
      <c r="G845" s="230">
        <f>G844+7</f>
        <v>43580</v>
      </c>
    </row>
    <row r="846" spans="1:10">
      <c r="B846" s="231" t="s">
        <v>1743</v>
      </c>
      <c r="C846" s="232" t="s">
        <v>1744</v>
      </c>
      <c r="D846" s="943"/>
      <c r="E846" s="230">
        <f t="shared" ref="E846:G847" si="192">E845+7</f>
        <v>43570</v>
      </c>
      <c r="F846" s="230">
        <f t="shared" si="192"/>
        <v>43574</v>
      </c>
      <c r="G846" s="230">
        <f t="shared" si="192"/>
        <v>43587</v>
      </c>
    </row>
    <row r="847" spans="1:10">
      <c r="B847" s="231" t="s">
        <v>1745</v>
      </c>
      <c r="C847" s="232" t="s">
        <v>1746</v>
      </c>
      <c r="D847" s="943"/>
      <c r="E847" s="230">
        <f t="shared" si="192"/>
        <v>43577</v>
      </c>
      <c r="F847" s="230">
        <f t="shared" si="192"/>
        <v>43581</v>
      </c>
      <c r="G847" s="230">
        <f t="shared" si="192"/>
        <v>43594</v>
      </c>
    </row>
    <row r="848" spans="1:10">
      <c r="B848" s="216"/>
      <c r="C848" s="216"/>
    </row>
    <row r="849" spans="1:7">
      <c r="A849" s="225"/>
      <c r="B849" s="939" t="s">
        <v>32</v>
      </c>
      <c r="C849" s="939" t="s">
        <v>33</v>
      </c>
      <c r="D849" s="941" t="s">
        <v>34</v>
      </c>
      <c r="E849" s="228" t="s">
        <v>165</v>
      </c>
      <c r="F849" s="228" t="s">
        <v>165</v>
      </c>
      <c r="G849" s="252" t="s">
        <v>210</v>
      </c>
    </row>
    <row r="850" spans="1:7">
      <c r="A850" s="225"/>
      <c r="B850" s="940"/>
      <c r="C850" s="940"/>
      <c r="D850" s="942"/>
      <c r="E850" s="228" t="s">
        <v>1123</v>
      </c>
      <c r="F850" s="228" t="s">
        <v>36</v>
      </c>
      <c r="G850" s="252" t="s">
        <v>37</v>
      </c>
    </row>
    <row r="851" spans="1:7">
      <c r="A851" s="225"/>
      <c r="B851" s="232" t="s">
        <v>1747</v>
      </c>
      <c r="C851" s="232" t="s">
        <v>1748</v>
      </c>
      <c r="D851" s="943" t="s">
        <v>1749</v>
      </c>
      <c r="E851" s="230">
        <v>43552</v>
      </c>
      <c r="F851" s="230">
        <v>43558</v>
      </c>
      <c r="G851" s="230">
        <f>F851+16</f>
        <v>43574</v>
      </c>
    </row>
    <row r="852" spans="1:7">
      <c r="A852" s="225"/>
      <c r="B852" s="232" t="s">
        <v>1750</v>
      </c>
      <c r="C852" s="232" t="s">
        <v>1751</v>
      </c>
      <c r="D852" s="943"/>
      <c r="E852" s="230">
        <f t="shared" ref="E852:G854" si="193">E851+7</f>
        <v>43559</v>
      </c>
      <c r="F852" s="230">
        <f t="shared" si="193"/>
        <v>43565</v>
      </c>
      <c r="G852" s="230">
        <f>G851+7</f>
        <v>43581</v>
      </c>
    </row>
    <row r="853" spans="1:7">
      <c r="A853" s="225"/>
      <c r="B853" s="231" t="s">
        <v>1752</v>
      </c>
      <c r="C853" s="232" t="s">
        <v>1753</v>
      </c>
      <c r="D853" s="943"/>
      <c r="E853" s="230">
        <f t="shared" si="193"/>
        <v>43566</v>
      </c>
      <c r="F853" s="230">
        <f t="shared" si="193"/>
        <v>43572</v>
      </c>
      <c r="G853" s="230">
        <f t="shared" si="193"/>
        <v>43588</v>
      </c>
    </row>
    <row r="854" spans="1:7">
      <c r="A854" s="225"/>
      <c r="B854" s="231" t="s">
        <v>1754</v>
      </c>
      <c r="C854" s="232" t="s">
        <v>1755</v>
      </c>
      <c r="D854" s="943"/>
      <c r="E854" s="230">
        <f t="shared" si="193"/>
        <v>43573</v>
      </c>
      <c r="F854" s="230">
        <f t="shared" si="193"/>
        <v>43579</v>
      </c>
      <c r="G854" s="230">
        <f t="shared" si="193"/>
        <v>43595</v>
      </c>
    </row>
    <row r="855" spans="1:7">
      <c r="B855" s="216"/>
      <c r="C855" s="247"/>
    </row>
    <row r="856" spans="1:7">
      <c r="A856" s="225" t="s">
        <v>84</v>
      </c>
    </row>
    <row r="857" spans="1:7">
      <c r="B857" s="930" t="s">
        <v>32</v>
      </c>
      <c r="C857" s="930" t="s">
        <v>33</v>
      </c>
      <c r="D857" s="932" t="s">
        <v>34</v>
      </c>
      <c r="E857" s="228" t="s">
        <v>165</v>
      </c>
      <c r="F857" s="228" t="s">
        <v>165</v>
      </c>
      <c r="G857" s="293" t="s">
        <v>207</v>
      </c>
    </row>
    <row r="858" spans="1:7">
      <c r="B858" s="931"/>
      <c r="C858" s="931"/>
      <c r="D858" s="933"/>
      <c r="E858" s="228" t="s">
        <v>1123</v>
      </c>
      <c r="F858" s="228" t="s">
        <v>36</v>
      </c>
      <c r="G858" s="228" t="s">
        <v>37</v>
      </c>
    </row>
    <row r="859" spans="1:7">
      <c r="B859" s="232" t="s">
        <v>1738</v>
      </c>
      <c r="C859" s="232" t="s">
        <v>1739</v>
      </c>
      <c r="D859" s="943" t="s">
        <v>1740</v>
      </c>
      <c r="E859" s="230">
        <v>43556</v>
      </c>
      <c r="F859" s="230">
        <v>43560</v>
      </c>
      <c r="G859" s="230">
        <f>F859+17</f>
        <v>43577</v>
      </c>
    </row>
    <row r="860" spans="1:7">
      <c r="B860" s="232" t="s">
        <v>1741</v>
      </c>
      <c r="C860" s="232" t="s">
        <v>1742</v>
      </c>
      <c r="D860" s="943"/>
      <c r="E860" s="230">
        <f>E859+7</f>
        <v>43563</v>
      </c>
      <c r="F860" s="230">
        <f>F859+7</f>
        <v>43567</v>
      </c>
      <c r="G860" s="230">
        <f>G859+7</f>
        <v>43584</v>
      </c>
    </row>
    <row r="861" spans="1:7">
      <c r="B861" s="231" t="s">
        <v>1743</v>
      </c>
      <c r="C861" s="232" t="s">
        <v>1744</v>
      </c>
      <c r="D861" s="943"/>
      <c r="E861" s="230">
        <f t="shared" ref="E861:G862" si="194">E860+7</f>
        <v>43570</v>
      </c>
      <c r="F861" s="230">
        <f t="shared" si="194"/>
        <v>43574</v>
      </c>
      <c r="G861" s="230">
        <f t="shared" si="194"/>
        <v>43591</v>
      </c>
    </row>
    <row r="862" spans="1:7">
      <c r="B862" s="231" t="s">
        <v>1745</v>
      </c>
      <c r="C862" s="232" t="s">
        <v>1746</v>
      </c>
      <c r="D862" s="943"/>
      <c r="E862" s="230">
        <f t="shared" si="194"/>
        <v>43577</v>
      </c>
      <c r="F862" s="230">
        <f t="shared" si="194"/>
        <v>43581</v>
      </c>
      <c r="G862" s="230">
        <f t="shared" si="194"/>
        <v>43598</v>
      </c>
    </row>
    <row r="863" spans="1:7">
      <c r="B863" s="216"/>
      <c r="C863" s="216"/>
    </row>
    <row r="864" spans="1:7">
      <c r="B864" s="930" t="s">
        <v>32</v>
      </c>
      <c r="C864" s="930" t="s">
        <v>33</v>
      </c>
      <c r="D864" s="932" t="s">
        <v>34</v>
      </c>
      <c r="E864" s="228" t="s">
        <v>165</v>
      </c>
      <c r="F864" s="228" t="s">
        <v>165</v>
      </c>
      <c r="G864" s="293" t="s">
        <v>207</v>
      </c>
    </row>
    <row r="865" spans="1:10">
      <c r="B865" s="931"/>
      <c r="C865" s="931"/>
      <c r="D865" s="933"/>
      <c r="E865" s="228" t="s">
        <v>1123</v>
      </c>
      <c r="F865" s="228" t="s">
        <v>36</v>
      </c>
      <c r="G865" s="228" t="s">
        <v>37</v>
      </c>
    </row>
    <row r="866" spans="1:10">
      <c r="B866" s="232" t="s">
        <v>1747</v>
      </c>
      <c r="C866" s="232" t="s">
        <v>1748</v>
      </c>
      <c r="D866" s="943" t="s">
        <v>1749</v>
      </c>
      <c r="E866" s="230">
        <v>43552</v>
      </c>
      <c r="F866" s="230">
        <v>43558</v>
      </c>
      <c r="G866" s="230">
        <f>F866+13</f>
        <v>43571</v>
      </c>
    </row>
    <row r="867" spans="1:10">
      <c r="B867" s="232" t="s">
        <v>1750</v>
      </c>
      <c r="C867" s="232" t="s">
        <v>1751</v>
      </c>
      <c r="D867" s="943"/>
      <c r="E867" s="230">
        <f t="shared" ref="E867:G869" si="195">E866+7</f>
        <v>43559</v>
      </c>
      <c r="F867" s="230">
        <f t="shared" si="195"/>
        <v>43565</v>
      </c>
      <c r="G867" s="230">
        <f>G866+7</f>
        <v>43578</v>
      </c>
    </row>
    <row r="868" spans="1:10">
      <c r="B868" s="231" t="s">
        <v>1752</v>
      </c>
      <c r="C868" s="232" t="s">
        <v>1753</v>
      </c>
      <c r="D868" s="943"/>
      <c r="E868" s="230">
        <f t="shared" si="195"/>
        <v>43566</v>
      </c>
      <c r="F868" s="230">
        <f t="shared" si="195"/>
        <v>43572</v>
      </c>
      <c r="G868" s="230">
        <f t="shared" si="195"/>
        <v>43585</v>
      </c>
    </row>
    <row r="869" spans="1:10">
      <c r="B869" s="231" t="s">
        <v>1754</v>
      </c>
      <c r="C869" s="232" t="s">
        <v>1755</v>
      </c>
      <c r="D869" s="943"/>
      <c r="E869" s="230">
        <f t="shared" si="195"/>
        <v>43573</v>
      </c>
      <c r="F869" s="230">
        <f t="shared" si="195"/>
        <v>43579</v>
      </c>
      <c r="G869" s="230">
        <f t="shared" si="195"/>
        <v>43592</v>
      </c>
    </row>
    <row r="870" spans="1:10">
      <c r="B870" s="243"/>
      <c r="C870" s="243"/>
      <c r="D870" s="242"/>
      <c r="E870" s="236"/>
      <c r="F870" s="236"/>
      <c r="G870" s="236"/>
    </row>
    <row r="871" spans="1:10">
      <c r="A871" s="225" t="s">
        <v>82</v>
      </c>
      <c r="B871" s="226"/>
      <c r="C871" s="226"/>
      <c r="D871" s="225"/>
      <c r="E871" s="225"/>
      <c r="F871" s="225"/>
      <c r="G871" s="214"/>
    </row>
    <row r="872" spans="1:10">
      <c r="B872" s="930" t="s">
        <v>32</v>
      </c>
      <c r="C872" s="930" t="s">
        <v>33</v>
      </c>
      <c r="D872" s="932" t="s">
        <v>34</v>
      </c>
      <c r="E872" s="228" t="s">
        <v>165</v>
      </c>
      <c r="F872" s="228" t="s">
        <v>165</v>
      </c>
      <c r="G872" s="293" t="s">
        <v>206</v>
      </c>
    </row>
    <row r="873" spans="1:10">
      <c r="B873" s="931"/>
      <c r="C873" s="931"/>
      <c r="D873" s="933"/>
      <c r="E873" s="228" t="s">
        <v>1123</v>
      </c>
      <c r="F873" s="228" t="s">
        <v>36</v>
      </c>
      <c r="G873" s="228" t="s">
        <v>37</v>
      </c>
    </row>
    <row r="874" spans="1:10">
      <c r="B874" s="232" t="s">
        <v>1756</v>
      </c>
      <c r="C874" s="232" t="s">
        <v>1757</v>
      </c>
      <c r="D874" s="943" t="s">
        <v>1758</v>
      </c>
      <c r="E874" s="230">
        <v>43552</v>
      </c>
      <c r="F874" s="230">
        <v>43556</v>
      </c>
      <c r="G874" s="230">
        <f>F874+13</f>
        <v>43569</v>
      </c>
    </row>
    <row r="875" spans="1:10">
      <c r="B875" s="231" t="s">
        <v>1759</v>
      </c>
      <c r="C875" s="232" t="s">
        <v>1566</v>
      </c>
      <c r="D875" s="943"/>
      <c r="E875" s="230">
        <f>E874+7</f>
        <v>43559</v>
      </c>
      <c r="F875" s="230">
        <f>F874+7</f>
        <v>43563</v>
      </c>
      <c r="G875" s="230">
        <f>F875+13</f>
        <v>43576</v>
      </c>
    </row>
    <row r="876" spans="1:10">
      <c r="B876" s="231" t="s">
        <v>1760</v>
      </c>
      <c r="C876" s="232" t="s">
        <v>1761</v>
      </c>
      <c r="D876" s="943"/>
      <c r="E876" s="230">
        <f t="shared" ref="E876:F878" si="196">E875+7</f>
        <v>43566</v>
      </c>
      <c r="F876" s="230">
        <f t="shared" si="196"/>
        <v>43570</v>
      </c>
      <c r="G876" s="230">
        <f>F876+13</f>
        <v>43583</v>
      </c>
    </row>
    <row r="877" spans="1:10">
      <c r="B877" s="231" t="s">
        <v>1762</v>
      </c>
      <c r="C877" s="232" t="s">
        <v>1763</v>
      </c>
      <c r="D877" s="943"/>
      <c r="E877" s="230">
        <f t="shared" si="196"/>
        <v>43573</v>
      </c>
      <c r="F877" s="230">
        <f t="shared" si="196"/>
        <v>43577</v>
      </c>
      <c r="G877" s="230">
        <f t="shared" ref="G877:G878" si="197">F877+13</f>
        <v>43590</v>
      </c>
    </row>
    <row r="878" spans="1:10">
      <c r="B878" s="231" t="s">
        <v>1764</v>
      </c>
      <c r="C878" s="232" t="s">
        <v>1533</v>
      </c>
      <c r="D878" s="943"/>
      <c r="E878" s="230">
        <f t="shared" si="196"/>
        <v>43580</v>
      </c>
      <c r="F878" s="230">
        <f t="shared" si="196"/>
        <v>43584</v>
      </c>
      <c r="G878" s="230">
        <f t="shared" si="197"/>
        <v>43597</v>
      </c>
    </row>
    <row r="879" spans="1:10">
      <c r="B879" s="294"/>
      <c r="C879" s="294"/>
      <c r="D879" s="242"/>
      <c r="E879" s="236"/>
      <c r="F879" s="236"/>
    </row>
    <row r="880" spans="1:10">
      <c r="A880" s="225" t="s">
        <v>81</v>
      </c>
      <c r="B880" s="226"/>
      <c r="C880" s="226"/>
      <c r="D880" s="226"/>
      <c r="E880" s="226"/>
      <c r="F880" s="225"/>
      <c r="G880" s="225"/>
      <c r="H880" s="214"/>
      <c r="I880" s="215"/>
      <c r="J880" s="215"/>
    </row>
    <row r="881" spans="1:8">
      <c r="B881" s="939" t="s">
        <v>32</v>
      </c>
      <c r="C881" s="939" t="s">
        <v>33</v>
      </c>
      <c r="D881" s="941" t="s">
        <v>34</v>
      </c>
      <c r="E881" s="228" t="s">
        <v>165</v>
      </c>
      <c r="F881" s="228" t="s">
        <v>165</v>
      </c>
      <c r="G881" s="228" t="s">
        <v>81</v>
      </c>
    </row>
    <row r="882" spans="1:8">
      <c r="B882" s="940"/>
      <c r="C882" s="940"/>
      <c r="D882" s="942"/>
      <c r="E882" s="228" t="s">
        <v>1123</v>
      </c>
      <c r="F882" s="228" t="s">
        <v>36</v>
      </c>
      <c r="G882" s="228" t="s">
        <v>37</v>
      </c>
    </row>
    <row r="883" spans="1:8">
      <c r="B883" s="232" t="s">
        <v>1756</v>
      </c>
      <c r="C883" s="232" t="s">
        <v>1757</v>
      </c>
      <c r="D883" s="943" t="s">
        <v>1758</v>
      </c>
      <c r="E883" s="230">
        <v>43552</v>
      </c>
      <c r="F883" s="230">
        <v>43556</v>
      </c>
      <c r="G883" s="230">
        <f>F883+18</f>
        <v>43574</v>
      </c>
    </row>
    <row r="884" spans="1:8">
      <c r="B884" s="231" t="s">
        <v>1759</v>
      </c>
      <c r="C884" s="232" t="s">
        <v>1566</v>
      </c>
      <c r="D884" s="943"/>
      <c r="E884" s="230">
        <f>E883+7</f>
        <v>43559</v>
      </c>
      <c r="F884" s="230">
        <f>F883+7</f>
        <v>43563</v>
      </c>
      <c r="G884" s="230">
        <f>F884+18</f>
        <v>43581</v>
      </c>
    </row>
    <row r="885" spans="1:8">
      <c r="B885" s="231" t="s">
        <v>1760</v>
      </c>
      <c r="C885" s="232" t="s">
        <v>1761</v>
      </c>
      <c r="D885" s="943"/>
      <c r="E885" s="230">
        <f t="shared" ref="E885:F887" si="198">E884+7</f>
        <v>43566</v>
      </c>
      <c r="F885" s="230">
        <f t="shared" si="198"/>
        <v>43570</v>
      </c>
      <c r="G885" s="230">
        <f>F885+18</f>
        <v>43588</v>
      </c>
    </row>
    <row r="886" spans="1:8">
      <c r="B886" s="231" t="s">
        <v>1762</v>
      </c>
      <c r="C886" s="232" t="s">
        <v>1763</v>
      </c>
      <c r="D886" s="943"/>
      <c r="E886" s="230">
        <f t="shared" si="198"/>
        <v>43573</v>
      </c>
      <c r="F886" s="230">
        <f t="shared" si="198"/>
        <v>43577</v>
      </c>
      <c r="G886" s="230">
        <f t="shared" ref="G886:G887" si="199">F886+18</f>
        <v>43595</v>
      </c>
    </row>
    <row r="887" spans="1:8">
      <c r="B887" s="231" t="s">
        <v>1764</v>
      </c>
      <c r="C887" s="232" t="s">
        <v>1533</v>
      </c>
      <c r="D887" s="943"/>
      <c r="E887" s="230">
        <f t="shared" si="198"/>
        <v>43580</v>
      </c>
      <c r="F887" s="230">
        <f t="shared" si="198"/>
        <v>43584</v>
      </c>
      <c r="G887" s="230">
        <f t="shared" si="199"/>
        <v>43602</v>
      </c>
    </row>
    <row r="888" spans="1:8">
      <c r="B888" s="216"/>
      <c r="C888" s="216"/>
    </row>
    <row r="889" spans="1:8">
      <c r="A889" s="937" t="s">
        <v>1765</v>
      </c>
      <c r="B889" s="937"/>
      <c r="C889" s="295"/>
      <c r="D889" s="236"/>
      <c r="E889" s="242"/>
      <c r="F889" s="236"/>
      <c r="G889" s="236"/>
    </row>
    <row r="890" spans="1:8">
      <c r="B890" s="939" t="s">
        <v>32</v>
      </c>
      <c r="C890" s="939" t="s">
        <v>33</v>
      </c>
      <c r="D890" s="941" t="s">
        <v>34</v>
      </c>
      <c r="E890" s="228" t="s">
        <v>165</v>
      </c>
      <c r="F890" s="228" t="s">
        <v>165</v>
      </c>
      <c r="G890" s="228" t="s">
        <v>79</v>
      </c>
      <c r="H890" s="228" t="s">
        <v>1766</v>
      </c>
    </row>
    <row r="891" spans="1:8">
      <c r="B891" s="940"/>
      <c r="C891" s="940"/>
      <c r="D891" s="942"/>
      <c r="E891" s="228" t="s">
        <v>1123</v>
      </c>
      <c r="F891" s="228" t="s">
        <v>36</v>
      </c>
      <c r="G891" s="228" t="s">
        <v>37</v>
      </c>
      <c r="H891" s="228" t="s">
        <v>37</v>
      </c>
    </row>
    <row r="892" spans="1:8">
      <c r="B892" s="296" t="s">
        <v>1767</v>
      </c>
      <c r="C892" s="296" t="s">
        <v>175</v>
      </c>
      <c r="D892" s="934" t="s">
        <v>1768</v>
      </c>
      <c r="E892" s="230">
        <v>43556</v>
      </c>
      <c r="F892" s="230">
        <v>43559</v>
      </c>
      <c r="G892" s="230">
        <v>43570</v>
      </c>
      <c r="H892" s="288" t="s">
        <v>78</v>
      </c>
    </row>
    <row r="893" spans="1:8">
      <c r="B893" s="296" t="s">
        <v>1769</v>
      </c>
      <c r="C893" s="296" t="s">
        <v>1770</v>
      </c>
      <c r="D893" s="928"/>
      <c r="E893" s="230">
        <f>E892+7</f>
        <v>43563</v>
      </c>
      <c r="F893" s="230">
        <f>F892+7</f>
        <v>43566</v>
      </c>
      <c r="G893" s="230">
        <f>G892+7</f>
        <v>43577</v>
      </c>
      <c r="H893" s="288" t="s">
        <v>78</v>
      </c>
    </row>
    <row r="894" spans="1:8">
      <c r="B894" s="296" t="s">
        <v>1771</v>
      </c>
      <c r="C894" s="296" t="s">
        <v>1772</v>
      </c>
      <c r="D894" s="928"/>
      <c r="E894" s="230">
        <f t="shared" ref="E894:G895" si="200">E893+7</f>
        <v>43570</v>
      </c>
      <c r="F894" s="230">
        <f t="shared" si="200"/>
        <v>43573</v>
      </c>
      <c r="G894" s="230">
        <f t="shared" si="200"/>
        <v>43584</v>
      </c>
      <c r="H894" s="288" t="s">
        <v>78</v>
      </c>
    </row>
    <row r="895" spans="1:8">
      <c r="B895" s="297" t="s">
        <v>1773</v>
      </c>
      <c r="C895" s="298" t="s">
        <v>174</v>
      </c>
      <c r="D895" s="929"/>
      <c r="E895" s="230">
        <f t="shared" si="200"/>
        <v>43577</v>
      </c>
      <c r="F895" s="230">
        <f t="shared" si="200"/>
        <v>43580</v>
      </c>
      <c r="G895" s="230">
        <f t="shared" si="200"/>
        <v>43591</v>
      </c>
      <c r="H895" s="288" t="s">
        <v>78</v>
      </c>
    </row>
    <row r="896" spans="1:8">
      <c r="B896" s="216"/>
      <c r="C896" s="216"/>
      <c r="E896" s="236"/>
      <c r="F896" s="299"/>
      <c r="G896" s="236"/>
      <c r="H896" s="285"/>
    </row>
    <row r="897" spans="1:10">
      <c r="A897" s="222" t="s">
        <v>127</v>
      </c>
      <c r="B897" s="223"/>
      <c r="C897" s="223"/>
      <c r="D897" s="222"/>
      <c r="E897" s="222"/>
      <c r="F897" s="222"/>
      <c r="G897" s="222"/>
      <c r="H897" s="222"/>
      <c r="I897" s="300"/>
      <c r="J897" s="300"/>
    </row>
    <row r="898" spans="1:10">
      <c r="A898" s="225" t="s">
        <v>128</v>
      </c>
      <c r="B898" s="226"/>
      <c r="C898" s="280"/>
      <c r="D898" s="226"/>
      <c r="E898" s="226"/>
      <c r="F898" s="225"/>
      <c r="G898" s="281"/>
      <c r="H898" s="289"/>
    </row>
    <row r="899" spans="1:10">
      <c r="A899" s="282"/>
      <c r="B899" s="930" t="s">
        <v>32</v>
      </c>
      <c r="C899" s="930" t="s">
        <v>33</v>
      </c>
      <c r="D899" s="932" t="s">
        <v>34</v>
      </c>
      <c r="E899" s="228" t="s">
        <v>165</v>
      </c>
      <c r="F899" s="228" t="s">
        <v>165</v>
      </c>
      <c r="G899" s="293" t="s">
        <v>232</v>
      </c>
      <c r="H899" s="282"/>
    </row>
    <row r="900" spans="1:10">
      <c r="A900" s="282"/>
      <c r="B900" s="931"/>
      <c r="C900" s="931"/>
      <c r="D900" s="933"/>
      <c r="E900" s="228" t="s">
        <v>1123</v>
      </c>
      <c r="F900" s="228" t="s">
        <v>36</v>
      </c>
      <c r="G900" s="293" t="s">
        <v>37</v>
      </c>
      <c r="H900" s="282"/>
    </row>
    <row r="901" spans="1:10">
      <c r="A901" s="282"/>
      <c r="B901" s="297" t="s">
        <v>1215</v>
      </c>
      <c r="C901" s="298"/>
      <c r="D901" s="934" t="s">
        <v>1774</v>
      </c>
      <c r="E901" s="230">
        <v>43552</v>
      </c>
      <c r="F901" s="230">
        <v>43556</v>
      </c>
      <c r="G901" s="230">
        <f>F901+21</f>
        <v>43577</v>
      </c>
      <c r="H901" s="282"/>
    </row>
    <row r="902" spans="1:10">
      <c r="A902" s="282"/>
      <c r="B902" s="301" t="s">
        <v>1775</v>
      </c>
      <c r="C902" s="298" t="s">
        <v>1776</v>
      </c>
      <c r="D902" s="928"/>
      <c r="E902" s="230">
        <f>E901+7</f>
        <v>43559</v>
      </c>
      <c r="F902" s="230">
        <f>F901+7</f>
        <v>43563</v>
      </c>
      <c r="G902" s="230">
        <f>G901+7</f>
        <v>43584</v>
      </c>
      <c r="H902" s="282"/>
    </row>
    <row r="903" spans="1:10">
      <c r="A903" s="282"/>
      <c r="B903" s="297" t="s">
        <v>1777</v>
      </c>
      <c r="C903" s="298" t="s">
        <v>1778</v>
      </c>
      <c r="D903" s="928"/>
      <c r="E903" s="230">
        <f t="shared" ref="E903:G905" si="201">E902+7</f>
        <v>43566</v>
      </c>
      <c r="F903" s="230">
        <f t="shared" si="201"/>
        <v>43570</v>
      </c>
      <c r="G903" s="230">
        <f t="shared" si="201"/>
        <v>43591</v>
      </c>
      <c r="H903" s="282"/>
    </row>
    <row r="904" spans="1:10">
      <c r="A904" s="282"/>
      <c r="B904" s="297" t="s">
        <v>1779</v>
      </c>
      <c r="C904" s="298" t="s">
        <v>1780</v>
      </c>
      <c r="D904" s="928"/>
      <c r="E904" s="230">
        <f t="shared" si="201"/>
        <v>43573</v>
      </c>
      <c r="F904" s="230">
        <f t="shared" si="201"/>
        <v>43577</v>
      </c>
      <c r="G904" s="230">
        <f t="shared" si="201"/>
        <v>43598</v>
      </c>
      <c r="H904" s="282"/>
    </row>
    <row r="905" spans="1:10">
      <c r="A905" s="282"/>
      <c r="B905" s="297" t="s">
        <v>1781</v>
      </c>
      <c r="C905" s="298" t="s">
        <v>1782</v>
      </c>
      <c r="D905" s="929"/>
      <c r="E905" s="230">
        <f t="shared" si="201"/>
        <v>43580</v>
      </c>
      <c r="F905" s="230">
        <f t="shared" si="201"/>
        <v>43584</v>
      </c>
      <c r="G905" s="230">
        <f t="shared" si="201"/>
        <v>43605</v>
      </c>
      <c r="H905" s="282"/>
    </row>
    <row r="906" spans="1:10">
      <c r="A906" s="282"/>
      <c r="B906" s="284"/>
      <c r="C906" s="284"/>
      <c r="D906" s="282"/>
      <c r="E906" s="282"/>
      <c r="F906" s="282"/>
      <c r="G906" s="282"/>
      <c r="H906" s="282"/>
    </row>
    <row r="907" spans="1:10">
      <c r="A907" s="282"/>
      <c r="B907" s="930" t="s">
        <v>32</v>
      </c>
      <c r="C907" s="930" t="s">
        <v>33</v>
      </c>
      <c r="D907" s="932" t="s">
        <v>34</v>
      </c>
      <c r="E907" s="228" t="s">
        <v>165</v>
      </c>
      <c r="F907" s="228" t="s">
        <v>165</v>
      </c>
      <c r="G907" s="293" t="s">
        <v>232</v>
      </c>
      <c r="H907" s="282"/>
    </row>
    <row r="908" spans="1:10">
      <c r="A908" s="282"/>
      <c r="B908" s="931"/>
      <c r="C908" s="931"/>
      <c r="D908" s="933"/>
      <c r="E908" s="228" t="s">
        <v>1123</v>
      </c>
      <c r="F908" s="228" t="s">
        <v>36</v>
      </c>
      <c r="G908" s="228" t="s">
        <v>37</v>
      </c>
      <c r="H908" s="282"/>
    </row>
    <row r="909" spans="1:10">
      <c r="A909" s="282"/>
      <c r="B909" s="297" t="s">
        <v>1783</v>
      </c>
      <c r="C909" s="298" t="s">
        <v>1784</v>
      </c>
      <c r="D909" s="934" t="s">
        <v>1785</v>
      </c>
      <c r="E909" s="230">
        <v>43553</v>
      </c>
      <c r="F909" s="230">
        <v>43559</v>
      </c>
      <c r="G909" s="230">
        <f>F909+20</f>
        <v>43579</v>
      </c>
      <c r="H909" s="282"/>
    </row>
    <row r="910" spans="1:10">
      <c r="A910" s="282"/>
      <c r="B910" s="297" t="s">
        <v>1786</v>
      </c>
      <c r="C910" s="298" t="s">
        <v>1787</v>
      </c>
      <c r="D910" s="928"/>
      <c r="E910" s="230">
        <f>E909+7</f>
        <v>43560</v>
      </c>
      <c r="F910" s="230">
        <f>F909+7</f>
        <v>43566</v>
      </c>
      <c r="G910" s="230">
        <f t="shared" ref="G910:G912" si="202">F910+20</f>
        <v>43586</v>
      </c>
      <c r="H910" s="282"/>
    </row>
    <row r="911" spans="1:10">
      <c r="A911" s="282"/>
      <c r="B911" s="297" t="s">
        <v>1788</v>
      </c>
      <c r="C911" s="298" t="s">
        <v>1789</v>
      </c>
      <c r="D911" s="928"/>
      <c r="E911" s="230">
        <f t="shared" ref="E911:F912" si="203">E910+7</f>
        <v>43567</v>
      </c>
      <c r="F911" s="230">
        <f t="shared" si="203"/>
        <v>43573</v>
      </c>
      <c r="G911" s="230">
        <f t="shared" si="202"/>
        <v>43593</v>
      </c>
      <c r="H911" s="282"/>
    </row>
    <row r="912" spans="1:10">
      <c r="A912" s="282"/>
      <c r="B912" s="297" t="s">
        <v>1790</v>
      </c>
      <c r="C912" s="298" t="s">
        <v>1791</v>
      </c>
      <c r="D912" s="929"/>
      <c r="E912" s="230">
        <f t="shared" si="203"/>
        <v>43574</v>
      </c>
      <c r="F912" s="230">
        <f t="shared" si="203"/>
        <v>43580</v>
      </c>
      <c r="G912" s="230">
        <f t="shared" si="202"/>
        <v>43600</v>
      </c>
      <c r="H912" s="282"/>
    </row>
    <row r="913" spans="1:8">
      <c r="A913" s="282"/>
      <c r="B913" s="282"/>
      <c r="C913" s="284"/>
      <c r="D913" s="282"/>
      <c r="E913" s="282"/>
      <c r="F913" s="282"/>
      <c r="G913" s="282"/>
      <c r="H913" s="282"/>
    </row>
    <row r="914" spans="1:8">
      <c r="A914" s="225"/>
      <c r="B914" s="930" t="s">
        <v>32</v>
      </c>
      <c r="C914" s="930" t="s">
        <v>33</v>
      </c>
      <c r="D914" s="932" t="s">
        <v>34</v>
      </c>
      <c r="E914" s="228" t="s">
        <v>165</v>
      </c>
      <c r="F914" s="228" t="s">
        <v>165</v>
      </c>
      <c r="G914" s="228" t="s">
        <v>234</v>
      </c>
      <c r="H914" s="289"/>
    </row>
    <row r="915" spans="1:8">
      <c r="A915" s="225"/>
      <c r="B915" s="931"/>
      <c r="C915" s="931"/>
      <c r="D915" s="933"/>
      <c r="E915" s="228" t="s">
        <v>1123</v>
      </c>
      <c r="F915" s="228" t="s">
        <v>36</v>
      </c>
      <c r="G915" s="228" t="s">
        <v>37</v>
      </c>
      <c r="H915" s="289"/>
    </row>
    <row r="916" spans="1:8">
      <c r="A916" s="225"/>
      <c r="B916" s="296" t="s">
        <v>1792</v>
      </c>
      <c r="C916" s="296" t="s">
        <v>1793</v>
      </c>
      <c r="D916" s="934" t="s">
        <v>1794</v>
      </c>
      <c r="E916" s="230">
        <v>43557</v>
      </c>
      <c r="F916" s="230">
        <v>43561</v>
      </c>
      <c r="G916" s="230">
        <f>F916+18</f>
        <v>43579</v>
      </c>
      <c r="H916" s="289"/>
    </row>
    <row r="917" spans="1:8">
      <c r="A917" s="225"/>
      <c r="B917" s="296" t="s">
        <v>1795</v>
      </c>
      <c r="C917" s="296" t="s">
        <v>1242</v>
      </c>
      <c r="D917" s="928"/>
      <c r="E917" s="230">
        <f>E916+7</f>
        <v>43564</v>
      </c>
      <c r="F917" s="230">
        <f>F916+7</f>
        <v>43568</v>
      </c>
      <c r="G917" s="230">
        <f>G916+7</f>
        <v>43586</v>
      </c>
      <c r="H917" s="289"/>
    </row>
    <row r="918" spans="1:8">
      <c r="A918" s="225"/>
      <c r="B918" s="296" t="s">
        <v>1796</v>
      </c>
      <c r="C918" s="296" t="s">
        <v>1307</v>
      </c>
      <c r="D918" s="928"/>
      <c r="E918" s="230">
        <f t="shared" ref="E918:G919" si="204">E917+7</f>
        <v>43571</v>
      </c>
      <c r="F918" s="230">
        <v>43557</v>
      </c>
      <c r="G918" s="230">
        <f>G917+7</f>
        <v>43593</v>
      </c>
      <c r="H918" s="289"/>
    </row>
    <row r="919" spans="1:8">
      <c r="A919" s="225"/>
      <c r="B919" s="297" t="s">
        <v>1797</v>
      </c>
      <c r="C919" s="296" t="s">
        <v>1155</v>
      </c>
      <c r="D919" s="929"/>
      <c r="E919" s="230">
        <f t="shared" si="204"/>
        <v>43578</v>
      </c>
      <c r="F919" s="230">
        <f t="shared" si="204"/>
        <v>43564</v>
      </c>
      <c r="G919" s="230">
        <f t="shared" si="204"/>
        <v>43600</v>
      </c>
      <c r="H919" s="289"/>
    </row>
    <row r="920" spans="1:8">
      <c r="A920" s="225"/>
      <c r="B920" s="226"/>
      <c r="C920" s="295"/>
      <c r="D920" s="242"/>
      <c r="E920" s="242"/>
      <c r="F920" s="282"/>
      <c r="G920" s="236"/>
      <c r="H920" s="289"/>
    </row>
    <row r="921" spans="1:8">
      <c r="A921" s="225" t="s">
        <v>1798</v>
      </c>
      <c r="B921" s="280"/>
      <c r="C921" s="280"/>
      <c r="D921" s="226"/>
      <c r="E921" s="226"/>
      <c r="F921" s="225"/>
      <c r="G921" s="281"/>
      <c r="H921" s="289"/>
    </row>
    <row r="922" spans="1:8">
      <c r="A922" s="225"/>
      <c r="B922" s="930" t="s">
        <v>32</v>
      </c>
      <c r="C922" s="930" t="s">
        <v>33</v>
      </c>
      <c r="D922" s="932" t="s">
        <v>34</v>
      </c>
      <c r="E922" s="228" t="s">
        <v>165</v>
      </c>
      <c r="F922" s="228" t="s">
        <v>165</v>
      </c>
      <c r="G922" s="228" t="s">
        <v>1799</v>
      </c>
    </row>
    <row r="923" spans="1:8">
      <c r="A923" s="225"/>
      <c r="B923" s="931"/>
      <c r="C923" s="931"/>
      <c r="D923" s="933"/>
      <c r="E923" s="228" t="s">
        <v>1123</v>
      </c>
      <c r="F923" s="228" t="s">
        <v>36</v>
      </c>
      <c r="G923" s="228" t="s">
        <v>37</v>
      </c>
    </row>
    <row r="924" spans="1:8">
      <c r="A924" s="225"/>
      <c r="B924" s="296" t="s">
        <v>1215</v>
      </c>
      <c r="C924" s="296"/>
      <c r="D924" s="934" t="s">
        <v>1800</v>
      </c>
      <c r="E924" s="230">
        <v>43556</v>
      </c>
      <c r="F924" s="230">
        <v>43560</v>
      </c>
      <c r="G924" s="230">
        <f>F924+21</f>
        <v>43581</v>
      </c>
    </row>
    <row r="925" spans="1:8">
      <c r="A925" s="225"/>
      <c r="B925" s="297" t="s">
        <v>1801</v>
      </c>
      <c r="C925" s="298" t="s">
        <v>1802</v>
      </c>
      <c r="D925" s="928"/>
      <c r="E925" s="230">
        <f>E924+7</f>
        <v>43563</v>
      </c>
      <c r="F925" s="230">
        <f>F924+7</f>
        <v>43567</v>
      </c>
      <c r="G925" s="230">
        <f>G924+7</f>
        <v>43588</v>
      </c>
    </row>
    <row r="926" spans="1:8">
      <c r="A926" s="225"/>
      <c r="B926" s="302" t="s">
        <v>1803</v>
      </c>
      <c r="C926" s="303" t="s">
        <v>1804</v>
      </c>
      <c r="D926" s="928"/>
      <c r="E926" s="230">
        <f t="shared" ref="E926:G927" si="205">E925+7</f>
        <v>43570</v>
      </c>
      <c r="F926" s="230">
        <f t="shared" si="205"/>
        <v>43574</v>
      </c>
      <c r="G926" s="230">
        <f t="shared" si="205"/>
        <v>43595</v>
      </c>
    </row>
    <row r="927" spans="1:8">
      <c r="A927" s="225"/>
      <c r="B927" s="296" t="s">
        <v>1805</v>
      </c>
      <c r="C927" s="296" t="s">
        <v>1626</v>
      </c>
      <c r="D927" s="929"/>
      <c r="E927" s="230">
        <f t="shared" si="205"/>
        <v>43577</v>
      </c>
      <c r="F927" s="230">
        <f t="shared" si="205"/>
        <v>43581</v>
      </c>
      <c r="G927" s="230">
        <f t="shared" si="205"/>
        <v>43602</v>
      </c>
    </row>
    <row r="928" spans="1:8">
      <c r="A928" s="225"/>
      <c r="B928" s="259"/>
      <c r="C928" s="260"/>
      <c r="D928" s="242"/>
      <c r="E928" s="242"/>
      <c r="F928" s="236"/>
      <c r="G928" s="236"/>
      <c r="H928" s="289"/>
    </row>
    <row r="929" spans="1:9">
      <c r="A929" s="225" t="s">
        <v>131</v>
      </c>
      <c r="B929" s="280"/>
      <c r="C929" s="280"/>
      <c r="D929" s="226"/>
      <c r="E929" s="226"/>
      <c r="F929" s="225"/>
      <c r="G929" s="281"/>
      <c r="H929" s="289"/>
    </row>
    <row r="930" spans="1:9">
      <c r="A930" s="225"/>
      <c r="B930" s="930" t="s">
        <v>32</v>
      </c>
      <c r="C930" s="930" t="s">
        <v>33</v>
      </c>
      <c r="D930" s="932" t="s">
        <v>34</v>
      </c>
      <c r="E930" s="228" t="s">
        <v>165</v>
      </c>
      <c r="F930" s="228" t="s">
        <v>165</v>
      </c>
      <c r="G930" s="228" t="s">
        <v>234</v>
      </c>
      <c r="H930" s="228" t="s">
        <v>131</v>
      </c>
    </row>
    <row r="931" spans="1:9">
      <c r="A931" s="225"/>
      <c r="B931" s="931"/>
      <c r="C931" s="931"/>
      <c r="D931" s="933"/>
      <c r="E931" s="228" t="s">
        <v>1123</v>
      </c>
      <c r="F931" s="228" t="s">
        <v>36</v>
      </c>
      <c r="G931" s="228" t="s">
        <v>37</v>
      </c>
      <c r="H931" s="228" t="s">
        <v>37</v>
      </c>
    </row>
    <row r="932" spans="1:9">
      <c r="A932" s="225"/>
      <c r="B932" s="296" t="s">
        <v>1215</v>
      </c>
      <c r="C932" s="296"/>
      <c r="D932" s="934" t="s">
        <v>1800</v>
      </c>
      <c r="E932" s="230">
        <v>43556</v>
      </c>
      <c r="F932" s="230">
        <v>43560</v>
      </c>
      <c r="G932" s="230">
        <v>43580</v>
      </c>
      <c r="H932" s="228" t="s">
        <v>1806</v>
      </c>
    </row>
    <row r="933" spans="1:9">
      <c r="A933" s="225"/>
      <c r="B933" s="297" t="s">
        <v>1801</v>
      </c>
      <c r="C933" s="298" t="s">
        <v>1802</v>
      </c>
      <c r="D933" s="928"/>
      <c r="E933" s="230">
        <f>E932+7</f>
        <v>43563</v>
      </c>
      <c r="F933" s="230">
        <f>F932+7</f>
        <v>43567</v>
      </c>
      <c r="G933" s="230">
        <f>G932+7</f>
        <v>43587</v>
      </c>
      <c r="H933" s="228" t="s">
        <v>1806</v>
      </c>
    </row>
    <row r="934" spans="1:9">
      <c r="A934" s="225"/>
      <c r="B934" s="302" t="s">
        <v>1803</v>
      </c>
      <c r="C934" s="303" t="s">
        <v>1804</v>
      </c>
      <c r="D934" s="928"/>
      <c r="E934" s="230">
        <f t="shared" ref="E934:G935" si="206">E933+7</f>
        <v>43570</v>
      </c>
      <c r="F934" s="230">
        <f t="shared" si="206"/>
        <v>43574</v>
      </c>
      <c r="G934" s="230">
        <f t="shared" si="206"/>
        <v>43594</v>
      </c>
      <c r="H934" s="228" t="s">
        <v>1806</v>
      </c>
    </row>
    <row r="935" spans="1:9">
      <c r="A935" s="225"/>
      <c r="B935" s="296" t="s">
        <v>1805</v>
      </c>
      <c r="C935" s="296" t="s">
        <v>1626</v>
      </c>
      <c r="D935" s="929"/>
      <c r="E935" s="230">
        <f t="shared" si="206"/>
        <v>43577</v>
      </c>
      <c r="F935" s="230">
        <f t="shared" si="206"/>
        <v>43581</v>
      </c>
      <c r="G935" s="230">
        <f t="shared" si="206"/>
        <v>43601</v>
      </c>
      <c r="H935" s="228" t="s">
        <v>1806</v>
      </c>
    </row>
    <row r="936" spans="1:9">
      <c r="A936" s="225" t="s">
        <v>237</v>
      </c>
      <c r="B936" s="284"/>
      <c r="C936" s="284"/>
      <c r="D936" s="282"/>
      <c r="E936" s="282"/>
      <c r="F936" s="282"/>
      <c r="G936" s="282"/>
      <c r="H936" s="282"/>
    </row>
    <row r="937" spans="1:9">
      <c r="A937" s="282"/>
      <c r="B937" s="930" t="s">
        <v>32</v>
      </c>
      <c r="C937" s="930" t="s">
        <v>33</v>
      </c>
      <c r="D937" s="932" t="s">
        <v>34</v>
      </c>
      <c r="E937" s="228" t="s">
        <v>165</v>
      </c>
      <c r="F937" s="228" t="s">
        <v>165</v>
      </c>
      <c r="G937" s="228" t="s">
        <v>237</v>
      </c>
      <c r="H937" s="282"/>
      <c r="I937" s="215"/>
    </row>
    <row r="938" spans="1:9">
      <c r="A938" s="282"/>
      <c r="B938" s="931"/>
      <c r="C938" s="931"/>
      <c r="D938" s="933"/>
      <c r="E938" s="228" t="s">
        <v>1123</v>
      </c>
      <c r="F938" s="228" t="s">
        <v>36</v>
      </c>
      <c r="G938" s="228" t="s">
        <v>37</v>
      </c>
      <c r="H938" s="282"/>
    </row>
    <row r="939" spans="1:9">
      <c r="A939" s="282"/>
      <c r="B939" s="296" t="s">
        <v>1792</v>
      </c>
      <c r="C939" s="296" t="s">
        <v>1793</v>
      </c>
      <c r="D939" s="934" t="s">
        <v>1807</v>
      </c>
      <c r="E939" s="230">
        <v>43557</v>
      </c>
      <c r="F939" s="230">
        <v>43561</v>
      </c>
      <c r="G939" s="230">
        <v>43582</v>
      </c>
      <c r="H939" s="282"/>
    </row>
    <row r="940" spans="1:9">
      <c r="A940" s="282"/>
      <c r="B940" s="296" t="s">
        <v>1795</v>
      </c>
      <c r="C940" s="296" t="s">
        <v>1242</v>
      </c>
      <c r="D940" s="928"/>
      <c r="E940" s="230">
        <f>E939+7</f>
        <v>43564</v>
      </c>
      <c r="F940" s="230">
        <f>F939+7</f>
        <v>43568</v>
      </c>
      <c r="G940" s="230">
        <f>G939+7</f>
        <v>43589</v>
      </c>
      <c r="H940" s="282"/>
    </row>
    <row r="941" spans="1:9">
      <c r="A941" s="282"/>
      <c r="B941" s="296" t="s">
        <v>1796</v>
      </c>
      <c r="C941" s="296" t="s">
        <v>1307</v>
      </c>
      <c r="D941" s="928"/>
      <c r="E941" s="230">
        <f t="shared" ref="E941:G942" si="207">E940+7</f>
        <v>43571</v>
      </c>
      <c r="F941" s="230">
        <f t="shared" si="207"/>
        <v>43575</v>
      </c>
      <c r="G941" s="230">
        <f t="shared" si="207"/>
        <v>43596</v>
      </c>
      <c r="H941" s="282"/>
    </row>
    <row r="942" spans="1:9">
      <c r="A942" s="282"/>
      <c r="B942" s="297" t="s">
        <v>1797</v>
      </c>
      <c r="C942" s="296" t="s">
        <v>1155</v>
      </c>
      <c r="D942" s="929"/>
      <c r="E942" s="230">
        <f t="shared" si="207"/>
        <v>43578</v>
      </c>
      <c r="F942" s="230">
        <f t="shared" si="207"/>
        <v>43582</v>
      </c>
      <c r="G942" s="230">
        <f t="shared" si="207"/>
        <v>43603</v>
      </c>
      <c r="H942" s="282"/>
    </row>
    <row r="943" spans="1:9">
      <c r="A943" s="282"/>
      <c r="B943" s="259"/>
      <c r="C943" s="260"/>
      <c r="D943" s="242"/>
      <c r="E943" s="236"/>
      <c r="F943" s="236"/>
      <c r="G943" s="236"/>
      <c r="H943" s="282"/>
    </row>
    <row r="944" spans="1:9">
      <c r="A944" s="225" t="s">
        <v>238</v>
      </c>
      <c r="B944" s="284"/>
      <c r="C944" s="284"/>
      <c r="D944" s="282"/>
      <c r="E944" s="282"/>
      <c r="F944" s="282"/>
      <c r="G944" s="282"/>
      <c r="H944" s="282"/>
    </row>
    <row r="945" spans="1:8">
      <c r="A945" s="282"/>
      <c r="B945" s="930" t="s">
        <v>32</v>
      </c>
      <c r="C945" s="930" t="s">
        <v>33</v>
      </c>
      <c r="D945" s="932" t="s">
        <v>34</v>
      </c>
      <c r="E945" s="228" t="s">
        <v>165</v>
      </c>
      <c r="F945" s="228" t="s">
        <v>165</v>
      </c>
      <c r="G945" s="228" t="s">
        <v>237</v>
      </c>
      <c r="H945" s="228" t="s">
        <v>238</v>
      </c>
    </row>
    <row r="946" spans="1:8">
      <c r="A946" s="282"/>
      <c r="B946" s="931"/>
      <c r="C946" s="931"/>
      <c r="D946" s="933"/>
      <c r="E946" s="228" t="s">
        <v>1123</v>
      </c>
      <c r="F946" s="228" t="s">
        <v>36</v>
      </c>
      <c r="G946" s="228" t="s">
        <v>37</v>
      </c>
      <c r="H946" s="228" t="s">
        <v>37</v>
      </c>
    </row>
    <row r="947" spans="1:8">
      <c r="A947" s="282"/>
      <c r="B947" s="296" t="s">
        <v>1792</v>
      </c>
      <c r="C947" s="296" t="s">
        <v>1793</v>
      </c>
      <c r="D947" s="934" t="s">
        <v>1807</v>
      </c>
      <c r="E947" s="230">
        <v>43557</v>
      </c>
      <c r="F947" s="230">
        <v>43561</v>
      </c>
      <c r="G947" s="230">
        <v>43582</v>
      </c>
      <c r="H947" s="304" t="s">
        <v>1808</v>
      </c>
    </row>
    <row r="948" spans="1:8">
      <c r="A948" s="282"/>
      <c r="B948" s="296" t="s">
        <v>1795</v>
      </c>
      <c r="C948" s="296" t="s">
        <v>1242</v>
      </c>
      <c r="D948" s="928"/>
      <c r="E948" s="230">
        <f>E947+7</f>
        <v>43564</v>
      </c>
      <c r="F948" s="230">
        <f>F947+7</f>
        <v>43568</v>
      </c>
      <c r="G948" s="230">
        <f>G947+7</f>
        <v>43589</v>
      </c>
      <c r="H948" s="304" t="s">
        <v>1808</v>
      </c>
    </row>
    <row r="949" spans="1:8">
      <c r="A949" s="282"/>
      <c r="B949" s="296" t="s">
        <v>1796</v>
      </c>
      <c r="C949" s="296" t="s">
        <v>1307</v>
      </c>
      <c r="D949" s="928"/>
      <c r="E949" s="230">
        <f t="shared" ref="E949:G950" si="208">E948+7</f>
        <v>43571</v>
      </c>
      <c r="F949" s="230">
        <f t="shared" si="208"/>
        <v>43575</v>
      </c>
      <c r="G949" s="230">
        <f t="shared" si="208"/>
        <v>43596</v>
      </c>
      <c r="H949" s="304" t="s">
        <v>1808</v>
      </c>
    </row>
    <row r="950" spans="1:8">
      <c r="A950" s="282"/>
      <c r="B950" s="297" t="s">
        <v>1797</v>
      </c>
      <c r="C950" s="296" t="s">
        <v>1155</v>
      </c>
      <c r="D950" s="929"/>
      <c r="E950" s="230">
        <f t="shared" si="208"/>
        <v>43578</v>
      </c>
      <c r="F950" s="230">
        <f t="shared" si="208"/>
        <v>43582</v>
      </c>
      <c r="G950" s="230">
        <f t="shared" si="208"/>
        <v>43603</v>
      </c>
      <c r="H950" s="304" t="s">
        <v>1808</v>
      </c>
    </row>
    <row r="951" spans="1:8">
      <c r="A951" s="282"/>
      <c r="B951" s="259"/>
      <c r="C951" s="260"/>
      <c r="D951" s="242"/>
      <c r="E951" s="236"/>
      <c r="F951" s="236"/>
      <c r="G951" s="236"/>
      <c r="H951" s="282"/>
    </row>
    <row r="952" spans="1:8">
      <c r="A952" s="225" t="s">
        <v>134</v>
      </c>
      <c r="B952" s="284"/>
      <c r="C952" s="284"/>
      <c r="D952" s="282"/>
      <c r="E952" s="282"/>
      <c r="F952" s="282"/>
      <c r="G952" s="282"/>
      <c r="H952" s="282"/>
    </row>
    <row r="953" spans="1:8">
      <c r="A953" s="282"/>
      <c r="B953" s="930" t="s">
        <v>32</v>
      </c>
      <c r="C953" s="930" t="s">
        <v>33</v>
      </c>
      <c r="D953" s="932" t="s">
        <v>34</v>
      </c>
      <c r="E953" s="228" t="s">
        <v>165</v>
      </c>
      <c r="F953" s="228" t="s">
        <v>165</v>
      </c>
      <c r="G953" s="293" t="s">
        <v>236</v>
      </c>
      <c r="H953" s="282"/>
    </row>
    <row r="954" spans="1:8">
      <c r="A954" s="282"/>
      <c r="B954" s="931"/>
      <c r="C954" s="931"/>
      <c r="D954" s="933"/>
      <c r="E954" s="228" t="s">
        <v>1123</v>
      </c>
      <c r="F954" s="228" t="s">
        <v>36</v>
      </c>
      <c r="G954" s="228" t="s">
        <v>37</v>
      </c>
      <c r="H954" s="282"/>
    </row>
    <row r="955" spans="1:8">
      <c r="A955" s="282"/>
      <c r="B955" s="296" t="s">
        <v>1215</v>
      </c>
      <c r="C955" s="298"/>
      <c r="D955" s="934" t="s">
        <v>1809</v>
      </c>
      <c r="E955" s="230">
        <v>43558</v>
      </c>
      <c r="F955" s="230">
        <v>43562</v>
      </c>
      <c r="G955" s="230">
        <v>43585</v>
      </c>
      <c r="H955" s="282"/>
    </row>
    <row r="956" spans="1:8">
      <c r="A956" s="282"/>
      <c r="B956" s="297" t="s">
        <v>1810</v>
      </c>
      <c r="C956" s="298" t="s">
        <v>1811</v>
      </c>
      <c r="D956" s="928"/>
      <c r="E956" s="230">
        <f>E955+7</f>
        <v>43565</v>
      </c>
      <c r="F956" s="230">
        <f>F955+7</f>
        <v>43569</v>
      </c>
      <c r="G956" s="230">
        <f>G955+7</f>
        <v>43592</v>
      </c>
      <c r="H956" s="282"/>
    </row>
    <row r="957" spans="1:8">
      <c r="A957" s="282"/>
      <c r="B957" s="297" t="s">
        <v>1812</v>
      </c>
      <c r="C957" s="298" t="s">
        <v>1197</v>
      </c>
      <c r="D957" s="928"/>
      <c r="E957" s="230">
        <f t="shared" ref="E957:G958" si="209">E956+7</f>
        <v>43572</v>
      </c>
      <c r="F957" s="230">
        <f t="shared" si="209"/>
        <v>43576</v>
      </c>
      <c r="G957" s="230">
        <f t="shared" si="209"/>
        <v>43599</v>
      </c>
      <c r="H957" s="282"/>
    </row>
    <row r="958" spans="1:8">
      <c r="A958" s="282"/>
      <c r="B958" s="296" t="s">
        <v>1813</v>
      </c>
      <c r="C958" s="298" t="s">
        <v>1814</v>
      </c>
      <c r="D958" s="929"/>
      <c r="E958" s="230">
        <f t="shared" si="209"/>
        <v>43579</v>
      </c>
      <c r="F958" s="230">
        <f t="shared" si="209"/>
        <v>43583</v>
      </c>
      <c r="G958" s="230">
        <f t="shared" si="209"/>
        <v>43606</v>
      </c>
      <c r="H958" s="282"/>
    </row>
    <row r="959" spans="1:8">
      <c r="A959" s="282"/>
      <c r="B959" s="259"/>
      <c r="C959" s="259"/>
      <c r="D959" s="305"/>
      <c r="E959" s="236"/>
      <c r="F959" s="236"/>
      <c r="G959" s="236"/>
      <c r="H959" s="282"/>
    </row>
    <row r="960" spans="1:8">
      <c r="A960" s="225" t="s">
        <v>132</v>
      </c>
      <c r="B960" s="284"/>
      <c r="C960" s="284"/>
      <c r="D960" s="282"/>
      <c r="E960" s="282"/>
      <c r="F960" s="282"/>
      <c r="G960" s="282"/>
      <c r="H960" s="282"/>
    </row>
    <row r="961" spans="1:10">
      <c r="A961" s="282"/>
      <c r="B961" s="930" t="s">
        <v>32</v>
      </c>
      <c r="C961" s="930" t="s">
        <v>33</v>
      </c>
      <c r="D961" s="932" t="s">
        <v>34</v>
      </c>
      <c r="E961" s="228" t="s">
        <v>165</v>
      </c>
      <c r="F961" s="228" t="s">
        <v>165</v>
      </c>
      <c r="G961" s="293" t="s">
        <v>132</v>
      </c>
      <c r="H961" s="282"/>
      <c r="J961" s="225"/>
    </row>
    <row r="962" spans="1:10">
      <c r="A962" s="282"/>
      <c r="B962" s="931"/>
      <c r="C962" s="931"/>
      <c r="D962" s="933"/>
      <c r="E962" s="228" t="s">
        <v>1123</v>
      </c>
      <c r="F962" s="228" t="s">
        <v>36</v>
      </c>
      <c r="G962" s="228" t="s">
        <v>37</v>
      </c>
      <c r="H962" s="282"/>
    </row>
    <row r="963" spans="1:10">
      <c r="A963" s="282"/>
      <c r="B963" s="296" t="s">
        <v>1215</v>
      </c>
      <c r="C963" s="298"/>
      <c r="D963" s="934" t="s">
        <v>1809</v>
      </c>
      <c r="E963" s="230">
        <v>43558</v>
      </c>
      <c r="F963" s="230">
        <v>43562</v>
      </c>
      <c r="G963" s="230">
        <v>43582</v>
      </c>
      <c r="H963" s="282"/>
    </row>
    <row r="964" spans="1:10">
      <c r="A964" s="282"/>
      <c r="B964" s="297" t="s">
        <v>1810</v>
      </c>
      <c r="C964" s="298" t="s">
        <v>1811</v>
      </c>
      <c r="D964" s="928"/>
      <c r="E964" s="230">
        <f>E963+7</f>
        <v>43565</v>
      </c>
      <c r="F964" s="230">
        <f>F963+7</f>
        <v>43569</v>
      </c>
      <c r="G964" s="230">
        <f>G963+7</f>
        <v>43589</v>
      </c>
      <c r="H964" s="282"/>
    </row>
    <row r="965" spans="1:10">
      <c r="A965" s="282"/>
      <c r="B965" s="297" t="s">
        <v>1812</v>
      </c>
      <c r="C965" s="298" t="s">
        <v>1197</v>
      </c>
      <c r="D965" s="928"/>
      <c r="E965" s="230">
        <f t="shared" ref="E965:G966" si="210">E964+7</f>
        <v>43572</v>
      </c>
      <c r="F965" s="230">
        <f t="shared" si="210"/>
        <v>43576</v>
      </c>
      <c r="G965" s="230">
        <f t="shared" si="210"/>
        <v>43596</v>
      </c>
      <c r="H965" s="282"/>
    </row>
    <row r="966" spans="1:10">
      <c r="A966" s="282"/>
      <c r="B966" s="296" t="s">
        <v>1813</v>
      </c>
      <c r="C966" s="298" t="s">
        <v>1814</v>
      </c>
      <c r="D966" s="929"/>
      <c r="E966" s="230">
        <f t="shared" si="210"/>
        <v>43579</v>
      </c>
      <c r="F966" s="230">
        <f t="shared" si="210"/>
        <v>43583</v>
      </c>
      <c r="G966" s="230">
        <f t="shared" si="210"/>
        <v>43603</v>
      </c>
      <c r="H966" s="282"/>
    </row>
    <row r="967" spans="1:10">
      <c r="A967" s="282"/>
      <c r="B967" s="259"/>
      <c r="C967" s="259"/>
      <c r="D967" s="305"/>
      <c r="E967" s="236"/>
      <c r="F967" s="236"/>
      <c r="G967" s="236"/>
      <c r="H967" s="282"/>
    </row>
    <row r="968" spans="1:10">
      <c r="B968" s="216"/>
    </row>
    <row r="969" spans="1:10">
      <c r="B969" s="306"/>
      <c r="C969" s="306"/>
      <c r="E969" s="236"/>
      <c r="F969" s="236"/>
      <c r="G969" s="236"/>
    </row>
    <row r="970" spans="1:10">
      <c r="A970" s="938" t="s">
        <v>135</v>
      </c>
      <c r="B970" s="938"/>
      <c r="C970" s="938"/>
      <c r="D970" s="938"/>
      <c r="E970" s="938"/>
      <c r="F970" s="938"/>
      <c r="G970" s="938"/>
      <c r="H970" s="224"/>
    </row>
    <row r="971" spans="1:10">
      <c r="A971" s="225" t="s">
        <v>148</v>
      </c>
      <c r="B971" s="307"/>
      <c r="C971" s="295"/>
      <c r="D971" s="308"/>
      <c r="E971" s="308"/>
      <c r="F971" s="236"/>
      <c r="G971" s="236"/>
      <c r="H971" s="289"/>
    </row>
    <row r="972" spans="1:10">
      <c r="A972" s="225"/>
      <c r="B972" s="939" t="s">
        <v>32</v>
      </c>
      <c r="C972" s="939" t="s">
        <v>33</v>
      </c>
      <c r="D972" s="941" t="s">
        <v>34</v>
      </c>
      <c r="E972" s="228" t="s">
        <v>165</v>
      </c>
      <c r="F972" s="228" t="s">
        <v>165</v>
      </c>
      <c r="G972" s="228" t="s">
        <v>148</v>
      </c>
      <c r="H972" s="289"/>
    </row>
    <row r="973" spans="1:10">
      <c r="A973" s="225"/>
      <c r="B973" s="940"/>
      <c r="C973" s="940"/>
      <c r="D973" s="942"/>
      <c r="E973" s="228" t="s">
        <v>1123</v>
      </c>
      <c r="F973" s="228" t="s">
        <v>36</v>
      </c>
      <c r="G973" s="228" t="s">
        <v>37</v>
      </c>
      <c r="H973" s="289"/>
    </row>
    <row r="974" spans="1:10">
      <c r="A974" s="225"/>
      <c r="B974" s="297" t="s">
        <v>1816</v>
      </c>
      <c r="C974" s="298" t="s">
        <v>1817</v>
      </c>
      <c r="D974" s="934" t="s">
        <v>1818</v>
      </c>
      <c r="E974" s="230">
        <v>43552</v>
      </c>
      <c r="F974" s="230">
        <v>43557</v>
      </c>
      <c r="G974" s="230">
        <f>F974+32</f>
        <v>43589</v>
      </c>
      <c r="H974" s="289"/>
    </row>
    <row r="975" spans="1:10">
      <c r="A975" s="225"/>
      <c r="B975" s="297" t="s">
        <v>1819</v>
      </c>
      <c r="C975" s="298" t="s">
        <v>388</v>
      </c>
      <c r="D975" s="928"/>
      <c r="E975" s="230">
        <f>E974+7</f>
        <v>43559</v>
      </c>
      <c r="F975" s="230">
        <f t="shared" ref="F975:G978" si="211">F974+7</f>
        <v>43564</v>
      </c>
      <c r="G975" s="230">
        <f t="shared" si="211"/>
        <v>43596</v>
      </c>
      <c r="H975" s="289"/>
      <c r="I975" s="282"/>
    </row>
    <row r="976" spans="1:10">
      <c r="A976" s="225"/>
      <c r="B976" s="297" t="s">
        <v>1820</v>
      </c>
      <c r="C976" s="298" t="s">
        <v>700</v>
      </c>
      <c r="D976" s="928"/>
      <c r="E976" s="230">
        <f t="shared" ref="E976:F978" si="212">E975+7</f>
        <v>43566</v>
      </c>
      <c r="F976" s="230">
        <f t="shared" si="212"/>
        <v>43571</v>
      </c>
      <c r="G976" s="230">
        <f t="shared" si="211"/>
        <v>43603</v>
      </c>
      <c r="H976" s="289"/>
    </row>
    <row r="977" spans="1:10">
      <c r="A977" s="225"/>
      <c r="B977" s="297" t="s">
        <v>1821</v>
      </c>
      <c r="C977" s="298" t="s">
        <v>701</v>
      </c>
      <c r="D977" s="928"/>
      <c r="E977" s="230">
        <f t="shared" si="212"/>
        <v>43573</v>
      </c>
      <c r="F977" s="230">
        <f t="shared" si="212"/>
        <v>43578</v>
      </c>
      <c r="G977" s="230">
        <f t="shared" si="211"/>
        <v>43610</v>
      </c>
      <c r="H977" s="289"/>
      <c r="I977" s="215"/>
      <c r="J977" s="215"/>
    </row>
    <row r="978" spans="1:10">
      <c r="A978" s="225"/>
      <c r="B978" s="297" t="s">
        <v>1822</v>
      </c>
      <c r="C978" s="298" t="s">
        <v>702</v>
      </c>
      <c r="D978" s="929"/>
      <c r="E978" s="230">
        <f t="shared" si="212"/>
        <v>43580</v>
      </c>
      <c r="F978" s="230">
        <f t="shared" si="212"/>
        <v>43585</v>
      </c>
      <c r="G978" s="230">
        <f t="shared" si="211"/>
        <v>43617</v>
      </c>
      <c r="H978" s="289"/>
    </row>
    <row r="979" spans="1:10">
      <c r="A979" s="225"/>
      <c r="B979" s="259"/>
      <c r="C979" s="260"/>
      <c r="D979" s="242"/>
      <c r="E979" s="236"/>
      <c r="F979" s="236"/>
      <c r="G979" s="236"/>
      <c r="H979" s="289"/>
    </row>
    <row r="980" spans="1:10">
      <c r="A980" s="225" t="s">
        <v>240</v>
      </c>
      <c r="B980" s="226"/>
      <c r="C980" s="226"/>
      <c r="D980" s="225"/>
      <c r="E980" s="225"/>
      <c r="F980" s="225"/>
      <c r="G980" s="289"/>
      <c r="H980" s="282"/>
    </row>
    <row r="981" spans="1:10">
      <c r="A981" s="282"/>
      <c r="B981" s="939" t="s">
        <v>32</v>
      </c>
      <c r="C981" s="939" t="s">
        <v>33</v>
      </c>
      <c r="D981" s="941" t="s">
        <v>34</v>
      </c>
      <c r="E981" s="228" t="s">
        <v>165</v>
      </c>
      <c r="F981" s="228" t="s">
        <v>165</v>
      </c>
      <c r="G981" s="228" t="s">
        <v>240</v>
      </c>
      <c r="H981" s="282"/>
    </row>
    <row r="982" spans="1:10">
      <c r="A982" s="282"/>
      <c r="B982" s="940"/>
      <c r="C982" s="940"/>
      <c r="D982" s="942"/>
      <c r="E982" s="228" t="s">
        <v>1123</v>
      </c>
      <c r="F982" s="228" t="s">
        <v>36</v>
      </c>
      <c r="G982" s="228" t="s">
        <v>37</v>
      </c>
      <c r="H982" s="282"/>
    </row>
    <row r="983" spans="1:10">
      <c r="A983" s="282"/>
      <c r="B983" s="297" t="s">
        <v>1823</v>
      </c>
      <c r="C983" s="298" t="s">
        <v>1824</v>
      </c>
      <c r="D983" s="934" t="s">
        <v>1825</v>
      </c>
      <c r="E983" s="230">
        <v>43553</v>
      </c>
      <c r="F983" s="230">
        <v>43557</v>
      </c>
      <c r="G983" s="230">
        <f>F983+30</f>
        <v>43587</v>
      </c>
      <c r="H983" s="282"/>
    </row>
    <row r="984" spans="1:10">
      <c r="A984" s="282"/>
      <c r="B984" s="297" t="s">
        <v>1826</v>
      </c>
      <c r="C984" s="298" t="s">
        <v>1827</v>
      </c>
      <c r="D984" s="928"/>
      <c r="E984" s="230">
        <f t="shared" ref="E984:G986" si="213">E983+7</f>
        <v>43560</v>
      </c>
      <c r="F984" s="230">
        <f t="shared" si="213"/>
        <v>43564</v>
      </c>
      <c r="G984" s="230">
        <f t="shared" si="213"/>
        <v>43594</v>
      </c>
      <c r="H984" s="282"/>
    </row>
    <row r="985" spans="1:10">
      <c r="A985" s="282"/>
      <c r="B985" s="297" t="s">
        <v>1828</v>
      </c>
      <c r="C985" s="298" t="s">
        <v>1829</v>
      </c>
      <c r="D985" s="928"/>
      <c r="E985" s="230">
        <f t="shared" si="213"/>
        <v>43567</v>
      </c>
      <c r="F985" s="230">
        <f t="shared" si="213"/>
        <v>43571</v>
      </c>
      <c r="G985" s="230">
        <f t="shared" si="213"/>
        <v>43601</v>
      </c>
      <c r="H985" s="282"/>
    </row>
    <row r="986" spans="1:10">
      <c r="A986" s="282"/>
      <c r="B986" s="297" t="s">
        <v>1830</v>
      </c>
      <c r="C986" s="298" t="s">
        <v>1831</v>
      </c>
      <c r="D986" s="929"/>
      <c r="E986" s="230">
        <f t="shared" si="213"/>
        <v>43574</v>
      </c>
      <c r="F986" s="230">
        <f t="shared" si="213"/>
        <v>43578</v>
      </c>
      <c r="G986" s="230">
        <f t="shared" si="213"/>
        <v>43608</v>
      </c>
      <c r="H986" s="282"/>
    </row>
    <row r="987" spans="1:10">
      <c r="A987" s="282"/>
      <c r="B987" s="259"/>
      <c r="C987" s="260"/>
      <c r="D987" s="242"/>
      <c r="E987" s="236"/>
      <c r="F987" s="236"/>
      <c r="G987" s="236"/>
      <c r="H987" s="282"/>
    </row>
    <row r="988" spans="1:10">
      <c r="A988" s="282"/>
      <c r="B988" s="939" t="s">
        <v>32</v>
      </c>
      <c r="C988" s="939" t="s">
        <v>33</v>
      </c>
      <c r="D988" s="941" t="s">
        <v>34</v>
      </c>
      <c r="E988" s="228" t="s">
        <v>165</v>
      </c>
      <c r="F988" s="228" t="s">
        <v>165</v>
      </c>
      <c r="G988" s="228" t="s">
        <v>240</v>
      </c>
      <c r="H988" s="282"/>
    </row>
    <row r="989" spans="1:10">
      <c r="A989" s="282"/>
      <c r="B989" s="940"/>
      <c r="C989" s="940"/>
      <c r="D989" s="942"/>
      <c r="E989" s="228" t="s">
        <v>1123</v>
      </c>
      <c r="F989" s="228" t="s">
        <v>36</v>
      </c>
      <c r="G989" s="228" t="s">
        <v>37</v>
      </c>
      <c r="H989" s="282"/>
    </row>
    <row r="990" spans="1:10">
      <c r="A990" s="282"/>
      <c r="B990" s="297" t="s">
        <v>1832</v>
      </c>
      <c r="C990" s="229" t="s">
        <v>1833</v>
      </c>
      <c r="D990" s="934" t="s">
        <v>1834</v>
      </c>
      <c r="E990" s="230">
        <v>43557</v>
      </c>
      <c r="F990" s="230">
        <v>43561</v>
      </c>
      <c r="G990" s="230">
        <f>F990+32</f>
        <v>43593</v>
      </c>
      <c r="H990" s="282"/>
    </row>
    <row r="991" spans="1:10">
      <c r="A991" s="282"/>
      <c r="B991" s="297" t="s">
        <v>1835</v>
      </c>
      <c r="C991" s="298" t="s">
        <v>1836</v>
      </c>
      <c r="D991" s="928"/>
      <c r="E991" s="230">
        <f>E990+7</f>
        <v>43564</v>
      </c>
      <c r="F991" s="230">
        <f>F990+7</f>
        <v>43568</v>
      </c>
      <c r="G991" s="230">
        <f>G990+7</f>
        <v>43600</v>
      </c>
      <c r="H991" s="282"/>
    </row>
    <row r="992" spans="1:10">
      <c r="A992" s="282"/>
      <c r="B992" s="297" t="s">
        <v>1837</v>
      </c>
      <c r="C992" s="298" t="s">
        <v>1838</v>
      </c>
      <c r="D992" s="928"/>
      <c r="E992" s="230">
        <f t="shared" ref="E992:G993" si="214">E991+7</f>
        <v>43571</v>
      </c>
      <c r="F992" s="230">
        <f t="shared" si="214"/>
        <v>43575</v>
      </c>
      <c r="G992" s="230">
        <f t="shared" si="214"/>
        <v>43607</v>
      </c>
      <c r="H992" s="282"/>
    </row>
    <row r="993" spans="1:10">
      <c r="A993" s="282"/>
      <c r="B993" s="297" t="s">
        <v>1839</v>
      </c>
      <c r="C993" s="298" t="s">
        <v>1840</v>
      </c>
      <c r="D993" s="929"/>
      <c r="E993" s="230">
        <f t="shared" si="214"/>
        <v>43578</v>
      </c>
      <c r="F993" s="230">
        <f t="shared" si="214"/>
        <v>43582</v>
      </c>
      <c r="G993" s="230">
        <f t="shared" si="214"/>
        <v>43614</v>
      </c>
      <c r="H993" s="282"/>
    </row>
    <row r="994" spans="1:10">
      <c r="A994" s="282"/>
      <c r="B994" s="259"/>
      <c r="C994" s="260"/>
      <c r="D994" s="242"/>
      <c r="E994" s="236"/>
      <c r="F994" s="236"/>
      <c r="G994" s="236"/>
      <c r="H994" s="282"/>
    </row>
    <row r="995" spans="1:10">
      <c r="A995" s="225" t="s">
        <v>1841</v>
      </c>
      <c r="B995" s="259"/>
      <c r="C995" s="260"/>
      <c r="D995" s="242"/>
      <c r="E995" s="236"/>
      <c r="F995" s="236"/>
      <c r="G995" s="236"/>
      <c r="H995" s="282"/>
    </row>
    <row r="996" spans="1:10">
      <c r="A996" s="282"/>
      <c r="B996" s="939" t="s">
        <v>32</v>
      </c>
      <c r="C996" s="939" t="s">
        <v>33</v>
      </c>
      <c r="D996" s="941" t="s">
        <v>34</v>
      </c>
      <c r="E996" s="228" t="s">
        <v>165</v>
      </c>
      <c r="F996" s="228" t="s">
        <v>165</v>
      </c>
      <c r="G996" s="228" t="s">
        <v>1841</v>
      </c>
      <c r="H996" s="282"/>
    </row>
    <row r="997" spans="1:10">
      <c r="A997" s="282"/>
      <c r="B997" s="940"/>
      <c r="C997" s="940"/>
      <c r="D997" s="942"/>
      <c r="E997" s="228" t="s">
        <v>1123</v>
      </c>
      <c r="F997" s="228" t="s">
        <v>36</v>
      </c>
      <c r="G997" s="228" t="s">
        <v>37</v>
      </c>
      <c r="H997" s="282"/>
    </row>
    <row r="998" spans="1:10">
      <c r="A998" s="282"/>
      <c r="B998" s="297" t="s">
        <v>1832</v>
      </c>
      <c r="C998" s="229" t="s">
        <v>1833</v>
      </c>
      <c r="D998" s="934" t="s">
        <v>1834</v>
      </c>
      <c r="E998" s="230">
        <v>43557</v>
      </c>
      <c r="F998" s="230">
        <v>43561</v>
      </c>
      <c r="G998" s="230">
        <f>F998+37</f>
        <v>43598</v>
      </c>
      <c r="H998" s="282"/>
      <c r="J998" s="282"/>
    </row>
    <row r="999" spans="1:10">
      <c r="A999" s="282"/>
      <c r="B999" s="297" t="s">
        <v>1835</v>
      </c>
      <c r="C999" s="298" t="s">
        <v>1836</v>
      </c>
      <c r="D999" s="928"/>
      <c r="E999" s="230">
        <f>E998+7</f>
        <v>43564</v>
      </c>
      <c r="F999" s="230">
        <f>F998+7</f>
        <v>43568</v>
      </c>
      <c r="G999" s="230">
        <f>G998+7</f>
        <v>43605</v>
      </c>
      <c r="H999" s="282"/>
      <c r="J999" s="282"/>
    </row>
    <row r="1000" spans="1:10">
      <c r="A1000" s="282"/>
      <c r="B1000" s="297" t="s">
        <v>1837</v>
      </c>
      <c r="C1000" s="298" t="s">
        <v>1838</v>
      </c>
      <c r="D1000" s="928"/>
      <c r="E1000" s="230">
        <f t="shared" ref="E1000:G1001" si="215">E999+7</f>
        <v>43571</v>
      </c>
      <c r="F1000" s="230">
        <f t="shared" si="215"/>
        <v>43575</v>
      </c>
      <c r="G1000" s="230">
        <f t="shared" si="215"/>
        <v>43612</v>
      </c>
      <c r="H1000" s="282"/>
      <c r="J1000" s="282"/>
    </row>
    <row r="1001" spans="1:10">
      <c r="A1001" s="282"/>
      <c r="B1001" s="297" t="s">
        <v>1839</v>
      </c>
      <c r="C1001" s="298" t="s">
        <v>1840</v>
      </c>
      <c r="D1001" s="929"/>
      <c r="E1001" s="230">
        <f t="shared" si="215"/>
        <v>43578</v>
      </c>
      <c r="F1001" s="230">
        <f t="shared" si="215"/>
        <v>43582</v>
      </c>
      <c r="G1001" s="230">
        <f t="shared" si="215"/>
        <v>43619</v>
      </c>
      <c r="H1001" s="282"/>
      <c r="J1001" s="282"/>
    </row>
    <row r="1002" spans="1:10">
      <c r="A1002" s="282"/>
      <c r="B1002" s="282"/>
      <c r="C1002" s="282"/>
      <c r="D1002" s="282"/>
      <c r="E1002" s="282"/>
      <c r="F1002" s="282"/>
      <c r="G1002" s="282"/>
      <c r="H1002" s="282"/>
      <c r="J1002" s="282"/>
    </row>
    <row r="1003" spans="1:10">
      <c r="A1003" s="225" t="s">
        <v>1842</v>
      </c>
      <c r="B1003" s="259"/>
      <c r="C1003" s="260"/>
      <c r="D1003" s="242"/>
      <c r="E1003" s="242"/>
      <c r="F1003" s="236"/>
      <c r="G1003" s="309"/>
      <c r="H1003" s="282"/>
      <c r="J1003" s="282"/>
    </row>
    <row r="1004" spans="1:10">
      <c r="A1004" s="225"/>
      <c r="B1004" s="930" t="s">
        <v>32</v>
      </c>
      <c r="C1004" s="930" t="s">
        <v>33</v>
      </c>
      <c r="D1004" s="932" t="s">
        <v>34</v>
      </c>
      <c r="E1004" s="228" t="s">
        <v>165</v>
      </c>
      <c r="F1004" s="228" t="s">
        <v>165</v>
      </c>
      <c r="G1004" s="228" t="s">
        <v>1842</v>
      </c>
      <c r="H1004" s="282"/>
      <c r="J1004" s="282"/>
    </row>
    <row r="1005" spans="1:10">
      <c r="A1005" s="225"/>
      <c r="B1005" s="931"/>
      <c r="C1005" s="931"/>
      <c r="D1005" s="933"/>
      <c r="E1005" s="228" t="s">
        <v>1123</v>
      </c>
      <c r="F1005" s="228" t="s">
        <v>36</v>
      </c>
      <c r="G1005" s="228" t="s">
        <v>37</v>
      </c>
      <c r="H1005" s="282"/>
      <c r="J1005" s="282"/>
    </row>
    <row r="1006" spans="1:10">
      <c r="A1006" s="225"/>
      <c r="B1006" s="297" t="s">
        <v>1843</v>
      </c>
      <c r="C1006" s="229" t="s">
        <v>1844</v>
      </c>
      <c r="D1006" s="934" t="s">
        <v>1845</v>
      </c>
      <c r="E1006" s="230">
        <v>43557</v>
      </c>
      <c r="F1006" s="230">
        <v>43561</v>
      </c>
      <c r="G1006" s="230">
        <f>F1006+31</f>
        <v>43592</v>
      </c>
      <c r="H1006" s="282"/>
      <c r="J1006" s="282"/>
    </row>
    <row r="1007" spans="1:10">
      <c r="A1007" s="225"/>
      <c r="B1007" s="297" t="s">
        <v>1846</v>
      </c>
      <c r="C1007" s="298" t="s">
        <v>1847</v>
      </c>
      <c r="D1007" s="928"/>
      <c r="E1007" s="230">
        <f>E1006+7</f>
        <v>43564</v>
      </c>
      <c r="F1007" s="230">
        <f>F1006+7</f>
        <v>43568</v>
      </c>
      <c r="G1007" s="230">
        <f>G1006+7</f>
        <v>43599</v>
      </c>
      <c r="H1007" s="282"/>
      <c r="J1007" s="282"/>
    </row>
    <row r="1008" spans="1:10">
      <c r="A1008" s="225"/>
      <c r="B1008" s="297" t="s">
        <v>1848</v>
      </c>
      <c r="C1008" s="298" t="s">
        <v>1849</v>
      </c>
      <c r="D1008" s="928"/>
      <c r="E1008" s="230">
        <f t="shared" ref="E1008:G1009" si="216">E1007+7</f>
        <v>43571</v>
      </c>
      <c r="F1008" s="230">
        <f t="shared" si="216"/>
        <v>43575</v>
      </c>
      <c r="G1008" s="230">
        <f t="shared" si="216"/>
        <v>43606</v>
      </c>
      <c r="H1008" s="282"/>
      <c r="J1008" s="282"/>
    </row>
    <row r="1009" spans="1:10">
      <c r="A1009" s="225"/>
      <c r="B1009" s="297" t="s">
        <v>1850</v>
      </c>
      <c r="C1009" s="298" t="s">
        <v>1851</v>
      </c>
      <c r="D1009" s="929"/>
      <c r="E1009" s="230">
        <f t="shared" si="216"/>
        <v>43578</v>
      </c>
      <c r="F1009" s="230">
        <f t="shared" si="216"/>
        <v>43582</v>
      </c>
      <c r="G1009" s="230">
        <f t="shared" si="216"/>
        <v>43613</v>
      </c>
      <c r="H1009" s="282"/>
      <c r="J1009" s="282"/>
    </row>
    <row r="1010" spans="1:10">
      <c r="A1010" s="282"/>
      <c r="B1010" s="259"/>
      <c r="C1010" s="259"/>
      <c r="D1010" s="305"/>
      <c r="E1010" s="236"/>
      <c r="F1010" s="236"/>
      <c r="G1010" s="236"/>
      <c r="H1010" s="282"/>
      <c r="J1010" s="282"/>
    </row>
    <row r="1011" spans="1:10">
      <c r="A1011" s="225" t="s">
        <v>241</v>
      </c>
      <c r="B1011" s="284"/>
      <c r="C1011" s="284"/>
      <c r="D1011" s="282"/>
      <c r="E1011" s="282"/>
      <c r="F1011" s="282"/>
      <c r="G1011" s="282"/>
      <c r="H1011" s="282"/>
      <c r="J1011" s="282"/>
    </row>
    <row r="1012" spans="1:10">
      <c r="A1012" s="282"/>
      <c r="B1012" s="930" t="s">
        <v>32</v>
      </c>
      <c r="C1012" s="930" t="s">
        <v>33</v>
      </c>
      <c r="D1012" s="932" t="s">
        <v>34</v>
      </c>
      <c r="E1012" s="228" t="s">
        <v>165</v>
      </c>
      <c r="F1012" s="228" t="s">
        <v>165</v>
      </c>
      <c r="G1012" s="228" t="s">
        <v>242</v>
      </c>
      <c r="H1012" s="282"/>
      <c r="J1012" s="282"/>
    </row>
    <row r="1013" spans="1:10">
      <c r="A1013" s="282"/>
      <c r="B1013" s="931"/>
      <c r="C1013" s="931"/>
      <c r="D1013" s="933"/>
      <c r="E1013" s="228" t="s">
        <v>1123</v>
      </c>
      <c r="F1013" s="228" t="s">
        <v>36</v>
      </c>
      <c r="G1013" s="230" t="s">
        <v>37</v>
      </c>
      <c r="H1013" s="282"/>
      <c r="J1013" s="282"/>
    </row>
    <row r="1014" spans="1:10">
      <c r="A1014" s="282"/>
      <c r="B1014" s="297" t="s">
        <v>1832</v>
      </c>
      <c r="C1014" s="229" t="s">
        <v>1833</v>
      </c>
      <c r="D1014" s="934" t="s">
        <v>1834</v>
      </c>
      <c r="E1014" s="230">
        <v>43557</v>
      </c>
      <c r="F1014" s="230">
        <v>43561</v>
      </c>
      <c r="G1014" s="230">
        <f>F1014+28</f>
        <v>43589</v>
      </c>
      <c r="H1014" s="282"/>
      <c r="J1014" s="282"/>
    </row>
    <row r="1015" spans="1:10">
      <c r="A1015" s="282"/>
      <c r="B1015" s="297" t="s">
        <v>1835</v>
      </c>
      <c r="C1015" s="298" t="s">
        <v>1836</v>
      </c>
      <c r="D1015" s="928"/>
      <c r="E1015" s="230">
        <f>E1014+7</f>
        <v>43564</v>
      </c>
      <c r="F1015" s="230">
        <f>F1014+7</f>
        <v>43568</v>
      </c>
      <c r="G1015" s="230">
        <f>G1014+7</f>
        <v>43596</v>
      </c>
      <c r="H1015" s="282"/>
      <c r="J1015" s="282"/>
    </row>
    <row r="1016" spans="1:10">
      <c r="A1016" s="282"/>
      <c r="B1016" s="297" t="s">
        <v>1837</v>
      </c>
      <c r="C1016" s="298" t="s">
        <v>1838</v>
      </c>
      <c r="D1016" s="928"/>
      <c r="E1016" s="230">
        <f t="shared" ref="E1016:G1017" si="217">E1015+7</f>
        <v>43571</v>
      </c>
      <c r="F1016" s="230">
        <f t="shared" si="217"/>
        <v>43575</v>
      </c>
      <c r="G1016" s="230">
        <f t="shared" si="217"/>
        <v>43603</v>
      </c>
      <c r="H1016" s="282"/>
      <c r="J1016" s="282"/>
    </row>
    <row r="1017" spans="1:10">
      <c r="A1017" s="282"/>
      <c r="B1017" s="297" t="s">
        <v>1839</v>
      </c>
      <c r="C1017" s="298" t="s">
        <v>1840</v>
      </c>
      <c r="D1017" s="929"/>
      <c r="E1017" s="230">
        <f t="shared" si="217"/>
        <v>43578</v>
      </c>
      <c r="F1017" s="230">
        <f t="shared" si="217"/>
        <v>43582</v>
      </c>
      <c r="G1017" s="230">
        <f t="shared" si="217"/>
        <v>43610</v>
      </c>
      <c r="H1017" s="282"/>
      <c r="J1017" s="282"/>
    </row>
    <row r="1018" spans="1:10">
      <c r="A1018" s="282"/>
      <c r="B1018" s="259"/>
      <c r="C1018" s="260"/>
      <c r="D1018" s="242"/>
      <c r="E1018" s="236"/>
      <c r="F1018" s="236"/>
      <c r="G1018" s="282"/>
      <c r="H1018" s="282"/>
      <c r="J1018" s="282"/>
    </row>
    <row r="1019" spans="1:10">
      <c r="A1019" s="225" t="s">
        <v>243</v>
      </c>
      <c r="B1019" s="226"/>
      <c r="C1019" s="226"/>
      <c r="D1019" s="225"/>
      <c r="E1019" s="225"/>
      <c r="F1019" s="225"/>
      <c r="G1019" s="289"/>
      <c r="H1019" s="282"/>
      <c r="I1019" s="215"/>
      <c r="J1019" s="282"/>
    </row>
    <row r="1020" spans="1:10">
      <c r="A1020" s="282"/>
      <c r="B1020" s="930" t="s">
        <v>32</v>
      </c>
      <c r="C1020" s="930" t="s">
        <v>33</v>
      </c>
      <c r="D1020" s="932" t="s">
        <v>34</v>
      </c>
      <c r="E1020" s="228" t="s">
        <v>165</v>
      </c>
      <c r="F1020" s="228" t="s">
        <v>165</v>
      </c>
      <c r="G1020" s="228" t="s">
        <v>243</v>
      </c>
      <c r="H1020" s="282"/>
      <c r="J1020" s="282"/>
    </row>
    <row r="1021" spans="1:10">
      <c r="A1021" s="282"/>
      <c r="B1021" s="931"/>
      <c r="C1021" s="931"/>
      <c r="D1021" s="933"/>
      <c r="E1021" s="228" t="s">
        <v>1123</v>
      </c>
      <c r="F1021" s="228" t="s">
        <v>36</v>
      </c>
      <c r="G1021" s="228" t="s">
        <v>37</v>
      </c>
      <c r="H1021" s="282"/>
      <c r="J1021" s="282"/>
    </row>
    <row r="1022" spans="1:10">
      <c r="A1022" s="282"/>
      <c r="B1022" s="297" t="s">
        <v>1823</v>
      </c>
      <c r="C1022" s="298" t="s">
        <v>1824</v>
      </c>
      <c r="D1022" s="934" t="s">
        <v>1825</v>
      </c>
      <c r="E1022" s="230">
        <v>43553</v>
      </c>
      <c r="F1022" s="230">
        <v>43557</v>
      </c>
      <c r="G1022" s="230">
        <f>F1022+20</f>
        <v>43577</v>
      </c>
      <c r="H1022" s="282"/>
      <c r="J1022" s="282"/>
    </row>
    <row r="1023" spans="1:10">
      <c r="A1023" s="282"/>
      <c r="B1023" s="297" t="s">
        <v>1826</v>
      </c>
      <c r="C1023" s="298" t="s">
        <v>1827</v>
      </c>
      <c r="D1023" s="928"/>
      <c r="E1023" s="230">
        <f t="shared" ref="E1023:G1025" si="218">E1022+7</f>
        <v>43560</v>
      </c>
      <c r="F1023" s="230">
        <f t="shared" si="218"/>
        <v>43564</v>
      </c>
      <c r="G1023" s="230">
        <f t="shared" si="218"/>
        <v>43584</v>
      </c>
      <c r="H1023" s="282"/>
      <c r="J1023" s="282"/>
    </row>
    <row r="1024" spans="1:10">
      <c r="A1024" s="282"/>
      <c r="B1024" s="297" t="s">
        <v>1828</v>
      </c>
      <c r="C1024" s="298" t="s">
        <v>1829</v>
      </c>
      <c r="D1024" s="928"/>
      <c r="E1024" s="230">
        <f t="shared" si="218"/>
        <v>43567</v>
      </c>
      <c r="F1024" s="230">
        <f t="shared" si="218"/>
        <v>43571</v>
      </c>
      <c r="G1024" s="230">
        <f t="shared" si="218"/>
        <v>43591</v>
      </c>
      <c r="H1024" s="282"/>
      <c r="J1024" s="282"/>
    </row>
    <row r="1025" spans="1:10">
      <c r="A1025" s="282"/>
      <c r="B1025" s="297" t="s">
        <v>1830</v>
      </c>
      <c r="C1025" s="298" t="s">
        <v>1831</v>
      </c>
      <c r="D1025" s="929"/>
      <c r="E1025" s="230">
        <f t="shared" si="218"/>
        <v>43574</v>
      </c>
      <c r="F1025" s="230">
        <f t="shared" si="218"/>
        <v>43578</v>
      </c>
      <c r="G1025" s="230">
        <f t="shared" si="218"/>
        <v>43598</v>
      </c>
      <c r="H1025" s="282"/>
      <c r="J1025" s="282"/>
    </row>
    <row r="1026" spans="1:10">
      <c r="A1026" s="282"/>
      <c r="B1026" s="259"/>
      <c r="C1026" s="260"/>
      <c r="D1026" s="242"/>
      <c r="E1026" s="236"/>
      <c r="F1026" s="236"/>
      <c r="G1026" s="236"/>
      <c r="H1026" s="282"/>
      <c r="J1026" s="282"/>
    </row>
    <row r="1027" spans="1:10">
      <c r="A1027" s="282"/>
      <c r="B1027" s="939" t="s">
        <v>32</v>
      </c>
      <c r="C1027" s="939" t="s">
        <v>33</v>
      </c>
      <c r="D1027" s="941" t="s">
        <v>34</v>
      </c>
      <c r="E1027" s="228" t="s">
        <v>165</v>
      </c>
      <c r="F1027" s="228" t="s">
        <v>165</v>
      </c>
      <c r="G1027" s="228" t="s">
        <v>243</v>
      </c>
      <c r="H1027" s="282"/>
      <c r="J1027" s="282"/>
    </row>
    <row r="1028" spans="1:10">
      <c r="A1028" s="282"/>
      <c r="B1028" s="940"/>
      <c r="C1028" s="940"/>
      <c r="D1028" s="942"/>
      <c r="E1028" s="228" t="s">
        <v>1123</v>
      </c>
      <c r="F1028" s="228" t="s">
        <v>36</v>
      </c>
      <c r="G1028" s="228" t="s">
        <v>37</v>
      </c>
      <c r="H1028" s="282"/>
      <c r="J1028" s="282"/>
    </row>
    <row r="1029" spans="1:10">
      <c r="A1029" s="282"/>
      <c r="B1029" s="297" t="s">
        <v>1852</v>
      </c>
      <c r="C1029" s="229" t="s">
        <v>1853</v>
      </c>
      <c r="D1029" s="934" t="s">
        <v>1854</v>
      </c>
      <c r="E1029" s="230">
        <v>43556</v>
      </c>
      <c r="F1029" s="230">
        <v>43560</v>
      </c>
      <c r="G1029" s="230">
        <f>F1029+19</f>
        <v>43579</v>
      </c>
      <c r="H1029" s="282"/>
      <c r="J1029" s="282"/>
    </row>
    <row r="1030" spans="1:10">
      <c r="A1030" s="282"/>
      <c r="B1030" s="297" t="s">
        <v>1855</v>
      </c>
      <c r="C1030" s="229" t="s">
        <v>1815</v>
      </c>
      <c r="D1030" s="928"/>
      <c r="E1030" s="230">
        <f>E1029+7</f>
        <v>43563</v>
      </c>
      <c r="F1030" s="230">
        <f>F1029+7</f>
        <v>43567</v>
      </c>
      <c r="G1030" s="230">
        <f>G1029+7</f>
        <v>43586</v>
      </c>
      <c r="H1030" s="282"/>
      <c r="J1030" s="282"/>
    </row>
    <row r="1031" spans="1:10">
      <c r="A1031" s="282"/>
      <c r="B1031" s="297" t="s">
        <v>1856</v>
      </c>
      <c r="C1031" s="298" t="s">
        <v>1857</v>
      </c>
      <c r="D1031" s="928"/>
      <c r="E1031" s="230">
        <f t="shared" ref="E1031:G1032" si="219">E1030+7</f>
        <v>43570</v>
      </c>
      <c r="F1031" s="230">
        <f t="shared" si="219"/>
        <v>43574</v>
      </c>
      <c r="G1031" s="230">
        <f t="shared" si="219"/>
        <v>43593</v>
      </c>
      <c r="H1031" s="282"/>
      <c r="J1031" s="282"/>
    </row>
    <row r="1032" spans="1:10">
      <c r="A1032" s="282"/>
      <c r="B1032" s="297" t="s">
        <v>1858</v>
      </c>
      <c r="C1032" s="298" t="s">
        <v>1859</v>
      </c>
      <c r="D1032" s="929"/>
      <c r="E1032" s="230">
        <f t="shared" si="219"/>
        <v>43577</v>
      </c>
      <c r="F1032" s="230">
        <f t="shared" si="219"/>
        <v>43581</v>
      </c>
      <c r="G1032" s="230">
        <f t="shared" si="219"/>
        <v>43600</v>
      </c>
      <c r="H1032" s="282"/>
      <c r="J1032" s="282"/>
    </row>
    <row r="1033" spans="1:10">
      <c r="A1033" s="282"/>
      <c r="B1033" s="282"/>
      <c r="C1033" s="282"/>
      <c r="D1033" s="282"/>
      <c r="E1033" s="282"/>
      <c r="F1033" s="282"/>
      <c r="G1033" s="282"/>
      <c r="H1033" s="282"/>
      <c r="J1033" s="282"/>
    </row>
    <row r="1034" spans="1:10">
      <c r="A1034" s="282"/>
      <c r="B1034" s="930" t="s">
        <v>32</v>
      </c>
      <c r="C1034" s="930" t="s">
        <v>33</v>
      </c>
      <c r="D1034" s="932" t="s">
        <v>34</v>
      </c>
      <c r="E1034" s="228" t="s">
        <v>165</v>
      </c>
      <c r="F1034" s="228" t="s">
        <v>165</v>
      </c>
      <c r="G1034" s="228" t="s">
        <v>243</v>
      </c>
      <c r="H1034" s="282"/>
      <c r="J1034" s="282"/>
    </row>
    <row r="1035" spans="1:10">
      <c r="A1035" s="282"/>
      <c r="B1035" s="931"/>
      <c r="C1035" s="931"/>
      <c r="D1035" s="933"/>
      <c r="E1035" s="228" t="s">
        <v>1123</v>
      </c>
      <c r="F1035" s="228" t="s">
        <v>36</v>
      </c>
      <c r="G1035" s="230" t="s">
        <v>37</v>
      </c>
      <c r="H1035" s="282"/>
      <c r="J1035" s="282"/>
    </row>
    <row r="1036" spans="1:10">
      <c r="A1036" s="282"/>
      <c r="B1036" s="297" t="s">
        <v>1832</v>
      </c>
      <c r="C1036" s="229" t="s">
        <v>1833</v>
      </c>
      <c r="D1036" s="934" t="s">
        <v>1834</v>
      </c>
      <c r="E1036" s="230">
        <v>43557</v>
      </c>
      <c r="F1036" s="230">
        <v>43561</v>
      </c>
      <c r="G1036" s="230">
        <f>F1036+19</f>
        <v>43580</v>
      </c>
      <c r="H1036" s="282"/>
      <c r="J1036" s="282"/>
    </row>
    <row r="1037" spans="1:10">
      <c r="A1037" s="282"/>
      <c r="B1037" s="297" t="s">
        <v>1835</v>
      </c>
      <c r="C1037" s="298" t="s">
        <v>1836</v>
      </c>
      <c r="D1037" s="928"/>
      <c r="E1037" s="230">
        <f>E1036+7</f>
        <v>43564</v>
      </c>
      <c r="F1037" s="230">
        <f>F1036+7</f>
        <v>43568</v>
      </c>
      <c r="G1037" s="230">
        <f>G1036+7</f>
        <v>43587</v>
      </c>
      <c r="H1037" s="282"/>
      <c r="J1037" s="282"/>
    </row>
    <row r="1038" spans="1:10">
      <c r="A1038" s="282"/>
      <c r="B1038" s="297" t="s">
        <v>1837</v>
      </c>
      <c r="C1038" s="298" t="s">
        <v>1838</v>
      </c>
      <c r="D1038" s="928"/>
      <c r="E1038" s="230">
        <f t="shared" ref="E1038:G1039" si="220">E1037+7</f>
        <v>43571</v>
      </c>
      <c r="F1038" s="230">
        <f t="shared" si="220"/>
        <v>43575</v>
      </c>
      <c r="G1038" s="230">
        <f t="shared" si="220"/>
        <v>43594</v>
      </c>
      <c r="H1038" s="282"/>
      <c r="J1038" s="282"/>
    </row>
    <row r="1039" spans="1:10">
      <c r="A1039" s="282"/>
      <c r="B1039" s="297" t="s">
        <v>1839</v>
      </c>
      <c r="C1039" s="298" t="s">
        <v>1840</v>
      </c>
      <c r="D1039" s="929"/>
      <c r="E1039" s="230">
        <f t="shared" si="220"/>
        <v>43578</v>
      </c>
      <c r="F1039" s="230">
        <f t="shared" si="220"/>
        <v>43582</v>
      </c>
      <c r="G1039" s="230">
        <f t="shared" si="220"/>
        <v>43601</v>
      </c>
      <c r="H1039" s="282"/>
      <c r="J1039" s="282"/>
    </row>
    <row r="1040" spans="1:10">
      <c r="A1040" s="282"/>
      <c r="B1040" s="282"/>
      <c r="C1040" s="260"/>
      <c r="D1040" s="242"/>
      <c r="E1040" s="236"/>
      <c r="F1040" s="236"/>
      <c r="G1040" s="236"/>
      <c r="H1040" s="282"/>
      <c r="J1040" s="282"/>
    </row>
    <row r="1041" spans="1:10">
      <c r="A1041" s="225" t="s">
        <v>142</v>
      </c>
      <c r="B1041" s="226"/>
      <c r="C1041" s="226"/>
      <c r="D1041" s="225"/>
      <c r="E1041" s="225"/>
      <c r="F1041" s="225"/>
      <c r="G1041" s="289"/>
      <c r="H1041" s="282"/>
      <c r="J1041" s="282"/>
    </row>
    <row r="1042" spans="1:10">
      <c r="A1042" s="282"/>
      <c r="B1042" s="930" t="s">
        <v>32</v>
      </c>
      <c r="C1042" s="930" t="s">
        <v>33</v>
      </c>
      <c r="D1042" s="932" t="s">
        <v>34</v>
      </c>
      <c r="E1042" s="228" t="s">
        <v>165</v>
      </c>
      <c r="F1042" s="228" t="s">
        <v>165</v>
      </c>
      <c r="G1042" s="228" t="s">
        <v>142</v>
      </c>
      <c r="H1042" s="282"/>
      <c r="J1042" s="282"/>
    </row>
    <row r="1043" spans="1:10">
      <c r="A1043" s="282"/>
      <c r="B1043" s="931"/>
      <c r="C1043" s="931"/>
      <c r="D1043" s="933"/>
      <c r="E1043" s="228" t="s">
        <v>1123</v>
      </c>
      <c r="F1043" s="228" t="s">
        <v>36</v>
      </c>
      <c r="G1043" s="228" t="s">
        <v>37</v>
      </c>
      <c r="H1043" s="282"/>
      <c r="J1043" s="282"/>
    </row>
    <row r="1044" spans="1:10">
      <c r="A1044" s="282"/>
      <c r="B1044" s="296" t="s">
        <v>1860</v>
      </c>
      <c r="C1044" s="296" t="s">
        <v>1671</v>
      </c>
      <c r="D1044" s="934" t="s">
        <v>1861</v>
      </c>
      <c r="E1044" s="230">
        <v>43556</v>
      </c>
      <c r="F1044" s="230">
        <v>43561</v>
      </c>
      <c r="G1044" s="230">
        <f>F1044+33</f>
        <v>43594</v>
      </c>
      <c r="H1044" s="282"/>
      <c r="J1044" s="282"/>
    </row>
    <row r="1045" spans="1:10">
      <c r="A1045" s="282"/>
      <c r="B1045" s="296" t="s">
        <v>1862</v>
      </c>
      <c r="C1045" s="296" t="s">
        <v>1863</v>
      </c>
      <c r="D1045" s="928"/>
      <c r="E1045" s="230">
        <f>E1044+7</f>
        <v>43563</v>
      </c>
      <c r="F1045" s="230">
        <f>F1044+7</f>
        <v>43568</v>
      </c>
      <c r="G1045" s="230">
        <f>G1044+7</f>
        <v>43601</v>
      </c>
      <c r="H1045" s="282"/>
      <c r="J1045" s="282"/>
    </row>
    <row r="1046" spans="1:10">
      <c r="A1046" s="282"/>
      <c r="B1046" s="296" t="s">
        <v>1864</v>
      </c>
      <c r="C1046" s="296" t="s">
        <v>1865</v>
      </c>
      <c r="D1046" s="928"/>
      <c r="E1046" s="230">
        <f t="shared" ref="E1046:G1047" si="221">E1045+7</f>
        <v>43570</v>
      </c>
      <c r="F1046" s="230">
        <f t="shared" si="221"/>
        <v>43575</v>
      </c>
      <c r="G1046" s="230">
        <f t="shared" si="221"/>
        <v>43608</v>
      </c>
      <c r="H1046" s="282"/>
      <c r="J1046" s="282"/>
    </row>
    <row r="1047" spans="1:10">
      <c r="A1047" s="282"/>
      <c r="B1047" s="296" t="s">
        <v>1866</v>
      </c>
      <c r="C1047" s="296" t="s">
        <v>1867</v>
      </c>
      <c r="D1047" s="929"/>
      <c r="E1047" s="230">
        <f t="shared" si="221"/>
        <v>43577</v>
      </c>
      <c r="F1047" s="230">
        <f t="shared" si="221"/>
        <v>43582</v>
      </c>
      <c r="G1047" s="230">
        <f t="shared" si="221"/>
        <v>43615</v>
      </c>
      <c r="H1047" s="282"/>
      <c r="J1047" s="282"/>
    </row>
    <row r="1048" spans="1:10">
      <c r="A1048" s="282"/>
      <c r="B1048" s="259"/>
      <c r="C1048" s="260"/>
      <c r="D1048" s="242"/>
      <c r="E1048" s="236"/>
      <c r="F1048" s="236"/>
      <c r="G1048" s="236"/>
      <c r="H1048" s="282"/>
      <c r="J1048" s="282"/>
    </row>
    <row r="1049" spans="1:10">
      <c r="A1049" s="282"/>
      <c r="B1049" s="930" t="s">
        <v>32</v>
      </c>
      <c r="C1049" s="930" t="s">
        <v>33</v>
      </c>
      <c r="D1049" s="932" t="s">
        <v>34</v>
      </c>
      <c r="E1049" s="228" t="s">
        <v>165</v>
      </c>
      <c r="F1049" s="228" t="s">
        <v>165</v>
      </c>
      <c r="G1049" s="228" t="s">
        <v>1868</v>
      </c>
      <c r="H1049" s="282"/>
      <c r="J1049" s="282"/>
    </row>
    <row r="1050" spans="1:10">
      <c r="A1050" s="282"/>
      <c r="B1050" s="931"/>
      <c r="C1050" s="931"/>
      <c r="D1050" s="933"/>
      <c r="E1050" s="228" t="s">
        <v>1123</v>
      </c>
      <c r="F1050" s="228" t="s">
        <v>36</v>
      </c>
      <c r="G1050" s="230" t="s">
        <v>37</v>
      </c>
      <c r="H1050" s="282"/>
      <c r="J1050" s="282"/>
    </row>
    <row r="1051" spans="1:10">
      <c r="A1051" s="282"/>
      <c r="B1051" s="297" t="s">
        <v>1869</v>
      </c>
      <c r="C1051" s="298" t="s">
        <v>1202</v>
      </c>
      <c r="D1051" s="934" t="s">
        <v>1870</v>
      </c>
      <c r="E1051" s="230">
        <v>43552</v>
      </c>
      <c r="F1051" s="230">
        <v>43557</v>
      </c>
      <c r="G1051" s="230">
        <f>F1051+32</f>
        <v>43589</v>
      </c>
      <c r="H1051" s="282"/>
      <c r="J1051" s="282"/>
    </row>
    <row r="1052" spans="1:10">
      <c r="A1052" s="282"/>
      <c r="B1052" s="297" t="s">
        <v>1871</v>
      </c>
      <c r="C1052" s="298" t="s">
        <v>1872</v>
      </c>
      <c r="D1052" s="928"/>
      <c r="E1052" s="230">
        <f t="shared" ref="E1052:G1055" si="222">E1051+7</f>
        <v>43559</v>
      </c>
      <c r="F1052" s="230">
        <f t="shared" si="222"/>
        <v>43564</v>
      </c>
      <c r="G1052" s="230">
        <f t="shared" si="222"/>
        <v>43596</v>
      </c>
      <c r="H1052" s="282"/>
      <c r="J1052" s="282"/>
    </row>
    <row r="1053" spans="1:10">
      <c r="A1053" s="282"/>
      <c r="B1053" s="297" t="s">
        <v>1873</v>
      </c>
      <c r="C1053" s="298" t="s">
        <v>1251</v>
      </c>
      <c r="D1053" s="928"/>
      <c r="E1053" s="230">
        <f t="shared" si="222"/>
        <v>43566</v>
      </c>
      <c r="F1053" s="230">
        <f t="shared" si="222"/>
        <v>43571</v>
      </c>
      <c r="G1053" s="230">
        <f t="shared" si="222"/>
        <v>43603</v>
      </c>
      <c r="H1053" s="282"/>
      <c r="J1053" s="282"/>
    </row>
    <row r="1054" spans="1:10">
      <c r="A1054" s="282"/>
      <c r="B1054" s="297" t="s">
        <v>1874</v>
      </c>
      <c r="C1054" s="298" t="s">
        <v>1253</v>
      </c>
      <c r="D1054" s="928"/>
      <c r="E1054" s="230">
        <f t="shared" si="222"/>
        <v>43573</v>
      </c>
      <c r="F1054" s="230">
        <f t="shared" si="222"/>
        <v>43578</v>
      </c>
      <c r="G1054" s="230">
        <f t="shared" si="222"/>
        <v>43610</v>
      </c>
      <c r="H1054" s="282"/>
      <c r="J1054" s="282"/>
    </row>
    <row r="1055" spans="1:10">
      <c r="A1055" s="282"/>
      <c r="B1055" s="297" t="s">
        <v>1875</v>
      </c>
      <c r="C1055" s="298" t="s">
        <v>1876</v>
      </c>
      <c r="D1055" s="929"/>
      <c r="E1055" s="230">
        <f t="shared" si="222"/>
        <v>43580</v>
      </c>
      <c r="F1055" s="230">
        <f t="shared" si="222"/>
        <v>43585</v>
      </c>
      <c r="G1055" s="230">
        <f t="shared" si="222"/>
        <v>43617</v>
      </c>
      <c r="H1055" s="282"/>
      <c r="J1055" s="282"/>
    </row>
    <row r="1056" spans="1:10">
      <c r="A1056" s="282"/>
      <c r="B1056" s="259"/>
      <c r="C1056" s="260"/>
      <c r="D1056" s="242"/>
      <c r="E1056" s="236"/>
      <c r="F1056" s="236"/>
      <c r="G1056" s="236"/>
      <c r="H1056" s="282"/>
      <c r="J1056" s="282"/>
    </row>
    <row r="1057" spans="1:10">
      <c r="A1057" s="225" t="s">
        <v>143</v>
      </c>
      <c r="B1057" s="226"/>
      <c r="C1057" s="226"/>
      <c r="D1057" s="225"/>
      <c r="E1057" s="225"/>
      <c r="F1057" s="225"/>
      <c r="G1057" s="289"/>
      <c r="H1057" s="282"/>
      <c r="J1057" s="282"/>
    </row>
    <row r="1058" spans="1:10">
      <c r="A1058" s="225"/>
      <c r="B1058" s="930" t="s">
        <v>32</v>
      </c>
      <c r="C1058" s="930" t="s">
        <v>33</v>
      </c>
      <c r="D1058" s="932" t="s">
        <v>34</v>
      </c>
      <c r="E1058" s="228" t="s">
        <v>165</v>
      </c>
      <c r="F1058" s="228" t="s">
        <v>165</v>
      </c>
      <c r="G1058" s="228" t="s">
        <v>143</v>
      </c>
      <c r="H1058" s="282"/>
      <c r="J1058" s="282"/>
    </row>
    <row r="1059" spans="1:10">
      <c r="A1059" s="225"/>
      <c r="B1059" s="931"/>
      <c r="C1059" s="931"/>
      <c r="D1059" s="933"/>
      <c r="E1059" s="228" t="s">
        <v>1123</v>
      </c>
      <c r="F1059" s="228" t="s">
        <v>36</v>
      </c>
      <c r="G1059" s="230" t="s">
        <v>37</v>
      </c>
      <c r="H1059" s="282"/>
      <c r="J1059" s="282"/>
    </row>
    <row r="1060" spans="1:10">
      <c r="A1060" s="225"/>
      <c r="B1060" s="296" t="s">
        <v>1860</v>
      </c>
      <c r="C1060" s="296" t="s">
        <v>1671</v>
      </c>
      <c r="D1060" s="934" t="s">
        <v>1861</v>
      </c>
      <c r="E1060" s="230">
        <v>43556</v>
      </c>
      <c r="F1060" s="230">
        <v>43561</v>
      </c>
      <c r="G1060" s="230">
        <f>F1060+37</f>
        <v>43598</v>
      </c>
      <c r="H1060" s="282"/>
      <c r="J1060" s="282"/>
    </row>
    <row r="1061" spans="1:10">
      <c r="A1061" s="225"/>
      <c r="B1061" s="296" t="s">
        <v>1862</v>
      </c>
      <c r="C1061" s="296" t="s">
        <v>1863</v>
      </c>
      <c r="D1061" s="928"/>
      <c r="E1061" s="230">
        <f>E1060+7</f>
        <v>43563</v>
      </c>
      <c r="F1061" s="230">
        <f>F1060+7</f>
        <v>43568</v>
      </c>
      <c r="G1061" s="230">
        <f>G1060+7</f>
        <v>43605</v>
      </c>
      <c r="H1061" s="282"/>
      <c r="J1061" s="282"/>
    </row>
    <row r="1062" spans="1:10">
      <c r="A1062" s="225"/>
      <c r="B1062" s="296" t="s">
        <v>1864</v>
      </c>
      <c r="C1062" s="296" t="s">
        <v>1865</v>
      </c>
      <c r="D1062" s="928"/>
      <c r="E1062" s="230">
        <f t="shared" ref="E1062:G1063" si="223">E1061+7</f>
        <v>43570</v>
      </c>
      <c r="F1062" s="230">
        <f t="shared" si="223"/>
        <v>43575</v>
      </c>
      <c r="G1062" s="230">
        <f t="shared" si="223"/>
        <v>43612</v>
      </c>
      <c r="H1062" s="282"/>
      <c r="J1062" s="282"/>
    </row>
    <row r="1063" spans="1:10">
      <c r="A1063" s="225"/>
      <c r="B1063" s="296" t="s">
        <v>1866</v>
      </c>
      <c r="C1063" s="296" t="s">
        <v>1867</v>
      </c>
      <c r="D1063" s="929"/>
      <c r="E1063" s="230">
        <f t="shared" si="223"/>
        <v>43577</v>
      </c>
      <c r="F1063" s="230">
        <f t="shared" si="223"/>
        <v>43582</v>
      </c>
      <c r="G1063" s="230">
        <f t="shared" si="223"/>
        <v>43619</v>
      </c>
      <c r="H1063" s="282"/>
      <c r="J1063" s="282"/>
    </row>
    <row r="1064" spans="1:10">
      <c r="A1064" s="225"/>
      <c r="B1064" s="310"/>
      <c r="C1064" s="260"/>
      <c r="D1064" s="242"/>
      <c r="E1064" s="236"/>
      <c r="F1064" s="236"/>
      <c r="G1064" s="236"/>
      <c r="H1064" s="282"/>
      <c r="J1064" s="282"/>
    </row>
    <row r="1065" spans="1:10">
      <c r="A1065" s="225" t="s">
        <v>144</v>
      </c>
      <c r="B1065" s="311"/>
      <c r="C1065" s="311"/>
      <c r="D1065" s="267"/>
      <c r="E1065" s="267"/>
      <c r="F1065" s="309"/>
      <c r="G1065" s="309"/>
      <c r="H1065" s="282"/>
      <c r="J1065" s="282"/>
    </row>
    <row r="1066" spans="1:10">
      <c r="A1066" s="225"/>
      <c r="B1066" s="930" t="s">
        <v>32</v>
      </c>
      <c r="C1066" s="930" t="s">
        <v>33</v>
      </c>
      <c r="D1066" s="932" t="s">
        <v>34</v>
      </c>
      <c r="E1066" s="228" t="s">
        <v>165</v>
      </c>
      <c r="F1066" s="228" t="s">
        <v>165</v>
      </c>
      <c r="G1066" s="228" t="s">
        <v>144</v>
      </c>
      <c r="H1066" s="246"/>
      <c r="J1066" s="282"/>
    </row>
    <row r="1067" spans="1:10">
      <c r="A1067" s="225"/>
      <c r="B1067" s="931"/>
      <c r="C1067" s="931"/>
      <c r="D1067" s="933"/>
      <c r="E1067" s="228" t="s">
        <v>1123</v>
      </c>
      <c r="F1067" s="228" t="s">
        <v>36</v>
      </c>
      <c r="G1067" s="228" t="s">
        <v>37</v>
      </c>
      <c r="H1067" s="246"/>
      <c r="J1067" s="282"/>
    </row>
    <row r="1068" spans="1:10">
      <c r="A1068" s="225"/>
      <c r="B1068" s="296" t="s">
        <v>1860</v>
      </c>
      <c r="C1068" s="296" t="s">
        <v>1671</v>
      </c>
      <c r="D1068" s="934" t="s">
        <v>1861</v>
      </c>
      <c r="E1068" s="230">
        <v>43556</v>
      </c>
      <c r="F1068" s="230">
        <v>43561</v>
      </c>
      <c r="G1068" s="230">
        <f>F1068+36</f>
        <v>43597</v>
      </c>
      <c r="H1068" s="246"/>
      <c r="J1068" s="282"/>
    </row>
    <row r="1069" spans="1:10">
      <c r="A1069" s="225"/>
      <c r="B1069" s="296" t="s">
        <v>1862</v>
      </c>
      <c r="C1069" s="296" t="s">
        <v>1863</v>
      </c>
      <c r="D1069" s="928"/>
      <c r="E1069" s="230">
        <f>E1068+7</f>
        <v>43563</v>
      </c>
      <c r="F1069" s="230">
        <f>F1068+7</f>
        <v>43568</v>
      </c>
      <c r="G1069" s="230">
        <f>G1068+7</f>
        <v>43604</v>
      </c>
      <c r="H1069" s="285"/>
      <c r="J1069" s="282"/>
    </row>
    <row r="1070" spans="1:10">
      <c r="A1070" s="225"/>
      <c r="B1070" s="296" t="s">
        <v>1864</v>
      </c>
      <c r="C1070" s="296" t="s">
        <v>1865</v>
      </c>
      <c r="D1070" s="928"/>
      <c r="E1070" s="230">
        <f t="shared" ref="E1070:G1071" si="224">E1069+7</f>
        <v>43570</v>
      </c>
      <c r="F1070" s="230">
        <f t="shared" si="224"/>
        <v>43575</v>
      </c>
      <c r="G1070" s="230">
        <f t="shared" si="224"/>
        <v>43611</v>
      </c>
      <c r="H1070" s="285"/>
      <c r="J1070" s="282"/>
    </row>
    <row r="1071" spans="1:10">
      <c r="A1071" s="225"/>
      <c r="B1071" s="296" t="s">
        <v>1866</v>
      </c>
      <c r="C1071" s="296" t="s">
        <v>1867</v>
      </c>
      <c r="D1071" s="929"/>
      <c r="E1071" s="230">
        <f t="shared" si="224"/>
        <v>43577</v>
      </c>
      <c r="F1071" s="230">
        <f t="shared" si="224"/>
        <v>43582</v>
      </c>
      <c r="G1071" s="230">
        <f t="shared" si="224"/>
        <v>43618</v>
      </c>
      <c r="H1071" s="285"/>
      <c r="J1071" s="282"/>
    </row>
    <row r="1072" spans="1:10">
      <c r="A1072" s="225"/>
      <c r="B1072" s="259"/>
      <c r="C1072" s="260"/>
      <c r="D1072" s="242"/>
      <c r="E1072" s="236"/>
      <c r="F1072" s="236"/>
      <c r="G1072" s="282"/>
      <c r="H1072" s="282"/>
      <c r="J1072" s="282"/>
    </row>
    <row r="1073" spans="1:10">
      <c r="A1073" s="225" t="s">
        <v>140</v>
      </c>
      <c r="B1073" s="284"/>
      <c r="C1073" s="284"/>
      <c r="D1073" s="282"/>
      <c r="E1073" s="282"/>
      <c r="F1073" s="282"/>
      <c r="G1073" s="282"/>
      <c r="H1073" s="282"/>
      <c r="J1073" s="282"/>
    </row>
    <row r="1074" spans="1:10">
      <c r="A1074" s="282"/>
      <c r="B1074" s="930" t="s">
        <v>32</v>
      </c>
      <c r="C1074" s="930" t="s">
        <v>33</v>
      </c>
      <c r="D1074" s="932" t="s">
        <v>34</v>
      </c>
      <c r="E1074" s="228" t="s">
        <v>165</v>
      </c>
      <c r="F1074" s="228" t="s">
        <v>165</v>
      </c>
      <c r="G1074" s="228" t="s">
        <v>140</v>
      </c>
      <c r="H1074" s="282"/>
      <c r="J1074" s="282"/>
    </row>
    <row r="1075" spans="1:10">
      <c r="A1075" s="282"/>
      <c r="B1075" s="931"/>
      <c r="C1075" s="931"/>
      <c r="D1075" s="933"/>
      <c r="E1075" s="228" t="s">
        <v>1123</v>
      </c>
      <c r="F1075" s="228" t="s">
        <v>36</v>
      </c>
      <c r="G1075" s="230" t="s">
        <v>37</v>
      </c>
      <c r="H1075" s="282"/>
      <c r="J1075" s="282"/>
    </row>
    <row r="1076" spans="1:10">
      <c r="A1076" s="282"/>
      <c r="B1076" s="296" t="s">
        <v>1860</v>
      </c>
      <c r="C1076" s="296" t="s">
        <v>1671</v>
      </c>
      <c r="D1076" s="934" t="s">
        <v>1861</v>
      </c>
      <c r="E1076" s="230">
        <v>43556</v>
      </c>
      <c r="F1076" s="230">
        <v>43561</v>
      </c>
      <c r="G1076" s="230">
        <f>F1076+40</f>
        <v>43601</v>
      </c>
      <c r="H1076" s="282"/>
      <c r="J1076" s="282"/>
    </row>
    <row r="1077" spans="1:10">
      <c r="A1077" s="282"/>
      <c r="B1077" s="296" t="s">
        <v>1862</v>
      </c>
      <c r="C1077" s="296" t="s">
        <v>1863</v>
      </c>
      <c r="D1077" s="928"/>
      <c r="E1077" s="230">
        <f>E1076+7</f>
        <v>43563</v>
      </c>
      <c r="F1077" s="230">
        <f>F1076+7</f>
        <v>43568</v>
      </c>
      <c r="G1077" s="230">
        <f>G1076+7</f>
        <v>43608</v>
      </c>
      <c r="H1077" s="282"/>
      <c r="J1077" s="282"/>
    </row>
    <row r="1078" spans="1:10">
      <c r="A1078" s="282"/>
      <c r="B1078" s="296" t="s">
        <v>1864</v>
      </c>
      <c r="C1078" s="296" t="s">
        <v>1865</v>
      </c>
      <c r="D1078" s="928"/>
      <c r="E1078" s="230">
        <f t="shared" ref="E1078:G1079" si="225">E1077+7</f>
        <v>43570</v>
      </c>
      <c r="F1078" s="230">
        <f t="shared" si="225"/>
        <v>43575</v>
      </c>
      <c r="G1078" s="230">
        <f t="shared" si="225"/>
        <v>43615</v>
      </c>
      <c r="H1078" s="282"/>
      <c r="J1078" s="282"/>
    </row>
    <row r="1079" spans="1:10">
      <c r="A1079" s="282"/>
      <c r="B1079" s="296" t="s">
        <v>1866</v>
      </c>
      <c r="C1079" s="296" t="s">
        <v>1867</v>
      </c>
      <c r="D1079" s="929"/>
      <c r="E1079" s="230">
        <f t="shared" si="225"/>
        <v>43577</v>
      </c>
      <c r="F1079" s="230">
        <f t="shared" si="225"/>
        <v>43582</v>
      </c>
      <c r="G1079" s="230">
        <f t="shared" si="225"/>
        <v>43622</v>
      </c>
      <c r="H1079" s="282"/>
      <c r="J1079" s="282"/>
    </row>
    <row r="1080" spans="1:10">
      <c r="A1080" s="282"/>
      <c r="B1080" s="259"/>
      <c r="C1080" s="260"/>
      <c r="D1080" s="242"/>
      <c r="E1080" s="236"/>
      <c r="F1080" s="236"/>
      <c r="G1080" s="236"/>
      <c r="H1080" s="282"/>
      <c r="J1080" s="282"/>
    </row>
    <row r="1081" spans="1:10">
      <c r="A1081" s="282"/>
      <c r="B1081" s="930" t="s">
        <v>32</v>
      </c>
      <c r="C1081" s="930" t="s">
        <v>33</v>
      </c>
      <c r="D1081" s="932" t="s">
        <v>34</v>
      </c>
      <c r="E1081" s="228" t="s">
        <v>165</v>
      </c>
      <c r="F1081" s="228" t="s">
        <v>165</v>
      </c>
      <c r="G1081" s="228" t="s">
        <v>140</v>
      </c>
      <c r="H1081" s="282"/>
      <c r="J1081" s="282"/>
    </row>
    <row r="1082" spans="1:10">
      <c r="A1082" s="282"/>
      <c r="B1082" s="931"/>
      <c r="C1082" s="931"/>
      <c r="D1082" s="933"/>
      <c r="E1082" s="228" t="s">
        <v>1123</v>
      </c>
      <c r="F1082" s="228" t="s">
        <v>36</v>
      </c>
      <c r="G1082" s="230" t="s">
        <v>37</v>
      </c>
      <c r="H1082" s="282"/>
      <c r="J1082" s="282"/>
    </row>
    <row r="1083" spans="1:10">
      <c r="A1083" s="282"/>
      <c r="B1083" s="297" t="s">
        <v>1869</v>
      </c>
      <c r="C1083" s="298" t="s">
        <v>1202</v>
      </c>
      <c r="D1083" s="934" t="s">
        <v>1877</v>
      </c>
      <c r="E1083" s="230">
        <v>43552</v>
      </c>
      <c r="F1083" s="230">
        <v>43557</v>
      </c>
      <c r="G1083" s="230">
        <f>F1083+40</f>
        <v>43597</v>
      </c>
      <c r="H1083" s="282"/>
      <c r="J1083" s="282"/>
    </row>
    <row r="1084" spans="1:10">
      <c r="A1084" s="282"/>
      <c r="B1084" s="297" t="s">
        <v>1871</v>
      </c>
      <c r="C1084" s="298" t="s">
        <v>1872</v>
      </c>
      <c r="D1084" s="928"/>
      <c r="E1084" s="230">
        <f t="shared" ref="E1084:G1087" si="226">E1083+7</f>
        <v>43559</v>
      </c>
      <c r="F1084" s="230">
        <f t="shared" si="226"/>
        <v>43564</v>
      </c>
      <c r="G1084" s="230">
        <f t="shared" si="226"/>
        <v>43604</v>
      </c>
      <c r="H1084" s="282"/>
      <c r="J1084" s="282"/>
    </row>
    <row r="1085" spans="1:10">
      <c r="A1085" s="282"/>
      <c r="B1085" s="297" t="s">
        <v>1873</v>
      </c>
      <c r="C1085" s="298" t="s">
        <v>1251</v>
      </c>
      <c r="D1085" s="928"/>
      <c r="E1085" s="230">
        <f t="shared" si="226"/>
        <v>43566</v>
      </c>
      <c r="F1085" s="230">
        <f t="shared" si="226"/>
        <v>43571</v>
      </c>
      <c r="G1085" s="230">
        <f t="shared" si="226"/>
        <v>43611</v>
      </c>
      <c r="H1085" s="282"/>
      <c r="J1085" s="282"/>
    </row>
    <row r="1086" spans="1:10">
      <c r="A1086" s="282"/>
      <c r="B1086" s="297" t="s">
        <v>1874</v>
      </c>
      <c r="C1086" s="298" t="s">
        <v>1253</v>
      </c>
      <c r="D1086" s="928"/>
      <c r="E1086" s="230">
        <f t="shared" si="226"/>
        <v>43573</v>
      </c>
      <c r="F1086" s="230">
        <f t="shared" si="226"/>
        <v>43578</v>
      </c>
      <c r="G1086" s="230">
        <f t="shared" si="226"/>
        <v>43618</v>
      </c>
      <c r="H1086" s="282"/>
      <c r="J1086" s="282"/>
    </row>
    <row r="1087" spans="1:10">
      <c r="A1087" s="282"/>
      <c r="B1087" s="297" t="s">
        <v>1875</v>
      </c>
      <c r="C1087" s="298" t="s">
        <v>1876</v>
      </c>
      <c r="D1087" s="929"/>
      <c r="E1087" s="230">
        <f t="shared" si="226"/>
        <v>43580</v>
      </c>
      <c r="F1087" s="230">
        <f t="shared" si="226"/>
        <v>43585</v>
      </c>
      <c r="G1087" s="230">
        <f t="shared" si="226"/>
        <v>43625</v>
      </c>
      <c r="H1087" s="282"/>
      <c r="J1087" s="282"/>
    </row>
    <row r="1088" spans="1:10">
      <c r="A1088" s="282"/>
      <c r="B1088" s="282"/>
      <c r="C1088" s="282"/>
      <c r="D1088" s="282"/>
      <c r="E1088" s="236"/>
      <c r="F1088" s="236"/>
      <c r="G1088" s="236"/>
      <c r="H1088" s="282"/>
      <c r="J1088" s="282"/>
    </row>
    <row r="1089" spans="1:10">
      <c r="A1089" s="225" t="s">
        <v>138</v>
      </c>
      <c r="B1089" s="282"/>
      <c r="C1089" s="282"/>
      <c r="D1089" s="282"/>
      <c r="E1089" s="282"/>
      <c r="F1089" s="282"/>
      <c r="G1089" s="282"/>
      <c r="H1089" s="282"/>
      <c r="J1089" s="282"/>
    </row>
    <row r="1090" spans="1:10">
      <c r="A1090" s="282"/>
      <c r="B1090" s="930" t="s">
        <v>32</v>
      </c>
      <c r="C1090" s="930" t="s">
        <v>33</v>
      </c>
      <c r="D1090" s="932" t="s">
        <v>34</v>
      </c>
      <c r="E1090" s="228" t="s">
        <v>165</v>
      </c>
      <c r="F1090" s="228" t="s">
        <v>165</v>
      </c>
      <c r="G1090" s="230" t="s">
        <v>138</v>
      </c>
      <c r="H1090" s="282"/>
      <c r="J1090" s="282"/>
    </row>
    <row r="1091" spans="1:10">
      <c r="A1091" s="282"/>
      <c r="B1091" s="931"/>
      <c r="C1091" s="931"/>
      <c r="D1091" s="933"/>
      <c r="E1091" s="228" t="s">
        <v>1123</v>
      </c>
      <c r="F1091" s="228" t="s">
        <v>36</v>
      </c>
      <c r="G1091" s="228" t="s">
        <v>37</v>
      </c>
      <c r="H1091" s="282"/>
      <c r="J1091" s="282"/>
    </row>
    <row r="1092" spans="1:10">
      <c r="A1092" s="282"/>
      <c r="B1092" s="296" t="s">
        <v>1860</v>
      </c>
      <c r="C1092" s="296" t="s">
        <v>1671</v>
      </c>
      <c r="D1092" s="934" t="s">
        <v>1861</v>
      </c>
      <c r="E1092" s="230">
        <v>43556</v>
      </c>
      <c r="F1092" s="230">
        <v>43561</v>
      </c>
      <c r="G1092" s="230">
        <f>F1092+42</f>
        <v>43603</v>
      </c>
      <c r="H1092" s="282"/>
      <c r="J1092" s="282"/>
    </row>
    <row r="1093" spans="1:10">
      <c r="A1093" s="282"/>
      <c r="B1093" s="296" t="s">
        <v>1862</v>
      </c>
      <c r="C1093" s="296" t="s">
        <v>1863</v>
      </c>
      <c r="D1093" s="928"/>
      <c r="E1093" s="230">
        <f>E1092+7</f>
        <v>43563</v>
      </c>
      <c r="F1093" s="230">
        <f>F1092+7</f>
        <v>43568</v>
      </c>
      <c r="G1093" s="230">
        <f>G1092+7</f>
        <v>43610</v>
      </c>
      <c r="H1093" s="282"/>
      <c r="J1093" s="282"/>
    </row>
    <row r="1094" spans="1:10">
      <c r="A1094" s="282"/>
      <c r="B1094" s="296" t="s">
        <v>1864</v>
      </c>
      <c r="C1094" s="296" t="s">
        <v>1865</v>
      </c>
      <c r="D1094" s="928"/>
      <c r="E1094" s="230">
        <f t="shared" ref="E1094:G1095" si="227">E1093+7</f>
        <v>43570</v>
      </c>
      <c r="F1094" s="230">
        <f t="shared" si="227"/>
        <v>43575</v>
      </c>
      <c r="G1094" s="230">
        <f t="shared" si="227"/>
        <v>43617</v>
      </c>
      <c r="H1094" s="282"/>
      <c r="J1094" s="282"/>
    </row>
    <row r="1095" spans="1:10">
      <c r="A1095" s="282"/>
      <c r="B1095" s="296" t="s">
        <v>1866</v>
      </c>
      <c r="C1095" s="296" t="s">
        <v>1867</v>
      </c>
      <c r="D1095" s="929"/>
      <c r="E1095" s="230">
        <f t="shared" si="227"/>
        <v>43577</v>
      </c>
      <c r="F1095" s="230">
        <f t="shared" si="227"/>
        <v>43582</v>
      </c>
      <c r="G1095" s="230">
        <f t="shared" si="227"/>
        <v>43624</v>
      </c>
      <c r="H1095" s="282"/>
      <c r="J1095" s="282"/>
    </row>
    <row r="1096" spans="1:10">
      <c r="A1096" s="282"/>
      <c r="B1096" s="259"/>
      <c r="C1096" s="260"/>
      <c r="D1096" s="242"/>
      <c r="E1096" s="236"/>
      <c r="F1096" s="236"/>
      <c r="G1096" s="236"/>
      <c r="H1096" s="282"/>
      <c r="J1096" s="282"/>
    </row>
    <row r="1097" spans="1:10">
      <c r="A1097" s="282"/>
      <c r="B1097" s="930" t="s">
        <v>32</v>
      </c>
      <c r="C1097" s="930" t="s">
        <v>33</v>
      </c>
      <c r="D1097" s="932" t="s">
        <v>34</v>
      </c>
      <c r="E1097" s="228" t="s">
        <v>165</v>
      </c>
      <c r="F1097" s="228" t="s">
        <v>165</v>
      </c>
      <c r="G1097" s="228" t="s">
        <v>1878</v>
      </c>
      <c r="H1097" s="282"/>
      <c r="J1097" s="282"/>
    </row>
    <row r="1098" spans="1:10">
      <c r="A1098" s="282"/>
      <c r="B1098" s="931"/>
      <c r="C1098" s="931"/>
      <c r="D1098" s="933"/>
      <c r="E1098" s="228" t="s">
        <v>1123</v>
      </c>
      <c r="F1098" s="228" t="s">
        <v>36</v>
      </c>
      <c r="G1098" s="230" t="s">
        <v>37</v>
      </c>
      <c r="H1098" s="282"/>
      <c r="J1098" s="282"/>
    </row>
    <row r="1099" spans="1:10">
      <c r="A1099" s="282"/>
      <c r="B1099" s="297" t="s">
        <v>1869</v>
      </c>
      <c r="C1099" s="298" t="s">
        <v>1202</v>
      </c>
      <c r="D1099" s="934" t="s">
        <v>1877</v>
      </c>
      <c r="E1099" s="230">
        <v>43552</v>
      </c>
      <c r="F1099" s="230">
        <v>43557</v>
      </c>
      <c r="G1099" s="230">
        <f>F1099+41</f>
        <v>43598</v>
      </c>
      <c r="H1099" s="282"/>
      <c r="J1099" s="282"/>
    </row>
    <row r="1100" spans="1:10">
      <c r="A1100" s="282"/>
      <c r="B1100" s="297" t="s">
        <v>1871</v>
      </c>
      <c r="C1100" s="298" t="s">
        <v>1872</v>
      </c>
      <c r="D1100" s="928"/>
      <c r="E1100" s="230">
        <f t="shared" ref="E1100:G1103" si="228">E1099+7</f>
        <v>43559</v>
      </c>
      <c r="F1100" s="230">
        <f t="shared" si="228"/>
        <v>43564</v>
      </c>
      <c r="G1100" s="230">
        <f t="shared" si="228"/>
        <v>43605</v>
      </c>
      <c r="H1100" s="282"/>
      <c r="J1100" s="282"/>
    </row>
    <row r="1101" spans="1:10">
      <c r="A1101" s="282"/>
      <c r="B1101" s="297" t="s">
        <v>1873</v>
      </c>
      <c r="C1101" s="298" t="s">
        <v>1251</v>
      </c>
      <c r="D1101" s="928"/>
      <c r="E1101" s="230">
        <f t="shared" si="228"/>
        <v>43566</v>
      </c>
      <c r="F1101" s="230">
        <f t="shared" si="228"/>
        <v>43571</v>
      </c>
      <c r="G1101" s="230">
        <f t="shared" si="228"/>
        <v>43612</v>
      </c>
      <c r="H1101" s="282"/>
      <c r="J1101" s="282"/>
    </row>
    <row r="1102" spans="1:10">
      <c r="A1102" s="282"/>
      <c r="B1102" s="297" t="s">
        <v>1874</v>
      </c>
      <c r="C1102" s="298" t="s">
        <v>1253</v>
      </c>
      <c r="D1102" s="928"/>
      <c r="E1102" s="230">
        <f t="shared" si="228"/>
        <v>43573</v>
      </c>
      <c r="F1102" s="230">
        <f t="shared" si="228"/>
        <v>43578</v>
      </c>
      <c r="G1102" s="230">
        <f t="shared" si="228"/>
        <v>43619</v>
      </c>
      <c r="H1102" s="282"/>
      <c r="J1102" s="282"/>
    </row>
    <row r="1103" spans="1:10">
      <c r="A1103" s="282"/>
      <c r="B1103" s="297" t="s">
        <v>1875</v>
      </c>
      <c r="C1103" s="298" t="s">
        <v>1876</v>
      </c>
      <c r="D1103" s="929"/>
      <c r="E1103" s="230">
        <f t="shared" si="228"/>
        <v>43580</v>
      </c>
      <c r="F1103" s="230">
        <f t="shared" si="228"/>
        <v>43585</v>
      </c>
      <c r="G1103" s="230">
        <f t="shared" si="228"/>
        <v>43626</v>
      </c>
      <c r="H1103" s="282"/>
      <c r="J1103" s="282"/>
    </row>
    <row r="1104" spans="1:10">
      <c r="A1104" s="282"/>
      <c r="B1104" s="259"/>
      <c r="C1104" s="260"/>
      <c r="D1104" s="242"/>
      <c r="E1104" s="236"/>
      <c r="F1104" s="236"/>
      <c r="G1104" s="236"/>
      <c r="H1104" s="282"/>
      <c r="J1104" s="282"/>
    </row>
    <row r="1105" spans="1:10">
      <c r="A1105" s="937" t="s">
        <v>1879</v>
      </c>
      <c r="B1105" s="937"/>
      <c r="C1105" s="260"/>
      <c r="D1105" s="242"/>
      <c r="E1105" s="236"/>
      <c r="F1105" s="236"/>
      <c r="G1105" s="236"/>
      <c r="H1105" s="282"/>
      <c r="J1105" s="282"/>
    </row>
    <row r="1106" spans="1:10">
      <c r="A1106" s="282"/>
      <c r="B1106" s="930" t="s">
        <v>32</v>
      </c>
      <c r="C1106" s="930" t="s">
        <v>33</v>
      </c>
      <c r="D1106" s="932" t="s">
        <v>34</v>
      </c>
      <c r="E1106" s="228" t="s">
        <v>165</v>
      </c>
      <c r="F1106" s="228" t="s">
        <v>165</v>
      </c>
      <c r="G1106" s="228" t="s">
        <v>1880</v>
      </c>
      <c r="H1106" s="228" t="s">
        <v>1879</v>
      </c>
      <c r="J1106" s="282"/>
    </row>
    <row r="1107" spans="1:10">
      <c r="A1107" s="282"/>
      <c r="B1107" s="931"/>
      <c r="C1107" s="931"/>
      <c r="D1107" s="933"/>
      <c r="E1107" s="228" t="s">
        <v>1123</v>
      </c>
      <c r="F1107" s="228" t="s">
        <v>36</v>
      </c>
      <c r="G1107" s="228" t="s">
        <v>37</v>
      </c>
      <c r="H1107" s="288"/>
      <c r="J1107" s="282"/>
    </row>
    <row r="1108" spans="1:10">
      <c r="A1108" s="282"/>
      <c r="B1108" s="297" t="s">
        <v>1823</v>
      </c>
      <c r="C1108" s="298" t="s">
        <v>1824</v>
      </c>
      <c r="D1108" s="934" t="s">
        <v>1881</v>
      </c>
      <c r="E1108" s="230">
        <v>43553</v>
      </c>
      <c r="F1108" s="230">
        <v>43557</v>
      </c>
      <c r="G1108" s="230">
        <f>F1108+20</f>
        <v>43577</v>
      </c>
      <c r="H1108" s="288" t="s">
        <v>1882</v>
      </c>
      <c r="J1108" s="282"/>
    </row>
    <row r="1109" spans="1:10">
      <c r="A1109" s="282"/>
      <c r="B1109" s="297" t="s">
        <v>1826</v>
      </c>
      <c r="C1109" s="298" t="s">
        <v>1827</v>
      </c>
      <c r="D1109" s="928"/>
      <c r="E1109" s="230">
        <f t="shared" ref="E1109:G1111" si="229">E1108+7</f>
        <v>43560</v>
      </c>
      <c r="F1109" s="230">
        <f t="shared" si="229"/>
        <v>43564</v>
      </c>
      <c r="G1109" s="230">
        <f t="shared" si="229"/>
        <v>43584</v>
      </c>
      <c r="H1109" s="288" t="s">
        <v>1882</v>
      </c>
      <c r="J1109" s="282"/>
    </row>
    <row r="1110" spans="1:10">
      <c r="A1110" s="282"/>
      <c r="B1110" s="297" t="s">
        <v>1828</v>
      </c>
      <c r="C1110" s="298" t="s">
        <v>1829</v>
      </c>
      <c r="D1110" s="928"/>
      <c r="E1110" s="230">
        <f t="shared" si="229"/>
        <v>43567</v>
      </c>
      <c r="F1110" s="230">
        <f t="shared" si="229"/>
        <v>43571</v>
      </c>
      <c r="G1110" s="230">
        <f t="shared" si="229"/>
        <v>43591</v>
      </c>
      <c r="H1110" s="288" t="s">
        <v>1882</v>
      </c>
      <c r="J1110" s="282"/>
    </row>
    <row r="1111" spans="1:10">
      <c r="A1111" s="282"/>
      <c r="B1111" s="297" t="s">
        <v>1830</v>
      </c>
      <c r="C1111" s="298" t="s">
        <v>1831</v>
      </c>
      <c r="D1111" s="929"/>
      <c r="E1111" s="230">
        <f t="shared" si="229"/>
        <v>43574</v>
      </c>
      <c r="F1111" s="230">
        <f t="shared" si="229"/>
        <v>43578</v>
      </c>
      <c r="G1111" s="230">
        <f t="shared" si="229"/>
        <v>43598</v>
      </c>
      <c r="H1111" s="288" t="s">
        <v>1882</v>
      </c>
      <c r="J1111" s="282"/>
    </row>
    <row r="1112" spans="1:10">
      <c r="A1112" s="282"/>
      <c r="B1112" s="259"/>
      <c r="C1112" s="260"/>
      <c r="D1112" s="242"/>
      <c r="E1112" s="236"/>
      <c r="F1112" s="236"/>
      <c r="G1112" s="236"/>
      <c r="H1112" s="282"/>
      <c r="J1112" s="282"/>
    </row>
    <row r="1113" spans="1:10">
      <c r="A1113" s="937" t="s">
        <v>1883</v>
      </c>
      <c r="B1113" s="937"/>
      <c r="C1113" s="284"/>
      <c r="D1113" s="282"/>
      <c r="E1113" s="282"/>
      <c r="F1113" s="282"/>
      <c r="G1113" s="282"/>
      <c r="H1113" s="282"/>
      <c r="J1113" s="282"/>
    </row>
    <row r="1114" spans="1:10">
      <c r="A1114" s="282"/>
      <c r="B1114" s="930" t="s">
        <v>32</v>
      </c>
      <c r="C1114" s="930" t="s">
        <v>33</v>
      </c>
      <c r="D1114" s="932" t="s">
        <v>34</v>
      </c>
      <c r="E1114" s="228" t="s">
        <v>165</v>
      </c>
      <c r="F1114" s="228" t="s">
        <v>165</v>
      </c>
      <c r="G1114" s="228" t="s">
        <v>1884</v>
      </c>
      <c r="H1114" s="228" t="s">
        <v>1883</v>
      </c>
      <c r="J1114" s="300"/>
    </row>
    <row r="1115" spans="1:10">
      <c r="A1115" s="282"/>
      <c r="B1115" s="931"/>
      <c r="C1115" s="931"/>
      <c r="D1115" s="933"/>
      <c r="E1115" s="228" t="s">
        <v>1123</v>
      </c>
      <c r="F1115" s="228" t="s">
        <v>36</v>
      </c>
      <c r="G1115" s="228" t="s">
        <v>37</v>
      </c>
      <c r="H1115" s="288"/>
      <c r="J1115" s="282"/>
    </row>
    <row r="1116" spans="1:10">
      <c r="A1116" s="282"/>
      <c r="B1116" s="297" t="s">
        <v>1885</v>
      </c>
      <c r="C1116" s="229" t="s">
        <v>1886</v>
      </c>
      <c r="D1116" s="934" t="s">
        <v>1887</v>
      </c>
      <c r="E1116" s="230">
        <v>43553</v>
      </c>
      <c r="F1116" s="230">
        <v>43558</v>
      </c>
      <c r="G1116" s="230">
        <f>F1116+20</f>
        <v>43578</v>
      </c>
      <c r="H1116" s="288" t="s">
        <v>1884</v>
      </c>
      <c r="J1116" s="282"/>
    </row>
    <row r="1117" spans="1:10">
      <c r="A1117" s="282"/>
      <c r="B1117" s="297" t="s">
        <v>1888</v>
      </c>
      <c r="C1117" s="229" t="s">
        <v>700</v>
      </c>
      <c r="D1117" s="928"/>
      <c r="E1117" s="230">
        <f>E1116+7</f>
        <v>43560</v>
      </c>
      <c r="F1117" s="230">
        <f>F1116+7</f>
        <v>43565</v>
      </c>
      <c r="G1117" s="230">
        <f>G1116+7</f>
        <v>43585</v>
      </c>
      <c r="H1117" s="288" t="s">
        <v>1884</v>
      </c>
      <c r="J1117" s="282"/>
    </row>
    <row r="1118" spans="1:10">
      <c r="A1118" s="282"/>
      <c r="B1118" s="297" t="s">
        <v>1889</v>
      </c>
      <c r="C1118" s="229" t="s">
        <v>701</v>
      </c>
      <c r="D1118" s="928"/>
      <c r="E1118" s="230">
        <f t="shared" ref="E1118:G1119" si="230">E1117+7</f>
        <v>43567</v>
      </c>
      <c r="F1118" s="230">
        <f t="shared" si="230"/>
        <v>43572</v>
      </c>
      <c r="G1118" s="230">
        <f t="shared" si="230"/>
        <v>43592</v>
      </c>
      <c r="H1118" s="288" t="s">
        <v>1884</v>
      </c>
      <c r="J1118" s="282"/>
    </row>
    <row r="1119" spans="1:10">
      <c r="A1119" s="282"/>
      <c r="B1119" s="297" t="s">
        <v>1890</v>
      </c>
      <c r="C1119" s="229" t="s">
        <v>702</v>
      </c>
      <c r="D1119" s="929"/>
      <c r="E1119" s="230">
        <f t="shared" si="230"/>
        <v>43574</v>
      </c>
      <c r="F1119" s="230">
        <f t="shared" si="230"/>
        <v>43579</v>
      </c>
      <c r="G1119" s="230">
        <f t="shared" si="230"/>
        <v>43599</v>
      </c>
      <c r="H1119" s="288" t="s">
        <v>1884</v>
      </c>
      <c r="J1119" s="282"/>
    </row>
    <row r="1120" spans="1:10">
      <c r="A1120" s="282"/>
      <c r="B1120" s="312"/>
      <c r="C1120" s="312"/>
      <c r="D1120" s="242"/>
      <c r="E1120" s="236"/>
      <c r="F1120" s="236"/>
      <c r="G1120" s="236"/>
      <c r="H1120" s="289"/>
      <c r="J1120" s="282"/>
    </row>
    <row r="1121" spans="1:10">
      <c r="A1121" s="282"/>
      <c r="B1121" s="259"/>
      <c r="C1121" s="260"/>
      <c r="D1121" s="242"/>
      <c r="E1121" s="236"/>
      <c r="F1121" s="236"/>
      <c r="G1121" s="236"/>
      <c r="H1121" s="285"/>
      <c r="J1121" s="282"/>
    </row>
    <row r="1122" spans="1:10">
      <c r="A1122" s="937" t="s">
        <v>1891</v>
      </c>
      <c r="B1122" s="937"/>
      <c r="C1122" s="311"/>
      <c r="D1122" s="267"/>
      <c r="E1122" s="267"/>
      <c r="F1122" s="309"/>
      <c r="G1122" s="309"/>
      <c r="H1122" s="289"/>
      <c r="J1122" s="282"/>
    </row>
    <row r="1123" spans="1:10">
      <c r="A1123" s="282"/>
      <c r="B1123" s="930" t="s">
        <v>1444</v>
      </c>
      <c r="C1123" s="930" t="s">
        <v>33</v>
      </c>
      <c r="D1123" s="932" t="s">
        <v>34</v>
      </c>
      <c r="E1123" s="228" t="s">
        <v>165</v>
      </c>
      <c r="F1123" s="228" t="s">
        <v>165</v>
      </c>
      <c r="G1123" s="228" t="s">
        <v>1892</v>
      </c>
      <c r="H1123" s="282"/>
      <c r="J1123" s="282"/>
    </row>
    <row r="1124" spans="1:10">
      <c r="A1124" s="282"/>
      <c r="B1124" s="931"/>
      <c r="C1124" s="931"/>
      <c r="D1124" s="933"/>
      <c r="E1124" s="228" t="s">
        <v>1123</v>
      </c>
      <c r="F1124" s="228" t="s">
        <v>36</v>
      </c>
      <c r="G1124" s="228" t="s">
        <v>37</v>
      </c>
      <c r="H1124" s="282"/>
      <c r="J1124" s="282"/>
    </row>
    <row r="1125" spans="1:10">
      <c r="A1125" s="282"/>
      <c r="B1125" s="297" t="s">
        <v>1893</v>
      </c>
      <c r="C1125" s="229" t="s">
        <v>1817</v>
      </c>
      <c r="D1125" s="934" t="s">
        <v>1894</v>
      </c>
      <c r="E1125" s="230">
        <v>43558</v>
      </c>
      <c r="F1125" s="230">
        <v>43562</v>
      </c>
      <c r="G1125" s="230">
        <f>F1125+36</f>
        <v>43598</v>
      </c>
      <c r="H1125" s="282"/>
      <c r="J1125" s="282"/>
    </row>
    <row r="1126" spans="1:10">
      <c r="A1126" s="282"/>
      <c r="B1126" s="297" t="s">
        <v>1895</v>
      </c>
      <c r="C1126" s="229" t="s">
        <v>388</v>
      </c>
      <c r="D1126" s="928"/>
      <c r="E1126" s="230">
        <f t="shared" ref="E1126:G1128" si="231">E1125+7</f>
        <v>43565</v>
      </c>
      <c r="F1126" s="230">
        <f t="shared" si="231"/>
        <v>43569</v>
      </c>
      <c r="G1126" s="230">
        <f t="shared" si="231"/>
        <v>43605</v>
      </c>
      <c r="H1126" s="282"/>
      <c r="J1126" s="282"/>
    </row>
    <row r="1127" spans="1:10">
      <c r="A1127" s="282"/>
      <c r="B1127" s="297" t="s">
        <v>1896</v>
      </c>
      <c r="C1127" s="229" t="s">
        <v>700</v>
      </c>
      <c r="D1127" s="928"/>
      <c r="E1127" s="230">
        <f t="shared" si="231"/>
        <v>43572</v>
      </c>
      <c r="F1127" s="230">
        <f t="shared" si="231"/>
        <v>43576</v>
      </c>
      <c r="G1127" s="230">
        <f t="shared" si="231"/>
        <v>43612</v>
      </c>
      <c r="H1127" s="282"/>
      <c r="J1127" s="282"/>
    </row>
    <row r="1128" spans="1:10">
      <c r="A1128" s="282"/>
      <c r="B1128" s="297" t="s">
        <v>1897</v>
      </c>
      <c r="C1128" s="229" t="s">
        <v>701</v>
      </c>
      <c r="D1128" s="929"/>
      <c r="E1128" s="230">
        <f t="shared" si="231"/>
        <v>43579</v>
      </c>
      <c r="F1128" s="230">
        <f t="shared" si="231"/>
        <v>43583</v>
      </c>
      <c r="G1128" s="230">
        <f t="shared" si="231"/>
        <v>43619</v>
      </c>
      <c r="H1128" s="282"/>
      <c r="J1128" s="282"/>
    </row>
    <row r="1129" spans="1:10">
      <c r="A1129" s="282"/>
      <c r="B1129" s="259"/>
      <c r="C1129" s="260"/>
      <c r="D1129" s="242"/>
      <c r="E1129" s="236"/>
      <c r="F1129" s="236"/>
      <c r="G1129" s="236"/>
      <c r="H1129" s="289"/>
      <c r="J1129" s="282"/>
    </row>
    <row r="1130" spans="1:10">
      <c r="A1130" s="937" t="s">
        <v>248</v>
      </c>
      <c r="B1130" s="937"/>
      <c r="C1130" s="284"/>
      <c r="D1130" s="282"/>
      <c r="E1130" s="282"/>
      <c r="F1130" s="282"/>
      <c r="G1130" s="282"/>
      <c r="H1130" s="282"/>
      <c r="J1130" s="282"/>
    </row>
    <row r="1131" spans="1:10">
      <c r="A1131" s="282"/>
      <c r="B1131" s="930" t="s">
        <v>32</v>
      </c>
      <c r="C1131" s="930" t="s">
        <v>33</v>
      </c>
      <c r="D1131" s="932" t="s">
        <v>34</v>
      </c>
      <c r="E1131" s="228" t="s">
        <v>165</v>
      </c>
      <c r="F1131" s="228" t="s">
        <v>165</v>
      </c>
      <c r="G1131" s="228" t="s">
        <v>1898</v>
      </c>
      <c r="H1131" s="228" t="s">
        <v>1899</v>
      </c>
      <c r="J1131" s="282"/>
    </row>
    <row r="1132" spans="1:10">
      <c r="A1132" s="282"/>
      <c r="B1132" s="931"/>
      <c r="C1132" s="931"/>
      <c r="D1132" s="933"/>
      <c r="E1132" s="228" t="s">
        <v>1123</v>
      </c>
      <c r="F1132" s="228" t="s">
        <v>36</v>
      </c>
      <c r="G1132" s="228" t="s">
        <v>37</v>
      </c>
      <c r="H1132" s="228" t="s">
        <v>37</v>
      </c>
      <c r="J1132" s="282"/>
    </row>
    <row r="1133" spans="1:10">
      <c r="A1133" s="282"/>
      <c r="B1133" s="297" t="s">
        <v>199</v>
      </c>
      <c r="C1133" s="297" t="s">
        <v>1900</v>
      </c>
      <c r="D1133" s="934" t="s">
        <v>1901</v>
      </c>
      <c r="E1133" s="230">
        <v>43552</v>
      </c>
      <c r="F1133" s="230">
        <v>43556</v>
      </c>
      <c r="G1133" s="230">
        <f>F1133+22</f>
        <v>43578</v>
      </c>
      <c r="H1133" s="288" t="s">
        <v>1902</v>
      </c>
      <c r="J1133" s="282"/>
    </row>
    <row r="1134" spans="1:10">
      <c r="A1134" s="282"/>
      <c r="B1134" s="297" t="s">
        <v>1903</v>
      </c>
      <c r="C1134" s="297" t="s">
        <v>1904</v>
      </c>
      <c r="D1134" s="928"/>
      <c r="E1134" s="230">
        <f t="shared" ref="E1134:G1137" si="232">E1133+7</f>
        <v>43559</v>
      </c>
      <c r="F1134" s="230">
        <f t="shared" si="232"/>
        <v>43563</v>
      </c>
      <c r="G1134" s="230">
        <f t="shared" si="232"/>
        <v>43585</v>
      </c>
      <c r="H1134" s="288" t="s">
        <v>1902</v>
      </c>
      <c r="J1134" s="282"/>
    </row>
    <row r="1135" spans="1:10">
      <c r="A1135" s="282"/>
      <c r="B1135" s="297" t="s">
        <v>1905</v>
      </c>
      <c r="C1135" s="297" t="s">
        <v>493</v>
      </c>
      <c r="D1135" s="928"/>
      <c r="E1135" s="230">
        <f t="shared" si="232"/>
        <v>43566</v>
      </c>
      <c r="F1135" s="230">
        <f t="shared" si="232"/>
        <v>43570</v>
      </c>
      <c r="G1135" s="230">
        <f t="shared" si="232"/>
        <v>43592</v>
      </c>
      <c r="H1135" s="288" t="s">
        <v>1902</v>
      </c>
      <c r="J1135" s="282"/>
    </row>
    <row r="1136" spans="1:10">
      <c r="A1136" s="282"/>
      <c r="B1136" s="297" t="s">
        <v>7</v>
      </c>
      <c r="C1136" s="297" t="s">
        <v>493</v>
      </c>
      <c r="D1136" s="928"/>
      <c r="E1136" s="230">
        <f t="shared" si="232"/>
        <v>43573</v>
      </c>
      <c r="F1136" s="230">
        <f t="shared" si="232"/>
        <v>43577</v>
      </c>
      <c r="G1136" s="230">
        <f t="shared" si="232"/>
        <v>43599</v>
      </c>
      <c r="H1136" s="288" t="s">
        <v>1902</v>
      </c>
      <c r="J1136" s="282"/>
    </row>
    <row r="1137" spans="1:10">
      <c r="A1137" s="282"/>
      <c r="B1137" s="297" t="s">
        <v>6</v>
      </c>
      <c r="C1137" s="297" t="s">
        <v>1904</v>
      </c>
      <c r="D1137" s="929"/>
      <c r="E1137" s="230">
        <f t="shared" si="232"/>
        <v>43580</v>
      </c>
      <c r="F1137" s="230">
        <f t="shared" si="232"/>
        <v>43584</v>
      </c>
      <c r="G1137" s="230">
        <f t="shared" si="232"/>
        <v>43606</v>
      </c>
      <c r="H1137" s="288" t="s">
        <v>1902</v>
      </c>
      <c r="J1137" s="282"/>
    </row>
    <row r="1138" spans="1:10">
      <c r="A1138" s="282"/>
      <c r="B1138" s="284"/>
      <c r="C1138" s="284"/>
      <c r="D1138" s="282"/>
      <c r="E1138" s="282"/>
      <c r="F1138" s="282"/>
      <c r="G1138" s="282"/>
      <c r="H1138" s="282"/>
      <c r="J1138" s="282"/>
    </row>
    <row r="1139" spans="1:10">
      <c r="A1139" s="938" t="s">
        <v>152</v>
      </c>
      <c r="B1139" s="938"/>
      <c r="C1139" s="938"/>
      <c r="D1139" s="938"/>
      <c r="E1139" s="938"/>
      <c r="F1139" s="938"/>
      <c r="G1139" s="938"/>
      <c r="H1139" s="224"/>
      <c r="J1139" s="282"/>
    </row>
    <row r="1140" spans="1:10">
      <c r="A1140" s="225" t="s">
        <v>154</v>
      </c>
      <c r="B1140" s="226"/>
      <c r="C1140" s="226"/>
      <c r="D1140" s="226"/>
      <c r="E1140" s="226"/>
      <c r="F1140" s="313"/>
      <c r="G1140" s="225"/>
      <c r="H1140" s="289"/>
      <c r="J1140" s="282"/>
    </row>
    <row r="1141" spans="1:10">
      <c r="A1141" s="225"/>
      <c r="B1141" s="930" t="s">
        <v>32</v>
      </c>
      <c r="C1141" s="930" t="s">
        <v>33</v>
      </c>
      <c r="D1141" s="932" t="s">
        <v>34</v>
      </c>
      <c r="E1141" s="228" t="s">
        <v>165</v>
      </c>
      <c r="F1141" s="228" t="s">
        <v>165</v>
      </c>
      <c r="G1141" s="228" t="s">
        <v>1906</v>
      </c>
      <c r="H1141" s="289"/>
      <c r="J1141" s="282"/>
    </row>
    <row r="1142" spans="1:10">
      <c r="A1142" s="225"/>
      <c r="B1142" s="931"/>
      <c r="C1142" s="931"/>
      <c r="D1142" s="933"/>
      <c r="E1142" s="228" t="s">
        <v>1123</v>
      </c>
      <c r="F1142" s="228" t="s">
        <v>36</v>
      </c>
      <c r="G1142" s="228" t="s">
        <v>37</v>
      </c>
      <c r="H1142" s="289"/>
      <c r="J1142" s="282"/>
    </row>
    <row r="1143" spans="1:10">
      <c r="A1143" s="225"/>
      <c r="B1143" s="296" t="s">
        <v>1907</v>
      </c>
      <c r="C1143" s="296" t="s">
        <v>1908</v>
      </c>
      <c r="D1143" s="934" t="s">
        <v>1909</v>
      </c>
      <c r="E1143" s="230">
        <v>43559</v>
      </c>
      <c r="F1143" s="230">
        <v>43562</v>
      </c>
      <c r="G1143" s="230">
        <f>F1143+14</f>
        <v>43576</v>
      </c>
      <c r="H1143" s="289"/>
      <c r="J1143" s="282"/>
    </row>
    <row r="1144" spans="1:10">
      <c r="A1144" s="225"/>
      <c r="B1144" s="301" t="s">
        <v>1910</v>
      </c>
      <c r="C1144" s="296" t="s">
        <v>1911</v>
      </c>
      <c r="D1144" s="928"/>
      <c r="E1144" s="230">
        <f t="shared" ref="E1144:G1146" si="233">E1143+7</f>
        <v>43566</v>
      </c>
      <c r="F1144" s="230">
        <f t="shared" si="233"/>
        <v>43569</v>
      </c>
      <c r="G1144" s="230">
        <f t="shared" si="233"/>
        <v>43583</v>
      </c>
      <c r="H1144" s="289"/>
      <c r="J1144" s="282"/>
    </row>
    <row r="1145" spans="1:10">
      <c r="A1145" s="225"/>
      <c r="B1145" s="297" t="s">
        <v>1912</v>
      </c>
      <c r="C1145" s="296" t="s">
        <v>1913</v>
      </c>
      <c r="D1145" s="928"/>
      <c r="E1145" s="230">
        <f t="shared" si="233"/>
        <v>43573</v>
      </c>
      <c r="F1145" s="230">
        <f t="shared" si="233"/>
        <v>43576</v>
      </c>
      <c r="G1145" s="230">
        <f t="shared" si="233"/>
        <v>43590</v>
      </c>
      <c r="H1145" s="289"/>
      <c r="J1145" s="282"/>
    </row>
    <row r="1146" spans="1:10">
      <c r="A1146" s="225"/>
      <c r="B1146" s="297" t="s">
        <v>1914</v>
      </c>
      <c r="C1146" s="296" t="s">
        <v>1915</v>
      </c>
      <c r="D1146" s="929"/>
      <c r="E1146" s="230">
        <f t="shared" si="233"/>
        <v>43580</v>
      </c>
      <c r="F1146" s="230">
        <f t="shared" si="233"/>
        <v>43583</v>
      </c>
      <c r="G1146" s="230">
        <f t="shared" si="233"/>
        <v>43597</v>
      </c>
      <c r="H1146" s="289"/>
      <c r="J1146" s="282"/>
    </row>
    <row r="1147" spans="1:10">
      <c r="A1147" s="225"/>
      <c r="B1147" s="226"/>
      <c r="C1147" s="226"/>
      <c r="D1147" s="226"/>
      <c r="E1147" s="226"/>
      <c r="F1147" s="313"/>
      <c r="G1147" s="225"/>
      <c r="H1147" s="289"/>
      <c r="J1147" s="282"/>
    </row>
    <row r="1148" spans="1:10">
      <c r="A1148" s="282"/>
      <c r="B1148" s="930" t="s">
        <v>32</v>
      </c>
      <c r="C1148" s="930" t="s">
        <v>33</v>
      </c>
      <c r="D1148" s="932" t="s">
        <v>34</v>
      </c>
      <c r="E1148" s="228" t="s">
        <v>165</v>
      </c>
      <c r="F1148" s="228" t="s">
        <v>165</v>
      </c>
      <c r="G1148" s="228" t="s">
        <v>1916</v>
      </c>
      <c r="H1148" s="282"/>
      <c r="J1148" s="282"/>
    </row>
    <row r="1149" spans="1:10">
      <c r="A1149" s="282"/>
      <c r="B1149" s="931"/>
      <c r="C1149" s="931"/>
      <c r="D1149" s="933"/>
      <c r="E1149" s="228" t="s">
        <v>1123</v>
      </c>
      <c r="F1149" s="228" t="s">
        <v>36</v>
      </c>
      <c r="G1149" s="228" t="s">
        <v>37</v>
      </c>
      <c r="H1149" s="282"/>
      <c r="J1149" s="282"/>
    </row>
    <row r="1150" spans="1:10">
      <c r="A1150" s="282"/>
      <c r="B1150" s="296" t="s">
        <v>1917</v>
      </c>
      <c r="C1150" s="296" t="s">
        <v>1918</v>
      </c>
      <c r="D1150" s="934" t="s">
        <v>1919</v>
      </c>
      <c r="E1150" s="230">
        <v>43552</v>
      </c>
      <c r="F1150" s="230">
        <v>43557</v>
      </c>
      <c r="G1150" s="230">
        <f>F1150+14</f>
        <v>43571</v>
      </c>
      <c r="H1150" s="282"/>
      <c r="J1150" s="282"/>
    </row>
    <row r="1151" spans="1:10">
      <c r="A1151" s="282"/>
      <c r="B1151" s="296" t="s">
        <v>1920</v>
      </c>
      <c r="C1151" s="296" t="s">
        <v>1921</v>
      </c>
      <c r="D1151" s="928"/>
      <c r="E1151" s="230">
        <f t="shared" ref="E1151:G1154" si="234">E1150+7</f>
        <v>43559</v>
      </c>
      <c r="F1151" s="230">
        <f t="shared" si="234"/>
        <v>43564</v>
      </c>
      <c r="G1151" s="230">
        <f t="shared" si="234"/>
        <v>43578</v>
      </c>
      <c r="H1151" s="282"/>
      <c r="J1151" s="282"/>
    </row>
    <row r="1152" spans="1:10">
      <c r="A1152" s="282"/>
      <c r="B1152" s="301" t="s">
        <v>1922</v>
      </c>
      <c r="C1152" s="296" t="s">
        <v>1921</v>
      </c>
      <c r="D1152" s="928"/>
      <c r="E1152" s="230">
        <f t="shared" si="234"/>
        <v>43566</v>
      </c>
      <c r="F1152" s="230">
        <f t="shared" si="234"/>
        <v>43571</v>
      </c>
      <c r="G1152" s="230">
        <f t="shared" si="234"/>
        <v>43585</v>
      </c>
      <c r="H1152" s="282"/>
      <c r="J1152" s="282"/>
    </row>
    <row r="1153" spans="1:10">
      <c r="A1153" s="282"/>
      <c r="B1153" s="301" t="s">
        <v>1923</v>
      </c>
      <c r="C1153" s="296" t="s">
        <v>1921</v>
      </c>
      <c r="D1153" s="928"/>
      <c r="E1153" s="230">
        <f t="shared" si="234"/>
        <v>43573</v>
      </c>
      <c r="F1153" s="230">
        <f t="shared" si="234"/>
        <v>43578</v>
      </c>
      <c r="G1153" s="230">
        <f t="shared" si="234"/>
        <v>43592</v>
      </c>
      <c r="H1153" s="282"/>
      <c r="J1153" s="282"/>
    </row>
    <row r="1154" spans="1:10">
      <c r="A1154" s="282"/>
      <c r="B1154" s="297" t="s">
        <v>1924</v>
      </c>
      <c r="C1154" s="296" t="s">
        <v>1921</v>
      </c>
      <c r="D1154" s="929"/>
      <c r="E1154" s="230">
        <f t="shared" si="234"/>
        <v>43580</v>
      </c>
      <c r="F1154" s="230">
        <f t="shared" si="234"/>
        <v>43585</v>
      </c>
      <c r="G1154" s="230">
        <f t="shared" si="234"/>
        <v>43599</v>
      </c>
      <c r="H1154" s="282"/>
      <c r="J1154" s="282"/>
    </row>
    <row r="1155" spans="1:10">
      <c r="A1155" s="282"/>
      <c r="B1155" s="259"/>
      <c r="C1155" s="314"/>
      <c r="D1155" s="242"/>
      <c r="E1155" s="236"/>
      <c r="F1155" s="236"/>
      <c r="G1155" s="236"/>
      <c r="H1155" s="282"/>
      <c r="I1155" s="300"/>
      <c r="J1155" s="282"/>
    </row>
    <row r="1156" spans="1:10">
      <c r="A1156" s="282"/>
      <c r="B1156" s="930" t="s">
        <v>32</v>
      </c>
      <c r="C1156" s="930" t="s">
        <v>33</v>
      </c>
      <c r="D1156" s="932" t="s">
        <v>34</v>
      </c>
      <c r="E1156" s="228" t="s">
        <v>165</v>
      </c>
      <c r="F1156" s="228" t="s">
        <v>165</v>
      </c>
      <c r="G1156" s="228" t="s">
        <v>1925</v>
      </c>
      <c r="H1156" s="282"/>
      <c r="I1156" s="300"/>
      <c r="J1156" s="282"/>
    </row>
    <row r="1157" spans="1:10">
      <c r="A1157" s="282"/>
      <c r="B1157" s="931"/>
      <c r="C1157" s="931"/>
      <c r="D1157" s="933"/>
      <c r="E1157" s="228" t="s">
        <v>1123</v>
      </c>
      <c r="F1157" s="228" t="s">
        <v>36</v>
      </c>
      <c r="G1157" s="228" t="s">
        <v>37</v>
      </c>
      <c r="H1157" s="282"/>
      <c r="I1157" s="300"/>
      <c r="J1157" s="282"/>
    </row>
    <row r="1158" spans="1:10">
      <c r="A1158" s="282"/>
      <c r="B1158" s="296" t="s">
        <v>66</v>
      </c>
      <c r="C1158" s="296" t="s">
        <v>656</v>
      </c>
      <c r="D1158" s="934" t="s">
        <v>1926</v>
      </c>
      <c r="E1158" s="230">
        <v>43553</v>
      </c>
      <c r="F1158" s="230">
        <v>43557</v>
      </c>
      <c r="G1158" s="230">
        <v>43570</v>
      </c>
      <c r="H1158" s="282"/>
      <c r="I1158" s="300"/>
      <c r="J1158" s="282"/>
    </row>
    <row r="1159" spans="1:10">
      <c r="A1159" s="282"/>
      <c r="B1159" s="296" t="s">
        <v>1927</v>
      </c>
      <c r="C1159" s="296" t="s">
        <v>8</v>
      </c>
      <c r="D1159" s="928"/>
      <c r="E1159" s="230">
        <f>E1158+7</f>
        <v>43560</v>
      </c>
      <c r="F1159" s="230">
        <f>F1158+7</f>
        <v>43564</v>
      </c>
      <c r="G1159" s="230">
        <f>G1158+7</f>
        <v>43577</v>
      </c>
      <c r="H1159" s="282"/>
      <c r="I1159" s="300"/>
      <c r="J1159" s="282"/>
    </row>
    <row r="1160" spans="1:10">
      <c r="A1160" s="282"/>
      <c r="B1160" s="297" t="s">
        <v>233</v>
      </c>
      <c r="C1160" s="315" t="s">
        <v>1928</v>
      </c>
      <c r="D1160" s="928"/>
      <c r="E1160" s="230">
        <f t="shared" ref="E1160:G1162" si="235">E1159+7</f>
        <v>43567</v>
      </c>
      <c r="F1160" s="230">
        <f t="shared" si="235"/>
        <v>43571</v>
      </c>
      <c r="G1160" s="230">
        <f t="shared" si="235"/>
        <v>43584</v>
      </c>
      <c r="H1160" s="282"/>
      <c r="I1160" s="300"/>
      <c r="J1160" s="282"/>
    </row>
    <row r="1161" spans="1:10">
      <c r="A1161" s="282"/>
      <c r="B1161" s="297" t="s">
        <v>1929</v>
      </c>
      <c r="C1161" s="315" t="s">
        <v>1930</v>
      </c>
      <c r="D1161" s="928"/>
      <c r="E1161" s="230">
        <f t="shared" si="235"/>
        <v>43574</v>
      </c>
      <c r="F1161" s="230">
        <f t="shared" si="235"/>
        <v>43578</v>
      </c>
      <c r="G1161" s="230">
        <f t="shared" si="235"/>
        <v>43591</v>
      </c>
      <c r="H1161" s="282"/>
      <c r="I1161" s="300"/>
      <c r="J1161" s="282"/>
    </row>
    <row r="1162" spans="1:10">
      <c r="A1162" s="282"/>
      <c r="B1162" s="297" t="s">
        <v>177</v>
      </c>
      <c r="C1162" s="315" t="s">
        <v>1930</v>
      </c>
      <c r="D1162" s="929"/>
      <c r="E1162" s="230">
        <f t="shared" si="235"/>
        <v>43581</v>
      </c>
      <c r="F1162" s="230">
        <f t="shared" si="235"/>
        <v>43585</v>
      </c>
      <c r="G1162" s="230">
        <f t="shared" si="235"/>
        <v>43598</v>
      </c>
      <c r="H1162" s="282"/>
      <c r="I1162" s="300"/>
      <c r="J1162" s="282"/>
    </row>
    <row r="1163" spans="1:10">
      <c r="A1163" s="282"/>
      <c r="B1163" s="259"/>
      <c r="C1163" s="314"/>
      <c r="D1163" s="242"/>
      <c r="E1163" s="236"/>
      <c r="F1163" s="236"/>
      <c r="G1163" s="236"/>
      <c r="H1163" s="282"/>
      <c r="I1163" s="300"/>
      <c r="J1163" s="282"/>
    </row>
    <row r="1164" spans="1:10">
      <c r="A1164" s="282"/>
      <c r="B1164" s="930" t="s">
        <v>32</v>
      </c>
      <c r="C1164" s="930" t="s">
        <v>33</v>
      </c>
      <c r="D1164" s="932" t="s">
        <v>34</v>
      </c>
      <c r="E1164" s="228" t="s">
        <v>165</v>
      </c>
      <c r="F1164" s="228" t="s">
        <v>165</v>
      </c>
      <c r="G1164" s="228" t="s">
        <v>1916</v>
      </c>
      <c r="H1164" s="282"/>
      <c r="I1164" s="300"/>
      <c r="J1164" s="282"/>
    </row>
    <row r="1165" spans="1:10">
      <c r="A1165" s="282"/>
      <c r="B1165" s="931"/>
      <c r="C1165" s="931"/>
      <c r="D1165" s="933"/>
      <c r="E1165" s="228" t="s">
        <v>1123</v>
      </c>
      <c r="F1165" s="228" t="s">
        <v>36</v>
      </c>
      <c r="G1165" s="228" t="s">
        <v>37</v>
      </c>
      <c r="H1165" s="282"/>
      <c r="I1165" s="282"/>
      <c r="J1165" s="282"/>
    </row>
    <row r="1166" spans="1:10">
      <c r="A1166" s="282"/>
      <c r="B1166" s="297" t="s">
        <v>1931</v>
      </c>
      <c r="C1166" s="297" t="s">
        <v>1932</v>
      </c>
      <c r="D1166" s="934" t="s">
        <v>1933</v>
      </c>
      <c r="E1166" s="230">
        <v>43552</v>
      </c>
      <c r="F1166" s="230">
        <v>43558</v>
      </c>
      <c r="G1166" s="230">
        <f>F1166+11</f>
        <v>43569</v>
      </c>
      <c r="H1166" s="282"/>
      <c r="I1166" s="282"/>
      <c r="J1166" s="282"/>
    </row>
    <row r="1167" spans="1:10">
      <c r="A1167" s="282"/>
      <c r="B1167" s="297" t="s">
        <v>1934</v>
      </c>
      <c r="C1167" s="297" t="s">
        <v>1935</v>
      </c>
      <c r="D1167" s="928"/>
      <c r="E1167" s="230">
        <f t="shared" ref="E1167:G1169" si="236">E1166+7</f>
        <v>43559</v>
      </c>
      <c r="F1167" s="230">
        <f t="shared" si="236"/>
        <v>43565</v>
      </c>
      <c r="G1167" s="230">
        <f t="shared" si="236"/>
        <v>43576</v>
      </c>
      <c r="H1167" s="282"/>
      <c r="I1167" s="282"/>
      <c r="J1167" s="282"/>
    </row>
    <row r="1168" spans="1:10">
      <c r="A1168" s="282"/>
      <c r="B1168" s="297" t="s">
        <v>1936</v>
      </c>
      <c r="C1168" s="297" t="s">
        <v>1937</v>
      </c>
      <c r="D1168" s="928"/>
      <c r="E1168" s="230">
        <f t="shared" si="236"/>
        <v>43566</v>
      </c>
      <c r="F1168" s="230">
        <f t="shared" si="236"/>
        <v>43572</v>
      </c>
      <c r="G1168" s="230">
        <f t="shared" si="236"/>
        <v>43583</v>
      </c>
      <c r="H1168" s="282"/>
      <c r="I1168" s="282"/>
      <c r="J1168" s="282"/>
    </row>
    <row r="1169" spans="1:10">
      <c r="A1169" s="282"/>
      <c r="B1169" s="297" t="s">
        <v>1938</v>
      </c>
      <c r="C1169" s="297" t="s">
        <v>1939</v>
      </c>
      <c r="D1169" s="929"/>
      <c r="E1169" s="230">
        <f t="shared" si="236"/>
        <v>43573</v>
      </c>
      <c r="F1169" s="230">
        <f t="shared" si="236"/>
        <v>43579</v>
      </c>
      <c r="G1169" s="230">
        <f t="shared" si="236"/>
        <v>43590</v>
      </c>
      <c r="H1169" s="282"/>
      <c r="I1169" s="282"/>
      <c r="J1169" s="282"/>
    </row>
    <row r="1170" spans="1:10">
      <c r="A1170" s="282"/>
      <c r="B1170" s="259"/>
      <c r="C1170" s="259"/>
      <c r="D1170" s="242"/>
      <c r="E1170" s="236"/>
      <c r="F1170" s="236"/>
      <c r="G1170" s="236"/>
      <c r="H1170" s="282"/>
      <c r="I1170" s="282"/>
      <c r="J1170" s="282"/>
    </row>
    <row r="1171" spans="1:10">
      <c r="A1171" s="282"/>
      <c r="B1171" s="930" t="s">
        <v>32</v>
      </c>
      <c r="C1171" s="930" t="s">
        <v>33</v>
      </c>
      <c r="D1171" s="932" t="s">
        <v>34</v>
      </c>
      <c r="E1171" s="228" t="s">
        <v>165</v>
      </c>
      <c r="F1171" s="228" t="s">
        <v>165</v>
      </c>
      <c r="G1171" s="228" t="s">
        <v>1916</v>
      </c>
      <c r="H1171" s="282"/>
      <c r="I1171" s="282"/>
      <c r="J1171" s="282"/>
    </row>
    <row r="1172" spans="1:10">
      <c r="A1172" s="282"/>
      <c r="B1172" s="931"/>
      <c r="C1172" s="931"/>
      <c r="D1172" s="933"/>
      <c r="E1172" s="228" t="s">
        <v>1123</v>
      </c>
      <c r="F1172" s="228" t="s">
        <v>36</v>
      </c>
      <c r="G1172" s="228" t="s">
        <v>37</v>
      </c>
      <c r="H1172" s="282"/>
      <c r="I1172" s="282"/>
      <c r="J1172" s="282"/>
    </row>
    <row r="1173" spans="1:10">
      <c r="A1173" s="282"/>
      <c r="B1173" s="296" t="s">
        <v>1940</v>
      </c>
      <c r="C1173" s="297" t="s">
        <v>1941</v>
      </c>
      <c r="D1173" s="934" t="s">
        <v>1942</v>
      </c>
      <c r="E1173" s="230">
        <v>43553</v>
      </c>
      <c r="F1173" s="230">
        <v>43558</v>
      </c>
      <c r="G1173" s="230">
        <f>F1173+14</f>
        <v>43572</v>
      </c>
      <c r="H1173" s="282"/>
      <c r="I1173" s="282"/>
      <c r="J1173" s="282"/>
    </row>
    <row r="1174" spans="1:10">
      <c r="A1174" s="282"/>
      <c r="B1174" s="297" t="s">
        <v>1943</v>
      </c>
      <c r="C1174" s="297" t="s">
        <v>1944</v>
      </c>
      <c r="D1174" s="928"/>
      <c r="E1174" s="230">
        <f>E1173+7</f>
        <v>43560</v>
      </c>
      <c r="F1174" s="230">
        <f>F1173+7</f>
        <v>43565</v>
      </c>
      <c r="G1174" s="230">
        <f>G1173+7</f>
        <v>43579</v>
      </c>
      <c r="H1174" s="282"/>
      <c r="I1174" s="282"/>
      <c r="J1174" s="282"/>
    </row>
    <row r="1175" spans="1:10">
      <c r="A1175" s="282"/>
      <c r="B1175" s="297" t="s">
        <v>1945</v>
      </c>
      <c r="C1175" s="297" t="s">
        <v>1946</v>
      </c>
      <c r="D1175" s="928"/>
      <c r="E1175" s="230">
        <f t="shared" ref="E1175:G1176" si="237">E1174+7</f>
        <v>43567</v>
      </c>
      <c r="F1175" s="230">
        <f t="shared" si="237"/>
        <v>43572</v>
      </c>
      <c r="G1175" s="230">
        <f t="shared" si="237"/>
        <v>43586</v>
      </c>
      <c r="H1175" s="282"/>
      <c r="I1175" s="282"/>
      <c r="J1175" s="282"/>
    </row>
    <row r="1176" spans="1:10">
      <c r="A1176" s="282"/>
      <c r="B1176" s="297" t="s">
        <v>1947</v>
      </c>
      <c r="C1176" s="297" t="s">
        <v>1948</v>
      </c>
      <c r="D1176" s="929"/>
      <c r="E1176" s="230">
        <f t="shared" si="237"/>
        <v>43574</v>
      </c>
      <c r="F1176" s="230">
        <f t="shared" si="237"/>
        <v>43579</v>
      </c>
      <c r="G1176" s="230">
        <f t="shared" si="237"/>
        <v>43593</v>
      </c>
      <c r="H1176" s="282"/>
      <c r="I1176" s="282"/>
      <c r="J1176" s="282"/>
    </row>
    <row r="1177" spans="1:10">
      <c r="A1177" s="282"/>
      <c r="B1177" s="284"/>
      <c r="C1177" s="284"/>
      <c r="D1177" s="282"/>
      <c r="E1177" s="282"/>
      <c r="F1177" s="282"/>
      <c r="G1177" s="282"/>
      <c r="H1177" s="282"/>
      <c r="I1177" s="282"/>
      <c r="J1177" s="282"/>
    </row>
    <row r="1178" spans="1:10">
      <c r="A1178" s="282"/>
      <c r="B1178" s="930" t="s">
        <v>32</v>
      </c>
      <c r="C1178" s="930" t="s">
        <v>33</v>
      </c>
      <c r="D1178" s="932" t="s">
        <v>34</v>
      </c>
      <c r="E1178" s="228" t="s">
        <v>165</v>
      </c>
      <c r="F1178" s="228" t="s">
        <v>165</v>
      </c>
      <c r="G1178" s="228" t="s">
        <v>250</v>
      </c>
      <c r="H1178" s="282"/>
      <c r="I1178" s="282"/>
      <c r="J1178" s="282"/>
    </row>
    <row r="1179" spans="1:10">
      <c r="A1179" s="282"/>
      <c r="B1179" s="931"/>
      <c r="C1179" s="931"/>
      <c r="D1179" s="933"/>
      <c r="E1179" s="228" t="s">
        <v>1123</v>
      </c>
      <c r="F1179" s="228" t="s">
        <v>36</v>
      </c>
      <c r="G1179" s="228" t="s">
        <v>37</v>
      </c>
      <c r="H1179" s="282"/>
      <c r="I1179" s="282"/>
      <c r="J1179" s="282"/>
    </row>
    <row r="1180" spans="1:10">
      <c r="A1180" s="282"/>
      <c r="B1180" s="296" t="s">
        <v>1949</v>
      </c>
      <c r="C1180" s="296" t="s">
        <v>1950</v>
      </c>
      <c r="D1180" s="934" t="s">
        <v>1951</v>
      </c>
      <c r="E1180" s="230">
        <v>43556</v>
      </c>
      <c r="F1180" s="230">
        <v>43559</v>
      </c>
      <c r="G1180" s="230">
        <f>F1180+14</f>
        <v>43573</v>
      </c>
      <c r="H1180" s="282"/>
      <c r="I1180" s="282"/>
      <c r="J1180" s="282"/>
    </row>
    <row r="1181" spans="1:10">
      <c r="A1181" s="282"/>
      <c r="B1181" s="297" t="s">
        <v>1952</v>
      </c>
      <c r="C1181" s="297" t="s">
        <v>1953</v>
      </c>
      <c r="D1181" s="928"/>
      <c r="E1181" s="230">
        <f>E1180+7</f>
        <v>43563</v>
      </c>
      <c r="F1181" s="230">
        <f>F1180+7</f>
        <v>43566</v>
      </c>
      <c r="G1181" s="230">
        <f>G1180+7</f>
        <v>43580</v>
      </c>
      <c r="H1181" s="282"/>
      <c r="I1181" s="282"/>
      <c r="J1181" s="282"/>
    </row>
    <row r="1182" spans="1:10">
      <c r="A1182" s="282"/>
      <c r="B1182" s="301" t="s">
        <v>1954</v>
      </c>
      <c r="C1182" s="297" t="s">
        <v>1955</v>
      </c>
      <c r="D1182" s="928"/>
      <c r="E1182" s="230">
        <f t="shared" ref="E1182:G1183" si="238">E1181+7</f>
        <v>43570</v>
      </c>
      <c r="F1182" s="230">
        <f t="shared" si="238"/>
        <v>43573</v>
      </c>
      <c r="G1182" s="230">
        <f t="shared" si="238"/>
        <v>43587</v>
      </c>
      <c r="H1182" s="282"/>
      <c r="I1182" s="282"/>
      <c r="J1182" s="282"/>
    </row>
    <row r="1183" spans="1:10">
      <c r="A1183" s="225"/>
      <c r="B1183" s="316" t="s">
        <v>1956</v>
      </c>
      <c r="C1183" s="302" t="s">
        <v>1957</v>
      </c>
      <c r="D1183" s="929"/>
      <c r="E1183" s="230">
        <f t="shared" si="238"/>
        <v>43577</v>
      </c>
      <c r="F1183" s="230">
        <f t="shared" si="238"/>
        <v>43580</v>
      </c>
      <c r="G1183" s="230">
        <f t="shared" si="238"/>
        <v>43594</v>
      </c>
      <c r="H1183" s="282"/>
      <c r="I1183" s="282"/>
      <c r="J1183" s="282"/>
    </row>
    <row r="1184" spans="1:10">
      <c r="A1184" s="282"/>
      <c r="B1184" s="284"/>
      <c r="C1184" s="284"/>
      <c r="D1184" s="282"/>
      <c r="E1184" s="282"/>
      <c r="F1184" s="282"/>
      <c r="G1184" s="282"/>
      <c r="H1184" s="282"/>
      <c r="I1184" s="282"/>
      <c r="J1184" s="282"/>
    </row>
    <row r="1185" spans="1:10">
      <c r="A1185" s="282"/>
      <c r="B1185" s="930" t="s">
        <v>32</v>
      </c>
      <c r="C1185" s="930" t="s">
        <v>33</v>
      </c>
      <c r="D1185" s="932" t="s">
        <v>34</v>
      </c>
      <c r="E1185" s="228" t="s">
        <v>165</v>
      </c>
      <c r="F1185" s="228" t="s">
        <v>165</v>
      </c>
      <c r="G1185" s="228" t="s">
        <v>1906</v>
      </c>
      <c r="H1185" s="282"/>
      <c r="I1185" s="282"/>
      <c r="J1185" s="282"/>
    </row>
    <row r="1186" spans="1:10">
      <c r="A1186" s="282"/>
      <c r="B1186" s="931"/>
      <c r="C1186" s="931"/>
      <c r="D1186" s="933"/>
      <c r="E1186" s="228" t="s">
        <v>1123</v>
      </c>
      <c r="F1186" s="228" t="s">
        <v>36</v>
      </c>
      <c r="G1186" s="228" t="s">
        <v>37</v>
      </c>
      <c r="H1186" s="282"/>
      <c r="I1186" s="282"/>
      <c r="J1186" s="282"/>
    </row>
    <row r="1187" spans="1:10">
      <c r="A1187" s="282"/>
      <c r="B1187" s="296" t="s">
        <v>508</v>
      </c>
      <c r="C1187" s="296" t="s">
        <v>1958</v>
      </c>
      <c r="D1187" s="934" t="s">
        <v>1959</v>
      </c>
      <c r="E1187" s="230">
        <v>43559</v>
      </c>
      <c r="F1187" s="230">
        <v>43562</v>
      </c>
      <c r="G1187" s="230">
        <f>F1187+14</f>
        <v>43576</v>
      </c>
      <c r="H1187" s="282"/>
      <c r="I1187" s="282"/>
      <c r="J1187" s="282"/>
    </row>
    <row r="1188" spans="1:10">
      <c r="A1188" s="282"/>
      <c r="B1188" s="296" t="s">
        <v>167</v>
      </c>
      <c r="C1188" s="296" t="s">
        <v>1960</v>
      </c>
      <c r="D1188" s="928"/>
      <c r="E1188" s="230">
        <f>E1187+7</f>
        <v>43566</v>
      </c>
      <c r="F1188" s="230">
        <f>F1187+7</f>
        <v>43569</v>
      </c>
      <c r="G1188" s="230">
        <f>G1187+7</f>
        <v>43583</v>
      </c>
      <c r="H1188" s="282"/>
      <c r="I1188" s="282"/>
      <c r="J1188" s="282"/>
    </row>
    <row r="1189" spans="1:10">
      <c r="A1189" s="282"/>
      <c r="B1189" s="296" t="s">
        <v>293</v>
      </c>
      <c r="C1189" s="296" t="s">
        <v>1961</v>
      </c>
      <c r="D1189" s="928"/>
      <c r="E1189" s="230">
        <f t="shared" ref="E1189:G1190" si="239">E1188+7</f>
        <v>43573</v>
      </c>
      <c r="F1189" s="230">
        <f t="shared" si="239"/>
        <v>43576</v>
      </c>
      <c r="G1189" s="230">
        <f t="shared" si="239"/>
        <v>43590</v>
      </c>
      <c r="H1189" s="282"/>
      <c r="I1189" s="282"/>
      <c r="J1189" s="282"/>
    </row>
    <row r="1190" spans="1:10">
      <c r="A1190" s="282"/>
      <c r="B1190" s="297" t="s">
        <v>171</v>
      </c>
      <c r="C1190" s="296" t="s">
        <v>1962</v>
      </c>
      <c r="D1190" s="929"/>
      <c r="E1190" s="230">
        <f t="shared" si="239"/>
        <v>43580</v>
      </c>
      <c r="F1190" s="230">
        <f t="shared" si="239"/>
        <v>43583</v>
      </c>
      <c r="G1190" s="230">
        <f t="shared" si="239"/>
        <v>43597</v>
      </c>
      <c r="H1190" s="282"/>
      <c r="I1190" s="282"/>
    </row>
    <row r="1191" spans="1:10">
      <c r="A1191" s="282"/>
      <c r="B1191" s="259"/>
      <c r="C1191" s="259"/>
      <c r="D1191" s="242"/>
      <c r="E1191" s="236"/>
      <c r="F1191" s="236"/>
      <c r="G1191" s="236"/>
      <c r="H1191" s="282"/>
      <c r="I1191" s="282"/>
    </row>
    <row r="1192" spans="1:10">
      <c r="A1192" s="282"/>
      <c r="B1192" s="930" t="s">
        <v>32</v>
      </c>
      <c r="C1192" s="930" t="s">
        <v>33</v>
      </c>
      <c r="D1192" s="932" t="s">
        <v>34</v>
      </c>
      <c r="E1192" s="228" t="s">
        <v>165</v>
      </c>
      <c r="F1192" s="228" t="s">
        <v>165</v>
      </c>
      <c r="G1192" s="228" t="s">
        <v>1916</v>
      </c>
      <c r="H1192" s="282"/>
      <c r="I1192" s="282"/>
    </row>
    <row r="1193" spans="1:10">
      <c r="A1193" s="282"/>
      <c r="B1193" s="931"/>
      <c r="C1193" s="931"/>
      <c r="D1193" s="933"/>
      <c r="E1193" s="228" t="s">
        <v>1123</v>
      </c>
      <c r="F1193" s="228" t="s">
        <v>36</v>
      </c>
      <c r="G1193" s="228" t="s">
        <v>37</v>
      </c>
      <c r="H1193" s="282"/>
      <c r="I1193" s="282"/>
    </row>
    <row r="1194" spans="1:10">
      <c r="A1194" s="282"/>
      <c r="B1194" s="296" t="s">
        <v>474</v>
      </c>
      <c r="C1194" s="296" t="s">
        <v>1963</v>
      </c>
      <c r="D1194" s="317"/>
      <c r="E1194" s="230">
        <v>43558</v>
      </c>
      <c r="F1194" s="230">
        <v>43562</v>
      </c>
      <c r="G1194" s="230">
        <f>F1194+14</f>
        <v>43576</v>
      </c>
      <c r="H1194" s="282"/>
      <c r="I1194" s="282"/>
    </row>
    <row r="1195" spans="1:10">
      <c r="A1195" s="282"/>
      <c r="B1195" s="296" t="s">
        <v>287</v>
      </c>
      <c r="C1195" s="296"/>
      <c r="D1195" s="928" t="s">
        <v>1964</v>
      </c>
      <c r="E1195" s="230">
        <f>E1194+7</f>
        <v>43565</v>
      </c>
      <c r="F1195" s="230">
        <f>F1194+7</f>
        <v>43569</v>
      </c>
      <c r="G1195" s="230">
        <f>G1194+7</f>
        <v>43583</v>
      </c>
      <c r="H1195" s="282"/>
      <c r="I1195" s="282"/>
    </row>
    <row r="1196" spans="1:10">
      <c r="A1196" s="282"/>
      <c r="B1196" s="297" t="s">
        <v>1965</v>
      </c>
      <c r="C1196" s="315" t="s">
        <v>1966</v>
      </c>
      <c r="D1196" s="928"/>
      <c r="E1196" s="230">
        <f t="shared" ref="E1196:G1197" si="240">E1195+7</f>
        <v>43572</v>
      </c>
      <c r="F1196" s="230">
        <f t="shared" si="240"/>
        <v>43576</v>
      </c>
      <c r="G1196" s="230">
        <f t="shared" si="240"/>
        <v>43590</v>
      </c>
      <c r="H1196" s="282"/>
      <c r="I1196" s="282"/>
    </row>
    <row r="1197" spans="1:10">
      <c r="A1197" s="282"/>
      <c r="B1197" s="302" t="s">
        <v>475</v>
      </c>
      <c r="C1197" s="296" t="s">
        <v>1967</v>
      </c>
      <c r="D1197" s="929"/>
      <c r="E1197" s="230">
        <f t="shared" si="240"/>
        <v>43579</v>
      </c>
      <c r="F1197" s="230">
        <f t="shared" si="240"/>
        <v>43583</v>
      </c>
      <c r="G1197" s="230">
        <f t="shared" si="240"/>
        <v>43597</v>
      </c>
      <c r="H1197" s="282"/>
      <c r="I1197" s="282"/>
    </row>
    <row r="1198" spans="1:10">
      <c r="A1198" s="282"/>
      <c r="B1198" s="318"/>
      <c r="C1198" s="318"/>
      <c r="D1198" s="267"/>
      <c r="E1198" s="267"/>
      <c r="F1198" s="309"/>
      <c r="G1198" s="309"/>
      <c r="H1198" s="282"/>
      <c r="I1198" s="282"/>
    </row>
    <row r="1199" spans="1:10">
      <c r="A1199" s="225" t="s">
        <v>1968</v>
      </c>
      <c r="B1199" s="284"/>
      <c r="C1199" s="311"/>
      <c r="D1199" s="267"/>
      <c r="E1199" s="267"/>
      <c r="F1199" s="319"/>
      <c r="G1199" s="319"/>
      <c r="H1199" s="282"/>
      <c r="I1199" s="282"/>
    </row>
    <row r="1200" spans="1:10">
      <c r="A1200" s="282"/>
      <c r="B1200" s="930" t="s">
        <v>32</v>
      </c>
      <c r="C1200" s="930" t="s">
        <v>33</v>
      </c>
      <c r="D1200" s="932" t="s">
        <v>34</v>
      </c>
      <c r="E1200" s="228" t="s">
        <v>165</v>
      </c>
      <c r="F1200" s="228" t="s">
        <v>165</v>
      </c>
      <c r="G1200" s="228" t="s">
        <v>1968</v>
      </c>
      <c r="H1200" s="282"/>
      <c r="I1200" s="282"/>
    </row>
    <row r="1201" spans="1:9">
      <c r="A1201" s="282"/>
      <c r="B1201" s="931"/>
      <c r="C1201" s="931"/>
      <c r="D1201" s="933"/>
      <c r="E1201" s="228" t="s">
        <v>1123</v>
      </c>
      <c r="F1201" s="228" t="s">
        <v>36</v>
      </c>
      <c r="G1201" s="228" t="s">
        <v>37</v>
      </c>
      <c r="H1201" s="282"/>
      <c r="I1201" s="282"/>
    </row>
    <row r="1202" spans="1:9">
      <c r="A1202" s="282"/>
      <c r="B1202" s="296" t="s">
        <v>1949</v>
      </c>
      <c r="C1202" s="296" t="s">
        <v>1950</v>
      </c>
      <c r="D1202" s="934" t="s">
        <v>1951</v>
      </c>
      <c r="E1202" s="230">
        <v>43556</v>
      </c>
      <c r="F1202" s="230">
        <v>43559</v>
      </c>
      <c r="G1202" s="230">
        <f>F1202+19</f>
        <v>43578</v>
      </c>
      <c r="H1202" s="282"/>
      <c r="I1202" s="282"/>
    </row>
    <row r="1203" spans="1:9">
      <c r="A1203" s="282"/>
      <c r="B1203" s="297" t="s">
        <v>1952</v>
      </c>
      <c r="C1203" s="297" t="s">
        <v>1953</v>
      </c>
      <c r="D1203" s="928"/>
      <c r="E1203" s="230">
        <f>E1202+7</f>
        <v>43563</v>
      </c>
      <c r="F1203" s="230">
        <f>F1202+7</f>
        <v>43566</v>
      </c>
      <c r="G1203" s="230">
        <f>G1202+7</f>
        <v>43585</v>
      </c>
      <c r="H1203" s="282"/>
      <c r="I1203" s="282"/>
    </row>
    <row r="1204" spans="1:9">
      <c r="A1204" s="282"/>
      <c r="B1204" s="301" t="s">
        <v>1954</v>
      </c>
      <c r="C1204" s="297" t="s">
        <v>1955</v>
      </c>
      <c r="D1204" s="928"/>
      <c r="E1204" s="230">
        <f t="shared" ref="E1204:G1205" si="241">E1203+7</f>
        <v>43570</v>
      </c>
      <c r="F1204" s="230">
        <f t="shared" si="241"/>
        <v>43573</v>
      </c>
      <c r="G1204" s="230">
        <f t="shared" si="241"/>
        <v>43592</v>
      </c>
      <c r="H1204" s="282"/>
      <c r="I1204" s="282"/>
    </row>
    <row r="1205" spans="1:9">
      <c r="A1205" s="225"/>
      <c r="B1205" s="316" t="s">
        <v>1956</v>
      </c>
      <c r="C1205" s="302" t="s">
        <v>1957</v>
      </c>
      <c r="D1205" s="929"/>
      <c r="E1205" s="230">
        <f t="shared" si="241"/>
        <v>43577</v>
      </c>
      <c r="F1205" s="230">
        <f t="shared" si="241"/>
        <v>43580</v>
      </c>
      <c r="G1205" s="230">
        <f t="shared" si="241"/>
        <v>43599</v>
      </c>
      <c r="H1205" s="282"/>
      <c r="I1205" s="282"/>
    </row>
    <row r="1206" spans="1:9">
      <c r="A1206" s="282"/>
      <c r="B1206" s="259"/>
      <c r="C1206" s="260"/>
      <c r="D1206" s="242"/>
      <c r="E1206" s="236"/>
      <c r="F1206" s="236"/>
      <c r="G1206" s="236"/>
      <c r="H1206" s="246"/>
      <c r="I1206" s="282"/>
    </row>
    <row r="1207" spans="1:9">
      <c r="A1207" s="320" t="s">
        <v>1969</v>
      </c>
      <c r="B1207" s="259"/>
      <c r="C1207" s="259"/>
      <c r="D1207" s="242"/>
      <c r="E1207" s="236"/>
      <c r="F1207" s="236"/>
      <c r="G1207" s="236"/>
      <c r="H1207" s="236"/>
      <c r="I1207" s="282"/>
    </row>
    <row r="1208" spans="1:9">
      <c r="A1208" s="282"/>
      <c r="B1208" s="930" t="s">
        <v>32</v>
      </c>
      <c r="C1208" s="930" t="s">
        <v>33</v>
      </c>
      <c r="D1208" s="932" t="s">
        <v>34</v>
      </c>
      <c r="E1208" s="228" t="s">
        <v>165</v>
      </c>
      <c r="F1208" s="228" t="s">
        <v>165</v>
      </c>
      <c r="G1208" s="228" t="s">
        <v>1969</v>
      </c>
      <c r="H1208" s="236"/>
      <c r="I1208" s="282"/>
    </row>
    <row r="1209" spans="1:9">
      <c r="A1209" s="282"/>
      <c r="B1209" s="931"/>
      <c r="C1209" s="931"/>
      <c r="D1209" s="933"/>
      <c r="E1209" s="228" t="s">
        <v>1123</v>
      </c>
      <c r="F1209" s="228" t="s">
        <v>36</v>
      </c>
      <c r="G1209" s="228" t="s">
        <v>37</v>
      </c>
      <c r="H1209" s="236"/>
      <c r="I1209" s="282"/>
    </row>
    <row r="1210" spans="1:9">
      <c r="A1210" s="282"/>
      <c r="B1210" s="296" t="s">
        <v>1970</v>
      </c>
      <c r="C1210" s="296" t="s">
        <v>1971</v>
      </c>
      <c r="D1210" s="934" t="s">
        <v>1972</v>
      </c>
      <c r="E1210" s="230">
        <v>43556</v>
      </c>
      <c r="F1210" s="230">
        <v>43559</v>
      </c>
      <c r="G1210" s="230">
        <f>F1210+12</f>
        <v>43571</v>
      </c>
      <c r="H1210" s="236"/>
      <c r="I1210" s="282"/>
    </row>
    <row r="1211" spans="1:9">
      <c r="A1211" s="225"/>
      <c r="B1211" s="297" t="s">
        <v>1973</v>
      </c>
      <c r="C1211" s="297" t="s">
        <v>1974</v>
      </c>
      <c r="D1211" s="928"/>
      <c r="E1211" s="230">
        <f>E1210+7</f>
        <v>43563</v>
      </c>
      <c r="F1211" s="230">
        <f>F1210+7</f>
        <v>43566</v>
      </c>
      <c r="G1211" s="230">
        <f>G1210+7</f>
        <v>43578</v>
      </c>
      <c r="H1211" s="309"/>
      <c r="I1211" s="282"/>
    </row>
    <row r="1212" spans="1:9">
      <c r="A1212" s="225"/>
      <c r="B1212" s="301" t="s">
        <v>1975</v>
      </c>
      <c r="C1212" s="297" t="s">
        <v>1976</v>
      </c>
      <c r="D1212" s="928"/>
      <c r="E1212" s="230">
        <f t="shared" ref="E1212:G1213" si="242">E1211+7</f>
        <v>43570</v>
      </c>
      <c r="F1212" s="230">
        <f t="shared" si="242"/>
        <v>43573</v>
      </c>
      <c r="G1212" s="230">
        <f t="shared" si="242"/>
        <v>43585</v>
      </c>
      <c r="H1212" s="246"/>
      <c r="I1212" s="282"/>
    </row>
    <row r="1213" spans="1:9">
      <c r="A1213" s="225"/>
      <c r="B1213" s="316" t="s">
        <v>1977</v>
      </c>
      <c r="C1213" s="302" t="s">
        <v>1978</v>
      </c>
      <c r="D1213" s="929"/>
      <c r="E1213" s="230">
        <f t="shared" si="242"/>
        <v>43577</v>
      </c>
      <c r="F1213" s="230">
        <f t="shared" si="242"/>
        <v>43580</v>
      </c>
      <c r="G1213" s="230">
        <f t="shared" si="242"/>
        <v>43592</v>
      </c>
      <c r="H1213" s="246"/>
      <c r="I1213" s="282"/>
    </row>
    <row r="1214" spans="1:9">
      <c r="A1214" s="225"/>
      <c r="B1214" s="284"/>
      <c r="C1214" s="284"/>
      <c r="D1214" s="242"/>
      <c r="E1214" s="236"/>
      <c r="F1214" s="236"/>
      <c r="G1214" s="284"/>
      <c r="H1214" s="242"/>
      <c r="I1214" s="282"/>
    </row>
    <row r="1215" spans="1:9">
      <c r="A1215" s="225" t="s">
        <v>1979</v>
      </c>
      <c r="B1215" s="284"/>
      <c r="C1215" s="284"/>
      <c r="D1215" s="242"/>
      <c r="E1215" s="236"/>
      <c r="F1215" s="236"/>
      <c r="G1215" s="284"/>
      <c r="H1215" s="242"/>
      <c r="I1215" s="282"/>
    </row>
    <row r="1216" spans="1:9">
      <c r="A1216" s="225"/>
      <c r="B1216" s="930" t="s">
        <v>32</v>
      </c>
      <c r="C1216" s="930" t="s">
        <v>33</v>
      </c>
      <c r="D1216" s="932" t="s">
        <v>34</v>
      </c>
      <c r="E1216" s="228" t="s">
        <v>165</v>
      </c>
      <c r="F1216" s="228" t="s">
        <v>165</v>
      </c>
      <c r="G1216" s="228" t="s">
        <v>1925</v>
      </c>
      <c r="H1216" s="228" t="s">
        <v>1979</v>
      </c>
      <c r="I1216" s="282"/>
    </row>
    <row r="1217" spans="1:9">
      <c r="A1217" s="225"/>
      <c r="B1217" s="931"/>
      <c r="C1217" s="931"/>
      <c r="D1217" s="933"/>
      <c r="E1217" s="228" t="s">
        <v>1123</v>
      </c>
      <c r="F1217" s="228" t="s">
        <v>36</v>
      </c>
      <c r="G1217" s="228" t="s">
        <v>37</v>
      </c>
      <c r="H1217" s="228" t="s">
        <v>37</v>
      </c>
      <c r="I1217" s="282"/>
    </row>
    <row r="1218" spans="1:9">
      <c r="A1218" s="225"/>
      <c r="B1218" s="296" t="s">
        <v>1940</v>
      </c>
      <c r="C1218" s="297" t="s">
        <v>1941</v>
      </c>
      <c r="D1218" s="934" t="s">
        <v>1942</v>
      </c>
      <c r="E1218" s="230">
        <v>43553</v>
      </c>
      <c r="F1218" s="230">
        <v>43558</v>
      </c>
      <c r="G1218" s="230">
        <f>F1218+14</f>
        <v>43572</v>
      </c>
      <c r="H1218" s="230" t="s">
        <v>1980</v>
      </c>
      <c r="I1218" s="282"/>
    </row>
    <row r="1219" spans="1:9">
      <c r="A1219" s="282"/>
      <c r="B1219" s="297" t="s">
        <v>1943</v>
      </c>
      <c r="C1219" s="297" t="s">
        <v>1944</v>
      </c>
      <c r="D1219" s="928"/>
      <c r="E1219" s="230">
        <f>E1218+7</f>
        <v>43560</v>
      </c>
      <c r="F1219" s="230">
        <f>F1218+7</f>
        <v>43565</v>
      </c>
      <c r="G1219" s="230">
        <f>G1218+7</f>
        <v>43579</v>
      </c>
      <c r="H1219" s="230" t="s">
        <v>1980</v>
      </c>
      <c r="I1219" s="282"/>
    </row>
    <row r="1220" spans="1:9">
      <c r="A1220" s="282"/>
      <c r="B1220" s="297" t="s">
        <v>1945</v>
      </c>
      <c r="C1220" s="297" t="s">
        <v>1946</v>
      </c>
      <c r="D1220" s="928"/>
      <c r="E1220" s="230">
        <f t="shared" ref="E1220:G1221" si="243">E1219+7</f>
        <v>43567</v>
      </c>
      <c r="F1220" s="230">
        <f t="shared" si="243"/>
        <v>43572</v>
      </c>
      <c r="G1220" s="230">
        <f t="shared" si="243"/>
        <v>43586</v>
      </c>
      <c r="H1220" s="230" t="s">
        <v>1980</v>
      </c>
      <c r="I1220" s="282"/>
    </row>
    <row r="1221" spans="1:9">
      <c r="A1221" s="282"/>
      <c r="B1221" s="297" t="s">
        <v>1947</v>
      </c>
      <c r="C1221" s="297" t="s">
        <v>1948</v>
      </c>
      <c r="D1221" s="929"/>
      <c r="E1221" s="230">
        <f t="shared" si="243"/>
        <v>43574</v>
      </c>
      <c r="F1221" s="230">
        <f t="shared" si="243"/>
        <v>43579</v>
      </c>
      <c r="G1221" s="230">
        <f t="shared" si="243"/>
        <v>43593</v>
      </c>
      <c r="H1221" s="230" t="s">
        <v>1980</v>
      </c>
      <c r="I1221" s="282"/>
    </row>
    <row r="1222" spans="1:9">
      <c r="A1222" s="282"/>
      <c r="B1222" s="259"/>
      <c r="C1222" s="260"/>
      <c r="D1222" s="242"/>
      <c r="E1222" s="236"/>
      <c r="F1222" s="236"/>
      <c r="G1222" s="236"/>
      <c r="H1222" s="236"/>
      <c r="I1222" s="282"/>
    </row>
    <row r="1223" spans="1:9">
      <c r="A1223" s="320" t="s">
        <v>257</v>
      </c>
      <c r="B1223" s="321"/>
      <c r="C1223" s="311"/>
      <c r="D1223" s="267"/>
      <c r="E1223" s="267"/>
      <c r="F1223" s="309"/>
      <c r="G1223" s="267"/>
      <c r="H1223" s="309"/>
      <c r="I1223" s="282"/>
    </row>
    <row r="1224" spans="1:9">
      <c r="A1224" s="282"/>
      <c r="B1224" s="930" t="s">
        <v>32</v>
      </c>
      <c r="C1224" s="930" t="s">
        <v>33</v>
      </c>
      <c r="D1224" s="932" t="s">
        <v>34</v>
      </c>
      <c r="E1224" s="228" t="s">
        <v>165</v>
      </c>
      <c r="F1224" s="228" t="s">
        <v>165</v>
      </c>
      <c r="G1224" s="228" t="s">
        <v>1906</v>
      </c>
      <c r="H1224" s="228" t="s">
        <v>257</v>
      </c>
      <c r="I1224" s="282"/>
    </row>
    <row r="1225" spans="1:9">
      <c r="A1225" s="282"/>
      <c r="B1225" s="931"/>
      <c r="C1225" s="931"/>
      <c r="D1225" s="933"/>
      <c r="E1225" s="228" t="s">
        <v>1123</v>
      </c>
      <c r="F1225" s="228" t="s">
        <v>36</v>
      </c>
      <c r="G1225" s="228" t="s">
        <v>37</v>
      </c>
      <c r="H1225" s="228" t="s">
        <v>37</v>
      </c>
      <c r="I1225" s="282"/>
    </row>
    <row r="1226" spans="1:9">
      <c r="A1226" s="282"/>
      <c r="B1226" s="296" t="s">
        <v>1981</v>
      </c>
      <c r="C1226" s="297" t="s">
        <v>1982</v>
      </c>
      <c r="D1226" s="934" t="s">
        <v>1983</v>
      </c>
      <c r="E1226" s="230">
        <v>43553</v>
      </c>
      <c r="F1226" s="230">
        <v>43557</v>
      </c>
      <c r="G1226" s="230">
        <v>43570</v>
      </c>
      <c r="H1226" s="230" t="s">
        <v>1984</v>
      </c>
      <c r="I1226" s="282"/>
    </row>
    <row r="1227" spans="1:9">
      <c r="A1227" s="282"/>
      <c r="B1227" s="297" t="s">
        <v>1985</v>
      </c>
      <c r="C1227" s="297" t="s">
        <v>1986</v>
      </c>
      <c r="D1227" s="928"/>
      <c r="E1227" s="230">
        <f>E1226+7</f>
        <v>43560</v>
      </c>
      <c r="F1227" s="230">
        <f>F1226+7</f>
        <v>43564</v>
      </c>
      <c r="G1227" s="230">
        <f>G1226+7</f>
        <v>43577</v>
      </c>
      <c r="H1227" s="230" t="s">
        <v>1984</v>
      </c>
      <c r="I1227" s="282"/>
    </row>
    <row r="1228" spans="1:9">
      <c r="A1228" s="282"/>
      <c r="B1228" s="297" t="s">
        <v>1987</v>
      </c>
      <c r="C1228" s="297" t="s">
        <v>1953</v>
      </c>
      <c r="D1228" s="928"/>
      <c r="E1228" s="230">
        <f t="shared" ref="E1228:G1230" si="244">E1227+7</f>
        <v>43567</v>
      </c>
      <c r="F1228" s="230">
        <f t="shared" si="244"/>
        <v>43571</v>
      </c>
      <c r="G1228" s="230">
        <f t="shared" si="244"/>
        <v>43584</v>
      </c>
      <c r="H1228" s="230" t="s">
        <v>1984</v>
      </c>
      <c r="I1228" s="282"/>
    </row>
    <row r="1229" spans="1:9">
      <c r="A1229" s="282"/>
      <c r="B1229" s="297" t="s">
        <v>1988</v>
      </c>
      <c r="C1229" s="297" t="s">
        <v>1371</v>
      </c>
      <c r="D1229" s="928"/>
      <c r="E1229" s="230">
        <f t="shared" si="244"/>
        <v>43574</v>
      </c>
      <c r="F1229" s="230">
        <f t="shared" si="244"/>
        <v>43578</v>
      </c>
      <c r="G1229" s="230">
        <f t="shared" si="244"/>
        <v>43591</v>
      </c>
      <c r="H1229" s="230" t="s">
        <v>1984</v>
      </c>
      <c r="I1229" s="282"/>
    </row>
    <row r="1230" spans="1:9">
      <c r="A1230" s="282"/>
      <c r="B1230" s="297" t="s">
        <v>1989</v>
      </c>
      <c r="C1230" s="297" t="s">
        <v>1990</v>
      </c>
      <c r="D1230" s="929"/>
      <c r="E1230" s="230">
        <f t="shared" si="244"/>
        <v>43581</v>
      </c>
      <c r="F1230" s="230">
        <f t="shared" si="244"/>
        <v>43585</v>
      </c>
      <c r="G1230" s="230">
        <f t="shared" si="244"/>
        <v>43598</v>
      </c>
      <c r="H1230" s="230" t="s">
        <v>1984</v>
      </c>
      <c r="I1230" s="282"/>
    </row>
    <row r="1231" spans="1:9">
      <c r="A1231" s="282"/>
      <c r="B1231" s="225"/>
      <c r="C1231" s="225"/>
      <c r="D1231" s="282"/>
      <c r="E1231" s="282"/>
      <c r="F1231" s="282"/>
      <c r="G1231" s="236"/>
      <c r="H1231" s="283"/>
      <c r="I1231" s="282"/>
    </row>
    <row r="1232" spans="1:9">
      <c r="A1232" s="282"/>
      <c r="B1232" s="930" t="s">
        <v>32</v>
      </c>
      <c r="C1232" s="930" t="s">
        <v>33</v>
      </c>
      <c r="D1232" s="932" t="s">
        <v>34</v>
      </c>
      <c r="E1232" s="228" t="s">
        <v>165</v>
      </c>
      <c r="F1232" s="228" t="s">
        <v>165</v>
      </c>
      <c r="G1232" s="228" t="s">
        <v>1906</v>
      </c>
      <c r="H1232" s="228" t="s">
        <v>257</v>
      </c>
      <c r="I1232" s="282"/>
    </row>
    <row r="1233" spans="1:9">
      <c r="A1233" s="282"/>
      <c r="B1233" s="931"/>
      <c r="C1233" s="931"/>
      <c r="D1233" s="933"/>
      <c r="E1233" s="228" t="s">
        <v>1123</v>
      </c>
      <c r="F1233" s="228" t="s">
        <v>36</v>
      </c>
      <c r="G1233" s="228" t="s">
        <v>37</v>
      </c>
      <c r="H1233" s="228" t="s">
        <v>37</v>
      </c>
      <c r="I1233" s="282"/>
    </row>
    <row r="1234" spans="1:9">
      <c r="A1234" s="282"/>
      <c r="B1234" s="296" t="s">
        <v>1949</v>
      </c>
      <c r="C1234" s="296" t="s">
        <v>1950</v>
      </c>
      <c r="D1234" s="934" t="s">
        <v>1951</v>
      </c>
      <c r="E1234" s="230">
        <v>43556</v>
      </c>
      <c r="F1234" s="230">
        <v>43559</v>
      </c>
      <c r="G1234" s="230">
        <f>F1234+14</f>
        <v>43573</v>
      </c>
      <c r="H1234" s="230" t="s">
        <v>1984</v>
      </c>
      <c r="I1234" s="282"/>
    </row>
    <row r="1235" spans="1:9">
      <c r="A1235" s="282"/>
      <c r="B1235" s="297" t="s">
        <v>1952</v>
      </c>
      <c r="C1235" s="297" t="s">
        <v>1953</v>
      </c>
      <c r="D1235" s="928"/>
      <c r="E1235" s="230">
        <f>E1234+7</f>
        <v>43563</v>
      </c>
      <c r="F1235" s="230">
        <f>F1234+7</f>
        <v>43566</v>
      </c>
      <c r="G1235" s="230">
        <f>G1234+7</f>
        <v>43580</v>
      </c>
      <c r="H1235" s="230" t="s">
        <v>1984</v>
      </c>
      <c r="I1235" s="282"/>
    </row>
    <row r="1236" spans="1:9">
      <c r="A1236" s="225"/>
      <c r="B1236" s="301" t="s">
        <v>1954</v>
      </c>
      <c r="C1236" s="297" t="s">
        <v>1955</v>
      </c>
      <c r="D1236" s="928"/>
      <c r="E1236" s="230">
        <f t="shared" ref="E1236:G1237" si="245">E1235+7</f>
        <v>43570</v>
      </c>
      <c r="F1236" s="230">
        <f t="shared" si="245"/>
        <v>43573</v>
      </c>
      <c r="G1236" s="230">
        <f t="shared" si="245"/>
        <v>43587</v>
      </c>
      <c r="H1236" s="230" t="s">
        <v>1984</v>
      </c>
      <c r="I1236" s="282"/>
    </row>
    <row r="1237" spans="1:9">
      <c r="A1237" s="282"/>
      <c r="B1237" s="316" t="s">
        <v>1956</v>
      </c>
      <c r="C1237" s="302" t="s">
        <v>1957</v>
      </c>
      <c r="D1237" s="929"/>
      <c r="E1237" s="230">
        <f t="shared" si="245"/>
        <v>43577</v>
      </c>
      <c r="F1237" s="230">
        <f t="shared" si="245"/>
        <v>43580</v>
      </c>
      <c r="G1237" s="230">
        <f t="shared" si="245"/>
        <v>43594</v>
      </c>
      <c r="H1237" s="230" t="s">
        <v>1984</v>
      </c>
      <c r="I1237" s="282"/>
    </row>
    <row r="1238" spans="1:9">
      <c r="A1238" s="935"/>
      <c r="B1238" s="935"/>
      <c r="C1238" s="935"/>
      <c r="D1238" s="935"/>
      <c r="E1238" s="935"/>
      <c r="F1238" s="935"/>
      <c r="G1238" s="935"/>
      <c r="H1238" s="936"/>
      <c r="I1238" s="282"/>
    </row>
    <row r="1239" spans="1:9">
      <c r="A1239" s="282"/>
      <c r="B1239" s="930" t="s">
        <v>32</v>
      </c>
      <c r="C1239" s="930" t="s">
        <v>33</v>
      </c>
      <c r="D1239" s="932" t="s">
        <v>34</v>
      </c>
      <c r="E1239" s="228" t="s">
        <v>165</v>
      </c>
      <c r="F1239" s="228" t="s">
        <v>165</v>
      </c>
      <c r="G1239" s="228" t="s">
        <v>1991</v>
      </c>
      <c r="H1239" s="228" t="s">
        <v>257</v>
      </c>
      <c r="I1239" s="282"/>
    </row>
    <row r="1240" spans="1:9">
      <c r="A1240" s="282"/>
      <c r="B1240" s="931"/>
      <c r="C1240" s="931"/>
      <c r="D1240" s="933"/>
      <c r="E1240" s="228" t="s">
        <v>1123</v>
      </c>
      <c r="F1240" s="228" t="s">
        <v>36</v>
      </c>
      <c r="G1240" s="228" t="s">
        <v>37</v>
      </c>
      <c r="H1240" s="228" t="s">
        <v>37</v>
      </c>
      <c r="I1240" s="282"/>
    </row>
    <row r="1241" spans="1:9">
      <c r="A1241" s="282"/>
      <c r="B1241" s="296" t="s">
        <v>1992</v>
      </c>
      <c r="C1241" s="296" t="s">
        <v>1993</v>
      </c>
      <c r="D1241" s="934" t="s">
        <v>1994</v>
      </c>
      <c r="E1241" s="230">
        <v>43551</v>
      </c>
      <c r="F1241" s="230">
        <v>43562</v>
      </c>
      <c r="G1241" s="230">
        <f>F1241+15</f>
        <v>43577</v>
      </c>
      <c r="H1241" s="230" t="s">
        <v>1995</v>
      </c>
      <c r="I1241" s="282"/>
    </row>
    <row r="1242" spans="1:9">
      <c r="A1242" s="282"/>
      <c r="B1242" s="296" t="s">
        <v>1996</v>
      </c>
      <c r="C1242" s="296" t="s">
        <v>1997</v>
      </c>
      <c r="D1242" s="928"/>
      <c r="E1242" s="230">
        <f t="shared" ref="E1242:G1244" si="246">E1241+7</f>
        <v>43558</v>
      </c>
      <c r="F1242" s="230">
        <f t="shared" si="246"/>
        <v>43569</v>
      </c>
      <c r="G1242" s="230">
        <f t="shared" si="246"/>
        <v>43584</v>
      </c>
      <c r="H1242" s="230" t="s">
        <v>1995</v>
      </c>
      <c r="I1242" s="282"/>
    </row>
    <row r="1243" spans="1:9">
      <c r="A1243" s="282"/>
      <c r="B1243" s="296" t="s">
        <v>1998</v>
      </c>
      <c r="C1243" s="296" t="s">
        <v>1999</v>
      </c>
      <c r="D1243" s="928"/>
      <c r="E1243" s="230">
        <f t="shared" si="246"/>
        <v>43565</v>
      </c>
      <c r="F1243" s="230">
        <f t="shared" si="246"/>
        <v>43576</v>
      </c>
      <c r="G1243" s="230">
        <f t="shared" si="246"/>
        <v>43591</v>
      </c>
      <c r="H1243" s="230" t="s">
        <v>1995</v>
      </c>
      <c r="I1243" s="282"/>
    </row>
    <row r="1244" spans="1:9">
      <c r="A1244" s="282"/>
      <c r="B1244" s="296" t="s">
        <v>2000</v>
      </c>
      <c r="C1244" s="296" t="s">
        <v>2001</v>
      </c>
      <c r="D1244" s="929"/>
      <c r="E1244" s="230">
        <f t="shared" si="246"/>
        <v>43572</v>
      </c>
      <c r="F1244" s="230">
        <f t="shared" si="246"/>
        <v>43583</v>
      </c>
      <c r="G1244" s="230">
        <f t="shared" si="246"/>
        <v>43598</v>
      </c>
      <c r="H1244" s="230" t="s">
        <v>1995</v>
      </c>
      <c r="I1244" s="282"/>
    </row>
    <row r="1245" spans="1:9">
      <c r="A1245" s="282"/>
      <c r="B1245" s="259"/>
      <c r="C1245" s="260"/>
      <c r="D1245" s="242"/>
      <c r="E1245" s="236"/>
      <c r="F1245" s="236"/>
      <c r="G1245" s="236"/>
      <c r="H1245" s="282"/>
      <c r="I1245" s="282"/>
    </row>
    <row r="1246" spans="1:9">
      <c r="A1246" s="320" t="s">
        <v>158</v>
      </c>
      <c r="B1246" s="284"/>
      <c r="C1246" s="284"/>
      <c r="D1246" s="282"/>
      <c r="E1246" s="282"/>
      <c r="F1246" s="282"/>
      <c r="G1246" s="282"/>
      <c r="H1246" s="282"/>
      <c r="I1246" s="282"/>
    </row>
    <row r="1247" spans="1:9">
      <c r="A1247" s="282"/>
      <c r="B1247" s="930" t="s">
        <v>32</v>
      </c>
      <c r="C1247" s="930" t="s">
        <v>33</v>
      </c>
      <c r="D1247" s="932" t="s">
        <v>34</v>
      </c>
      <c r="E1247" s="228" t="s">
        <v>165</v>
      </c>
      <c r="F1247" s="228" t="s">
        <v>165</v>
      </c>
      <c r="G1247" s="228" t="s">
        <v>253</v>
      </c>
      <c r="H1247" s="282"/>
      <c r="I1247" s="282"/>
    </row>
    <row r="1248" spans="1:9">
      <c r="A1248" s="282"/>
      <c r="B1248" s="931"/>
      <c r="C1248" s="931"/>
      <c r="D1248" s="933"/>
      <c r="E1248" s="228" t="s">
        <v>1123</v>
      </c>
      <c r="F1248" s="228" t="s">
        <v>36</v>
      </c>
      <c r="G1248" s="228" t="s">
        <v>37</v>
      </c>
      <c r="H1248" s="282"/>
      <c r="I1248" s="282"/>
    </row>
    <row r="1249" spans="1:9">
      <c r="A1249" s="282"/>
      <c r="B1249" s="296" t="s">
        <v>2002</v>
      </c>
      <c r="C1249" s="296" t="s">
        <v>2003</v>
      </c>
      <c r="D1249" s="934" t="s">
        <v>2004</v>
      </c>
      <c r="E1249" s="230">
        <v>43553</v>
      </c>
      <c r="F1249" s="230">
        <v>43556</v>
      </c>
      <c r="G1249" s="230">
        <f>F1249+32</f>
        <v>43588</v>
      </c>
      <c r="H1249" s="282"/>
      <c r="I1249" s="282"/>
    </row>
    <row r="1250" spans="1:9">
      <c r="A1250" s="282"/>
      <c r="B1250" s="297" t="s">
        <v>170</v>
      </c>
      <c r="C1250" s="297" t="s">
        <v>2005</v>
      </c>
      <c r="D1250" s="928"/>
      <c r="E1250" s="230">
        <f>E1249+7</f>
        <v>43560</v>
      </c>
      <c r="F1250" s="230">
        <f>F1249+7</f>
        <v>43563</v>
      </c>
      <c r="G1250" s="230">
        <f>G1249+7</f>
        <v>43595</v>
      </c>
      <c r="H1250" s="282"/>
      <c r="I1250" s="282"/>
    </row>
    <row r="1251" spans="1:9">
      <c r="A1251" s="282"/>
      <c r="B1251" s="297" t="s">
        <v>1215</v>
      </c>
      <c r="C1251" s="302"/>
      <c r="D1251" s="928"/>
      <c r="E1251" s="230">
        <f t="shared" ref="E1251:G1253" si="247">E1250+7</f>
        <v>43567</v>
      </c>
      <c r="F1251" s="230">
        <f t="shared" si="247"/>
        <v>43570</v>
      </c>
      <c r="G1251" s="230">
        <f t="shared" si="247"/>
        <v>43602</v>
      </c>
      <c r="H1251" s="282"/>
      <c r="I1251" s="282"/>
    </row>
    <row r="1252" spans="1:9">
      <c r="A1252" s="282"/>
      <c r="B1252" s="297" t="s">
        <v>169</v>
      </c>
      <c r="C1252" s="302" t="s">
        <v>2006</v>
      </c>
      <c r="D1252" s="928"/>
      <c r="E1252" s="230">
        <f t="shared" si="247"/>
        <v>43574</v>
      </c>
      <c r="F1252" s="230">
        <f t="shared" si="247"/>
        <v>43577</v>
      </c>
      <c r="G1252" s="230">
        <f t="shared" si="247"/>
        <v>43609</v>
      </c>
      <c r="H1252" s="282"/>
      <c r="I1252" s="282"/>
    </row>
    <row r="1253" spans="1:9">
      <c r="A1253" s="282"/>
      <c r="B1253" s="297" t="s">
        <v>88</v>
      </c>
      <c r="C1253" s="296"/>
      <c r="D1253" s="929"/>
      <c r="E1253" s="230">
        <f t="shared" si="247"/>
        <v>43581</v>
      </c>
      <c r="F1253" s="230">
        <f t="shared" si="247"/>
        <v>43584</v>
      </c>
      <c r="G1253" s="230">
        <f t="shared" si="247"/>
        <v>43616</v>
      </c>
      <c r="H1253" s="282"/>
      <c r="I1253" s="282"/>
    </row>
    <row r="1254" spans="1:9">
      <c r="A1254" s="282"/>
      <c r="B1254" s="259"/>
      <c r="C1254" s="322"/>
      <c r="D1254" s="242"/>
      <c r="E1254" s="236"/>
      <c r="F1254" s="236"/>
      <c r="G1254" s="236"/>
      <c r="H1254" s="282"/>
      <c r="I1254" s="282"/>
    </row>
    <row r="1255" spans="1:9">
      <c r="A1255" s="282"/>
      <c r="B1255" s="930" t="s">
        <v>32</v>
      </c>
      <c r="C1255" s="930" t="s">
        <v>33</v>
      </c>
      <c r="D1255" s="932" t="s">
        <v>34</v>
      </c>
      <c r="E1255" s="228" t="s">
        <v>165</v>
      </c>
      <c r="F1255" s="228" t="s">
        <v>165</v>
      </c>
      <c r="G1255" s="228" t="s">
        <v>253</v>
      </c>
      <c r="H1255" s="282"/>
      <c r="I1255" s="282"/>
    </row>
    <row r="1256" spans="1:9">
      <c r="A1256" s="282"/>
      <c r="B1256" s="931"/>
      <c r="C1256" s="931"/>
      <c r="D1256" s="933"/>
      <c r="E1256" s="228" t="s">
        <v>1123</v>
      </c>
      <c r="F1256" s="228" t="s">
        <v>36</v>
      </c>
      <c r="G1256" s="228" t="s">
        <v>37</v>
      </c>
      <c r="H1256" s="282"/>
      <c r="I1256" s="282"/>
    </row>
    <row r="1257" spans="1:9">
      <c r="A1257" s="282"/>
      <c r="B1257" s="297" t="s">
        <v>1215</v>
      </c>
      <c r="C1257" s="297" t="s">
        <v>1815</v>
      </c>
      <c r="D1257" s="934" t="s">
        <v>2007</v>
      </c>
      <c r="E1257" s="230">
        <v>43553</v>
      </c>
      <c r="F1257" s="230">
        <v>43559</v>
      </c>
      <c r="G1257" s="230">
        <f>F1257+25</f>
        <v>43584</v>
      </c>
      <c r="H1257" s="282"/>
      <c r="I1257" s="282"/>
    </row>
    <row r="1258" spans="1:9">
      <c r="A1258" s="282"/>
      <c r="B1258" s="297" t="s">
        <v>2008</v>
      </c>
      <c r="C1258" s="297" t="s">
        <v>1993</v>
      </c>
      <c r="D1258" s="928"/>
      <c r="E1258" s="230">
        <f t="shared" ref="E1258:G1260" si="248">E1257+7</f>
        <v>43560</v>
      </c>
      <c r="F1258" s="230">
        <f t="shared" si="248"/>
        <v>43566</v>
      </c>
      <c r="G1258" s="230">
        <f t="shared" si="248"/>
        <v>43591</v>
      </c>
      <c r="H1258" s="282"/>
      <c r="I1258" s="282"/>
    </row>
    <row r="1259" spans="1:9">
      <c r="A1259" s="282"/>
      <c r="B1259" s="297" t="s">
        <v>2009</v>
      </c>
      <c r="C1259" s="297" t="s">
        <v>2010</v>
      </c>
      <c r="D1259" s="928"/>
      <c r="E1259" s="230">
        <f t="shared" si="248"/>
        <v>43567</v>
      </c>
      <c r="F1259" s="230">
        <f t="shared" si="248"/>
        <v>43573</v>
      </c>
      <c r="G1259" s="230">
        <f t="shared" si="248"/>
        <v>43598</v>
      </c>
      <c r="H1259" s="282"/>
      <c r="I1259" s="282"/>
    </row>
    <row r="1260" spans="1:9">
      <c r="A1260" s="282"/>
      <c r="B1260" s="297" t="s">
        <v>2011</v>
      </c>
      <c r="C1260" s="297" t="s">
        <v>2012</v>
      </c>
      <c r="D1260" s="929"/>
      <c r="E1260" s="230">
        <f t="shared" si="248"/>
        <v>43574</v>
      </c>
      <c r="F1260" s="230">
        <f t="shared" si="248"/>
        <v>43580</v>
      </c>
      <c r="G1260" s="230">
        <f t="shared" si="248"/>
        <v>43605</v>
      </c>
      <c r="H1260" s="282"/>
      <c r="I1260" s="282"/>
    </row>
    <row r="1261" spans="1:9">
      <c r="A1261" s="282"/>
      <c r="B1261" s="282"/>
      <c r="C1261" s="323"/>
      <c r="D1261" s="282"/>
      <c r="E1261" s="282"/>
      <c r="F1261" s="324"/>
      <c r="G1261" s="282"/>
      <c r="H1261" s="282"/>
      <c r="I1261" s="282"/>
    </row>
    <row r="1262" spans="1:9">
      <c r="A1262" s="282"/>
      <c r="B1262" s="930" t="s">
        <v>32</v>
      </c>
      <c r="C1262" s="930" t="s">
        <v>33</v>
      </c>
      <c r="D1262" s="932" t="s">
        <v>34</v>
      </c>
      <c r="E1262" s="228" t="s">
        <v>165</v>
      </c>
      <c r="F1262" s="228" t="s">
        <v>165</v>
      </c>
      <c r="G1262" s="228" t="s">
        <v>253</v>
      </c>
      <c r="H1262" s="282"/>
      <c r="I1262" s="282"/>
    </row>
    <row r="1263" spans="1:9">
      <c r="A1263" s="282"/>
      <c r="B1263" s="931"/>
      <c r="C1263" s="931"/>
      <c r="D1263" s="933"/>
      <c r="E1263" s="228" t="s">
        <v>1123</v>
      </c>
      <c r="F1263" s="228" t="s">
        <v>36</v>
      </c>
      <c r="G1263" s="228" t="s">
        <v>37</v>
      </c>
      <c r="H1263" s="282"/>
      <c r="I1263" s="282"/>
    </row>
    <row r="1264" spans="1:9">
      <c r="A1264" s="282"/>
      <c r="B1264" s="297" t="s">
        <v>2013</v>
      </c>
      <c r="C1264" s="230" t="s">
        <v>1993</v>
      </c>
      <c r="D1264" s="934" t="s">
        <v>2014</v>
      </c>
      <c r="E1264" s="230">
        <v>43556</v>
      </c>
      <c r="F1264" s="230">
        <v>43559</v>
      </c>
      <c r="G1264" s="230">
        <f>F1264+27</f>
        <v>43586</v>
      </c>
      <c r="H1264" s="282"/>
      <c r="I1264" s="282"/>
    </row>
    <row r="1265" spans="1:9">
      <c r="A1265" s="282"/>
      <c r="B1265" s="297" t="s">
        <v>2015</v>
      </c>
      <c r="C1265" s="297" t="s">
        <v>2016</v>
      </c>
      <c r="D1265" s="928"/>
      <c r="E1265" s="230">
        <f>E1264+7</f>
        <v>43563</v>
      </c>
      <c r="F1265" s="230">
        <f>F1264+7</f>
        <v>43566</v>
      </c>
      <c r="G1265" s="230">
        <f>G1264+7</f>
        <v>43593</v>
      </c>
      <c r="H1265" s="282"/>
      <c r="I1265" s="282"/>
    </row>
    <row r="1266" spans="1:9">
      <c r="A1266" s="282"/>
      <c r="B1266" s="297" t="s">
        <v>2017</v>
      </c>
      <c r="C1266" s="297" t="s">
        <v>1990</v>
      </c>
      <c r="D1266" s="928"/>
      <c r="E1266" s="230">
        <f t="shared" ref="E1266:G1267" si="249">E1265+7</f>
        <v>43570</v>
      </c>
      <c r="F1266" s="230">
        <f t="shared" si="249"/>
        <v>43573</v>
      </c>
      <c r="G1266" s="230">
        <f t="shared" si="249"/>
        <v>43600</v>
      </c>
      <c r="H1266" s="282"/>
      <c r="I1266" s="282"/>
    </row>
    <row r="1267" spans="1:9">
      <c r="A1267" s="282"/>
      <c r="B1267" s="297" t="s">
        <v>2018</v>
      </c>
      <c r="C1267" s="297" t="s">
        <v>1993</v>
      </c>
      <c r="D1267" s="929"/>
      <c r="E1267" s="230">
        <f t="shared" si="249"/>
        <v>43577</v>
      </c>
      <c r="F1267" s="230">
        <f t="shared" si="249"/>
        <v>43580</v>
      </c>
      <c r="G1267" s="230">
        <f t="shared" si="249"/>
        <v>43607</v>
      </c>
      <c r="H1267" s="282"/>
      <c r="I1267" s="282"/>
    </row>
    <row r="1268" spans="1:9">
      <c r="A1268" s="282"/>
      <c r="B1268" s="284"/>
      <c r="C1268" s="284"/>
      <c r="D1268" s="282"/>
      <c r="E1268" s="282"/>
      <c r="F1268" s="282"/>
      <c r="G1268" s="282"/>
      <c r="H1268" s="282"/>
      <c r="I1268" s="282"/>
    </row>
    <row r="1269" spans="1:9">
      <c r="A1269" s="282"/>
      <c r="B1269" s="930" t="s">
        <v>32</v>
      </c>
      <c r="C1269" s="930" t="s">
        <v>33</v>
      </c>
      <c r="D1269" s="932" t="s">
        <v>34</v>
      </c>
      <c r="E1269" s="228" t="s">
        <v>165</v>
      </c>
      <c r="F1269" s="228" t="s">
        <v>165</v>
      </c>
      <c r="G1269" s="228" t="s">
        <v>253</v>
      </c>
      <c r="H1269" s="282"/>
      <c r="I1269" s="282"/>
    </row>
    <row r="1270" spans="1:9">
      <c r="A1270" s="282"/>
      <c r="B1270" s="931"/>
      <c r="C1270" s="931"/>
      <c r="D1270" s="933"/>
      <c r="E1270" s="228" t="s">
        <v>1123</v>
      </c>
      <c r="F1270" s="228" t="s">
        <v>36</v>
      </c>
      <c r="G1270" s="228" t="s">
        <v>37</v>
      </c>
      <c r="H1270" s="282"/>
      <c r="I1270" s="282"/>
    </row>
    <row r="1271" spans="1:9">
      <c r="A1271" s="282"/>
      <c r="B1271" s="297" t="s">
        <v>334</v>
      </c>
      <c r="C1271" s="297" t="s">
        <v>251</v>
      </c>
      <c r="D1271" s="934" t="s">
        <v>2019</v>
      </c>
      <c r="E1271" s="230">
        <v>43557</v>
      </c>
      <c r="F1271" s="230">
        <v>43561</v>
      </c>
      <c r="G1271" s="230">
        <f>F1271+26</f>
        <v>43587</v>
      </c>
      <c r="H1271" s="282"/>
      <c r="I1271" s="282"/>
    </row>
    <row r="1272" spans="1:9">
      <c r="A1272" s="282"/>
      <c r="B1272" s="297" t="s">
        <v>489</v>
      </c>
      <c r="C1272" s="297" t="s">
        <v>2020</v>
      </c>
      <c r="D1272" s="928"/>
      <c r="E1272" s="230">
        <f t="shared" ref="E1272:G1274" si="250">E1271+7</f>
        <v>43564</v>
      </c>
      <c r="F1272" s="230">
        <f t="shared" si="250"/>
        <v>43568</v>
      </c>
      <c r="G1272" s="230">
        <f t="shared" si="250"/>
        <v>43594</v>
      </c>
      <c r="H1272" s="282"/>
      <c r="I1272" s="282"/>
    </row>
    <row r="1273" spans="1:9">
      <c r="A1273" s="282"/>
      <c r="B1273" s="297" t="s">
        <v>490</v>
      </c>
      <c r="C1273" s="297" t="s">
        <v>62</v>
      </c>
      <c r="D1273" s="928"/>
      <c r="E1273" s="230">
        <f t="shared" si="250"/>
        <v>43571</v>
      </c>
      <c r="F1273" s="230">
        <f t="shared" si="250"/>
        <v>43575</v>
      </c>
      <c r="G1273" s="230">
        <f t="shared" si="250"/>
        <v>43601</v>
      </c>
      <c r="H1273" s="282"/>
      <c r="I1273" s="282"/>
    </row>
    <row r="1274" spans="1:9">
      <c r="A1274" s="282"/>
      <c r="B1274" s="297" t="s">
        <v>491</v>
      </c>
      <c r="C1274" s="297" t="s">
        <v>1900</v>
      </c>
      <c r="D1274" s="929"/>
      <c r="E1274" s="230">
        <f t="shared" si="250"/>
        <v>43578</v>
      </c>
      <c r="F1274" s="230">
        <f t="shared" si="250"/>
        <v>43582</v>
      </c>
      <c r="G1274" s="230">
        <f t="shared" si="250"/>
        <v>43608</v>
      </c>
      <c r="H1274" s="282"/>
      <c r="I1274" s="282"/>
    </row>
    <row r="1275" spans="1:9">
      <c r="A1275" s="282"/>
      <c r="B1275" s="259"/>
      <c r="C1275" s="259"/>
      <c r="D1275" s="242"/>
      <c r="E1275" s="236"/>
      <c r="F1275" s="236"/>
      <c r="G1275" s="236"/>
      <c r="H1275" s="282"/>
      <c r="I1275" s="282"/>
    </row>
    <row r="1276" spans="1:9">
      <c r="A1276" s="320" t="s">
        <v>259</v>
      </c>
      <c r="B1276" s="284"/>
      <c r="C1276" s="284"/>
      <c r="D1276" s="282"/>
      <c r="E1276" s="282"/>
      <c r="F1276" s="282"/>
      <c r="G1276" s="282"/>
      <c r="H1276" s="282"/>
      <c r="I1276" s="282"/>
    </row>
    <row r="1277" spans="1:9">
      <c r="A1277" s="282"/>
      <c r="B1277" s="930" t="s">
        <v>32</v>
      </c>
      <c r="C1277" s="930" t="s">
        <v>33</v>
      </c>
      <c r="D1277" s="932" t="s">
        <v>34</v>
      </c>
      <c r="E1277" s="228" t="s">
        <v>165</v>
      </c>
      <c r="F1277" s="228" t="s">
        <v>165</v>
      </c>
      <c r="G1277" s="228" t="s">
        <v>259</v>
      </c>
      <c r="H1277" s="282"/>
      <c r="I1277" s="282"/>
    </row>
    <row r="1278" spans="1:9">
      <c r="A1278" s="282"/>
      <c r="B1278" s="931"/>
      <c r="C1278" s="931"/>
      <c r="D1278" s="933"/>
      <c r="E1278" s="228" t="s">
        <v>1123</v>
      </c>
      <c r="F1278" s="228" t="s">
        <v>36</v>
      </c>
      <c r="G1278" s="228" t="s">
        <v>37</v>
      </c>
      <c r="H1278" s="282"/>
      <c r="I1278" s="282"/>
    </row>
    <row r="1279" spans="1:9">
      <c r="A1279" s="282"/>
      <c r="B1279" s="297" t="s">
        <v>2021</v>
      </c>
      <c r="C1279" s="297" t="s">
        <v>1817</v>
      </c>
      <c r="D1279" s="934" t="s">
        <v>2022</v>
      </c>
      <c r="E1279" s="230">
        <v>43553</v>
      </c>
      <c r="F1279" s="230">
        <v>43557</v>
      </c>
      <c r="G1279" s="230">
        <f>F1279+36</f>
        <v>43593</v>
      </c>
      <c r="H1279" s="282"/>
      <c r="I1279" s="282"/>
    </row>
    <row r="1280" spans="1:9">
      <c r="A1280" s="225"/>
      <c r="B1280" s="297" t="s">
        <v>2023</v>
      </c>
      <c r="C1280" s="297" t="s">
        <v>388</v>
      </c>
      <c r="D1280" s="928"/>
      <c r="E1280" s="230">
        <f t="shared" ref="E1280:G1283" si="251">E1279+7</f>
        <v>43560</v>
      </c>
      <c r="F1280" s="230">
        <f t="shared" si="251"/>
        <v>43564</v>
      </c>
      <c r="G1280" s="230">
        <f t="shared" si="251"/>
        <v>43600</v>
      </c>
      <c r="H1280" s="282"/>
      <c r="I1280" s="282"/>
    </row>
    <row r="1281" spans="1:9">
      <c r="A1281" s="225"/>
      <c r="B1281" s="297" t="s">
        <v>2024</v>
      </c>
      <c r="C1281" s="297" t="s">
        <v>700</v>
      </c>
      <c r="D1281" s="928"/>
      <c r="E1281" s="230">
        <f t="shared" si="251"/>
        <v>43567</v>
      </c>
      <c r="F1281" s="230">
        <f t="shared" si="251"/>
        <v>43571</v>
      </c>
      <c r="G1281" s="230">
        <f t="shared" si="251"/>
        <v>43607</v>
      </c>
      <c r="H1281" s="282"/>
      <c r="I1281" s="282"/>
    </row>
    <row r="1282" spans="1:9">
      <c r="A1282" s="225"/>
      <c r="B1282" s="297" t="s">
        <v>2025</v>
      </c>
      <c r="C1282" s="297" t="s">
        <v>701</v>
      </c>
      <c r="D1282" s="928"/>
      <c r="E1282" s="230">
        <f t="shared" si="251"/>
        <v>43574</v>
      </c>
      <c r="F1282" s="230">
        <f t="shared" si="251"/>
        <v>43578</v>
      </c>
      <c r="G1282" s="230">
        <f t="shared" si="251"/>
        <v>43614</v>
      </c>
      <c r="H1282" s="282"/>
      <c r="I1282" s="282"/>
    </row>
    <row r="1283" spans="1:9">
      <c r="A1283" s="225"/>
      <c r="B1283" s="297" t="s">
        <v>2026</v>
      </c>
      <c r="C1283" s="297" t="s">
        <v>702</v>
      </c>
      <c r="D1283" s="929"/>
      <c r="E1283" s="230">
        <f t="shared" si="251"/>
        <v>43581</v>
      </c>
      <c r="F1283" s="230">
        <f t="shared" si="251"/>
        <v>43585</v>
      </c>
      <c r="G1283" s="230">
        <f t="shared" si="251"/>
        <v>43621</v>
      </c>
      <c r="H1283" s="282"/>
      <c r="I1283" s="282"/>
    </row>
    <row r="1284" spans="1:9">
      <c r="A1284" s="282"/>
      <c r="B1284" s="259"/>
      <c r="C1284" s="259"/>
      <c r="D1284" s="242"/>
      <c r="E1284" s="236"/>
      <c r="F1284" s="236"/>
      <c r="G1284" s="236"/>
      <c r="H1284" s="283"/>
      <c r="I1284" s="282"/>
    </row>
    <row r="1285" spans="1:9">
      <c r="A1285" s="325" t="s">
        <v>2027</v>
      </c>
      <c r="B1285" s="325"/>
      <c r="C1285" s="325"/>
      <c r="D1285" s="326"/>
      <c r="E1285" s="326"/>
      <c r="F1285" s="326"/>
      <c r="G1285" s="326"/>
      <c r="H1285" s="283"/>
      <c r="I1285" s="282"/>
    </row>
    <row r="1286" spans="1:9">
      <c r="A1286" s="320" t="s">
        <v>2028</v>
      </c>
      <c r="B1286" s="284"/>
      <c r="C1286" s="284"/>
      <c r="D1286" s="282"/>
      <c r="E1286" s="282"/>
      <c r="F1286" s="282"/>
      <c r="G1286" s="282"/>
      <c r="H1286" s="283"/>
      <c r="I1286" s="282"/>
    </row>
    <row r="1287" spans="1:9">
      <c r="A1287" s="282"/>
      <c r="B1287" s="930" t="s">
        <v>32</v>
      </c>
      <c r="C1287" s="930" t="s">
        <v>33</v>
      </c>
      <c r="D1287" s="932" t="s">
        <v>34</v>
      </c>
      <c r="E1287" s="228" t="s">
        <v>165</v>
      </c>
      <c r="F1287" s="228" t="s">
        <v>165</v>
      </c>
      <c r="G1287" s="228" t="s">
        <v>2028</v>
      </c>
      <c r="H1287" s="283"/>
      <c r="I1287" s="282"/>
    </row>
    <row r="1288" spans="1:9">
      <c r="A1288" s="282"/>
      <c r="B1288" s="931"/>
      <c r="C1288" s="931"/>
      <c r="D1288" s="933"/>
      <c r="E1288" s="228" t="s">
        <v>1123</v>
      </c>
      <c r="F1288" s="228" t="s">
        <v>36</v>
      </c>
      <c r="G1288" s="228" t="s">
        <v>37</v>
      </c>
      <c r="H1288" s="283"/>
      <c r="I1288" s="282"/>
    </row>
    <row r="1289" spans="1:9">
      <c r="A1289" s="282"/>
      <c r="B1289" s="297" t="s">
        <v>2029</v>
      </c>
      <c r="C1289" s="297" t="s">
        <v>1921</v>
      </c>
      <c r="D1289" s="934" t="s">
        <v>2030</v>
      </c>
      <c r="E1289" s="230">
        <v>43552</v>
      </c>
      <c r="F1289" s="230">
        <v>43557</v>
      </c>
      <c r="G1289" s="230">
        <f>F1289+13</f>
        <v>43570</v>
      </c>
      <c r="H1289" s="283"/>
      <c r="I1289" s="282"/>
    </row>
    <row r="1290" spans="1:9">
      <c r="A1290" s="282"/>
      <c r="B1290" s="297" t="s">
        <v>2031</v>
      </c>
      <c r="C1290" s="297" t="s">
        <v>1921</v>
      </c>
      <c r="D1290" s="928"/>
      <c r="E1290" s="230">
        <f t="shared" ref="E1290:G1293" si="252">E1289+7</f>
        <v>43559</v>
      </c>
      <c r="F1290" s="230">
        <f t="shared" si="252"/>
        <v>43564</v>
      </c>
      <c r="G1290" s="230">
        <f t="shared" si="252"/>
        <v>43577</v>
      </c>
      <c r="H1290" s="283"/>
      <c r="I1290" s="282"/>
    </row>
    <row r="1291" spans="1:9">
      <c r="A1291" s="282"/>
      <c r="B1291" s="297" t="s">
        <v>2032</v>
      </c>
      <c r="C1291" s="297" t="s">
        <v>1921</v>
      </c>
      <c r="D1291" s="928"/>
      <c r="E1291" s="230">
        <f t="shared" si="252"/>
        <v>43566</v>
      </c>
      <c r="F1291" s="230">
        <f t="shared" si="252"/>
        <v>43571</v>
      </c>
      <c r="G1291" s="230">
        <f t="shared" si="252"/>
        <v>43584</v>
      </c>
      <c r="H1291" s="283"/>
      <c r="I1291" s="282"/>
    </row>
    <row r="1292" spans="1:9">
      <c r="A1292" s="282"/>
      <c r="B1292" s="297" t="s">
        <v>2033</v>
      </c>
      <c r="C1292" s="297" t="s">
        <v>1918</v>
      </c>
      <c r="D1292" s="928"/>
      <c r="E1292" s="230">
        <f t="shared" si="252"/>
        <v>43573</v>
      </c>
      <c r="F1292" s="230">
        <f t="shared" si="252"/>
        <v>43578</v>
      </c>
      <c r="G1292" s="230">
        <f t="shared" si="252"/>
        <v>43591</v>
      </c>
      <c r="H1292" s="283"/>
      <c r="I1292" s="282"/>
    </row>
    <row r="1293" spans="1:9">
      <c r="A1293" s="282"/>
      <c r="B1293" s="297" t="s">
        <v>2034</v>
      </c>
      <c r="C1293" s="297" t="s">
        <v>1918</v>
      </c>
      <c r="D1293" s="929"/>
      <c r="E1293" s="230">
        <f t="shared" si="252"/>
        <v>43580</v>
      </c>
      <c r="F1293" s="230">
        <f t="shared" si="252"/>
        <v>43585</v>
      </c>
      <c r="G1293" s="230">
        <f t="shared" si="252"/>
        <v>43598</v>
      </c>
      <c r="H1293" s="283"/>
      <c r="I1293" s="282"/>
    </row>
    <row r="1294" spans="1:9">
      <c r="A1294" s="282"/>
      <c r="B1294" s="259"/>
      <c r="C1294" s="259"/>
      <c r="D1294" s="242"/>
      <c r="E1294" s="236"/>
      <c r="F1294" s="236"/>
      <c r="G1294" s="236"/>
      <c r="H1294" s="283"/>
      <c r="I1294" s="282"/>
    </row>
    <row r="1295" spans="1:9">
      <c r="A1295" s="282"/>
      <c r="B1295" s="930" t="s">
        <v>32</v>
      </c>
      <c r="C1295" s="930" t="s">
        <v>33</v>
      </c>
      <c r="D1295" s="932" t="s">
        <v>34</v>
      </c>
      <c r="E1295" s="228" t="s">
        <v>165</v>
      </c>
      <c r="F1295" s="228" t="s">
        <v>165</v>
      </c>
      <c r="G1295" s="228" t="s">
        <v>2028</v>
      </c>
      <c r="H1295" s="283"/>
      <c r="I1295" s="282"/>
    </row>
    <row r="1296" spans="1:9">
      <c r="A1296" s="282"/>
      <c r="B1296" s="931"/>
      <c r="C1296" s="931"/>
      <c r="D1296" s="933"/>
      <c r="E1296" s="228" t="s">
        <v>1123</v>
      </c>
      <c r="F1296" s="228" t="s">
        <v>36</v>
      </c>
      <c r="G1296" s="228" t="s">
        <v>37</v>
      </c>
      <c r="H1296" s="283"/>
      <c r="I1296" s="282"/>
    </row>
    <row r="1297" spans="1:9">
      <c r="A1297" s="282"/>
      <c r="B1297" s="296" t="s">
        <v>2035</v>
      </c>
      <c r="C1297" s="296" t="s">
        <v>2036</v>
      </c>
      <c r="D1297" s="934" t="s">
        <v>2037</v>
      </c>
      <c r="E1297" s="230">
        <v>43557</v>
      </c>
      <c r="F1297" s="230">
        <v>43560</v>
      </c>
      <c r="G1297" s="230">
        <f>F1297+15</f>
        <v>43575</v>
      </c>
      <c r="H1297" s="283"/>
      <c r="I1297" s="282"/>
    </row>
    <row r="1298" spans="1:9">
      <c r="A1298" s="282"/>
      <c r="B1298" s="296" t="s">
        <v>513</v>
      </c>
      <c r="C1298" s="296" t="s">
        <v>2038</v>
      </c>
      <c r="D1298" s="928"/>
      <c r="E1298" s="230">
        <f>E1297+7</f>
        <v>43564</v>
      </c>
      <c r="F1298" s="230">
        <f>F1297+7</f>
        <v>43567</v>
      </c>
      <c r="G1298" s="230">
        <f>G1297+7</f>
        <v>43582</v>
      </c>
      <c r="H1298" s="283"/>
      <c r="I1298" s="282"/>
    </row>
    <row r="1299" spans="1:9">
      <c r="A1299" s="282"/>
      <c r="B1299" s="296" t="s">
        <v>2039</v>
      </c>
      <c r="C1299" s="296" t="s">
        <v>2040</v>
      </c>
      <c r="D1299" s="928"/>
      <c r="E1299" s="230">
        <f t="shared" ref="E1299:G1300" si="253">E1298+7</f>
        <v>43571</v>
      </c>
      <c r="F1299" s="230">
        <f t="shared" si="253"/>
        <v>43574</v>
      </c>
      <c r="G1299" s="230">
        <f t="shared" si="253"/>
        <v>43589</v>
      </c>
      <c r="H1299" s="283"/>
      <c r="I1299" s="282"/>
    </row>
    <row r="1300" spans="1:9">
      <c r="A1300" s="282"/>
      <c r="B1300" s="296" t="s">
        <v>2041</v>
      </c>
      <c r="C1300" s="296" t="s">
        <v>2042</v>
      </c>
      <c r="D1300" s="929"/>
      <c r="E1300" s="230">
        <f t="shared" si="253"/>
        <v>43578</v>
      </c>
      <c r="F1300" s="230">
        <f t="shared" si="253"/>
        <v>43581</v>
      </c>
      <c r="G1300" s="230">
        <f t="shared" si="253"/>
        <v>43596</v>
      </c>
      <c r="H1300" s="283"/>
      <c r="I1300" s="282"/>
    </row>
    <row r="1301" spans="1:9">
      <c r="A1301" s="320" t="s">
        <v>274</v>
      </c>
      <c r="B1301" s="327"/>
      <c r="C1301" s="327"/>
      <c r="D1301" s="282"/>
      <c r="E1301" s="282"/>
      <c r="F1301" s="282"/>
      <c r="G1301" s="282"/>
      <c r="H1301" s="283"/>
      <c r="I1301" s="282"/>
    </row>
    <row r="1302" spans="1:9">
      <c r="A1302" s="282"/>
      <c r="B1302" s="930" t="s">
        <v>32</v>
      </c>
      <c r="C1302" s="930" t="s">
        <v>33</v>
      </c>
      <c r="D1302" s="932" t="s">
        <v>34</v>
      </c>
      <c r="E1302" s="228" t="s">
        <v>165</v>
      </c>
      <c r="F1302" s="228" t="s">
        <v>165</v>
      </c>
      <c r="G1302" s="228" t="s">
        <v>2043</v>
      </c>
      <c r="H1302" s="228" t="s">
        <v>274</v>
      </c>
      <c r="I1302" s="282"/>
    </row>
    <row r="1303" spans="1:9">
      <c r="A1303" s="282"/>
      <c r="B1303" s="931"/>
      <c r="C1303" s="931"/>
      <c r="D1303" s="933"/>
      <c r="E1303" s="228" t="s">
        <v>1123</v>
      </c>
      <c r="F1303" s="228" t="s">
        <v>36</v>
      </c>
      <c r="G1303" s="228" t="s">
        <v>37</v>
      </c>
      <c r="H1303" s="228" t="s">
        <v>37</v>
      </c>
      <c r="I1303" s="282"/>
    </row>
    <row r="1304" spans="1:9">
      <c r="B1304" s="297" t="s">
        <v>2044</v>
      </c>
      <c r="C1304" s="297" t="s">
        <v>2045</v>
      </c>
      <c r="D1304" s="934" t="s">
        <v>2046</v>
      </c>
      <c r="E1304" s="230">
        <v>43557</v>
      </c>
      <c r="F1304" s="230">
        <v>43560</v>
      </c>
      <c r="G1304" s="230">
        <f>F1304+11</f>
        <v>43571</v>
      </c>
      <c r="H1304" s="230" t="s">
        <v>2047</v>
      </c>
      <c r="I1304" s="282"/>
    </row>
    <row r="1305" spans="1:9">
      <c r="B1305" s="297" t="s">
        <v>2048</v>
      </c>
      <c r="C1305" s="297" t="s">
        <v>2049</v>
      </c>
      <c r="D1305" s="928"/>
      <c r="E1305" s="230">
        <f>E1304+7</f>
        <v>43564</v>
      </c>
      <c r="F1305" s="230">
        <f>F1304+7</f>
        <v>43567</v>
      </c>
      <c r="G1305" s="230">
        <f>G1304+7</f>
        <v>43578</v>
      </c>
      <c r="H1305" s="230" t="s">
        <v>2047</v>
      </c>
      <c r="I1305" s="282"/>
    </row>
    <row r="1306" spans="1:9">
      <c r="B1306" s="297" t="s">
        <v>2050</v>
      </c>
      <c r="C1306" s="297" t="s">
        <v>2012</v>
      </c>
      <c r="D1306" s="928"/>
      <c r="E1306" s="230">
        <f t="shared" ref="E1306:G1307" si="254">E1305+7</f>
        <v>43571</v>
      </c>
      <c r="F1306" s="230">
        <f t="shared" si="254"/>
        <v>43574</v>
      </c>
      <c r="G1306" s="230">
        <f t="shared" si="254"/>
        <v>43585</v>
      </c>
      <c r="H1306" s="230" t="s">
        <v>2047</v>
      </c>
      <c r="I1306" s="282"/>
    </row>
    <row r="1307" spans="1:9">
      <c r="B1307" s="297" t="s">
        <v>2051</v>
      </c>
      <c r="C1307" s="297" t="s">
        <v>2052</v>
      </c>
      <c r="D1307" s="929"/>
      <c r="E1307" s="230">
        <f t="shared" si="254"/>
        <v>43578</v>
      </c>
      <c r="F1307" s="230">
        <f t="shared" si="254"/>
        <v>43581</v>
      </c>
      <c r="G1307" s="230">
        <f t="shared" si="254"/>
        <v>43592</v>
      </c>
      <c r="H1307" s="230" t="s">
        <v>2047</v>
      </c>
      <c r="I1307" s="282"/>
    </row>
    <row r="1308" spans="1:9">
      <c r="B1308" s="284"/>
      <c r="C1308" s="284"/>
      <c r="D1308" s="282"/>
      <c r="E1308" s="282"/>
      <c r="F1308" s="282"/>
      <c r="G1308" s="282"/>
      <c r="I1308" s="282"/>
    </row>
    <row r="1309" spans="1:9">
      <c r="A1309" s="320" t="s">
        <v>274</v>
      </c>
      <c r="B1309" s="284"/>
      <c r="C1309" s="284"/>
      <c r="D1309" s="282"/>
      <c r="E1309" s="282"/>
      <c r="F1309" s="282"/>
      <c r="G1309" s="282"/>
      <c r="I1309" s="282"/>
    </row>
    <row r="1310" spans="1:9">
      <c r="B1310" s="930" t="s">
        <v>32</v>
      </c>
      <c r="C1310" s="930" t="s">
        <v>33</v>
      </c>
      <c r="D1310" s="932" t="s">
        <v>34</v>
      </c>
      <c r="E1310" s="228" t="s">
        <v>165</v>
      </c>
      <c r="F1310" s="228" t="s">
        <v>165</v>
      </c>
      <c r="G1310" s="228" t="s">
        <v>2043</v>
      </c>
      <c r="H1310" s="228" t="s">
        <v>274</v>
      </c>
      <c r="I1310" s="282"/>
    </row>
    <row r="1311" spans="1:9">
      <c r="B1311" s="931"/>
      <c r="C1311" s="931"/>
      <c r="D1311" s="933"/>
      <c r="E1311" s="228" t="s">
        <v>1123</v>
      </c>
      <c r="F1311" s="228" t="s">
        <v>36</v>
      </c>
      <c r="G1311" s="228" t="s">
        <v>37</v>
      </c>
      <c r="H1311" s="228" t="s">
        <v>37</v>
      </c>
    </row>
    <row r="1312" spans="1:9">
      <c r="B1312" s="297" t="s">
        <v>1215</v>
      </c>
      <c r="C1312" s="297"/>
      <c r="D1312" s="928" t="s">
        <v>2053</v>
      </c>
      <c r="E1312" s="230">
        <v>43556</v>
      </c>
      <c r="F1312" s="230">
        <v>43559</v>
      </c>
      <c r="G1312" s="230">
        <f>F1312+9</f>
        <v>43568</v>
      </c>
      <c r="H1312" s="230" t="s">
        <v>2047</v>
      </c>
    </row>
    <row r="1313" spans="1:8">
      <c r="B1313" s="297" t="s">
        <v>468</v>
      </c>
      <c r="C1313" s="297" t="s">
        <v>469</v>
      </c>
      <c r="D1313" s="928"/>
      <c r="E1313" s="230">
        <f>E1312+7</f>
        <v>43563</v>
      </c>
      <c r="F1313" s="230">
        <f>F1312+7</f>
        <v>43566</v>
      </c>
      <c r="G1313" s="230">
        <f>G1312+7</f>
        <v>43575</v>
      </c>
      <c r="H1313" s="230" t="s">
        <v>2047</v>
      </c>
    </row>
    <row r="1314" spans="1:8">
      <c r="B1314" s="297" t="s">
        <v>193</v>
      </c>
      <c r="C1314" s="297" t="s">
        <v>470</v>
      </c>
      <c r="D1314" s="928"/>
      <c r="E1314" s="230">
        <f t="shared" ref="E1314:G1314" si="255">E1313+7</f>
        <v>43570</v>
      </c>
      <c r="F1314" s="230">
        <f t="shared" si="255"/>
        <v>43573</v>
      </c>
      <c r="G1314" s="230">
        <f t="shared" si="255"/>
        <v>43582</v>
      </c>
      <c r="H1314" s="230" t="s">
        <v>2047</v>
      </c>
    </row>
    <row r="1315" spans="1:8">
      <c r="B1315" s="297" t="s">
        <v>303</v>
      </c>
      <c r="C1315" s="297" t="s">
        <v>471</v>
      </c>
      <c r="D1315" s="929"/>
      <c r="E1315" s="230">
        <f>E1314+7</f>
        <v>43577</v>
      </c>
      <c r="F1315" s="230">
        <f>F1314+7</f>
        <v>43580</v>
      </c>
      <c r="G1315" s="230">
        <f>G1314+7</f>
        <v>43589</v>
      </c>
      <c r="H1315" s="230" t="s">
        <v>2047</v>
      </c>
    </row>
    <row r="1317" spans="1:8">
      <c r="A1317" s="328" t="s">
        <v>2054</v>
      </c>
      <c r="B1317" s="284"/>
      <c r="C1317" s="284"/>
      <c r="D1317" s="282"/>
      <c r="E1317" s="282"/>
      <c r="F1317" s="282"/>
      <c r="G1317" s="282"/>
    </row>
    <row r="1318" spans="1:8">
      <c r="B1318" s="930" t="s">
        <v>32</v>
      </c>
      <c r="C1318" s="930" t="s">
        <v>33</v>
      </c>
      <c r="D1318" s="932" t="s">
        <v>34</v>
      </c>
      <c r="E1318" s="228" t="s">
        <v>165</v>
      </c>
      <c r="F1318" s="228" t="s">
        <v>165</v>
      </c>
      <c r="G1318" s="228" t="s">
        <v>2043</v>
      </c>
      <c r="H1318" s="228" t="s">
        <v>274</v>
      </c>
    </row>
    <row r="1319" spans="1:8">
      <c r="B1319" s="931"/>
      <c r="C1319" s="931"/>
      <c r="D1319" s="933"/>
      <c r="E1319" s="228" t="s">
        <v>1123</v>
      </c>
      <c r="F1319" s="228" t="s">
        <v>36</v>
      </c>
      <c r="G1319" s="228" t="s">
        <v>37</v>
      </c>
      <c r="H1319" s="228" t="s">
        <v>37</v>
      </c>
    </row>
    <row r="1320" spans="1:8">
      <c r="B1320" s="297" t="s">
        <v>2044</v>
      </c>
      <c r="C1320" s="297" t="s">
        <v>2045</v>
      </c>
      <c r="D1320" s="934" t="s">
        <v>2046</v>
      </c>
      <c r="E1320" s="230">
        <v>43557</v>
      </c>
      <c r="F1320" s="230">
        <v>43560</v>
      </c>
      <c r="G1320" s="230">
        <f>F1320+11</f>
        <v>43571</v>
      </c>
      <c r="H1320" s="230" t="s">
        <v>2047</v>
      </c>
    </row>
    <row r="1321" spans="1:8">
      <c r="B1321" s="297" t="s">
        <v>2048</v>
      </c>
      <c r="C1321" s="297" t="s">
        <v>2049</v>
      </c>
      <c r="D1321" s="928"/>
      <c r="E1321" s="230">
        <f>E1320+7</f>
        <v>43564</v>
      </c>
      <c r="F1321" s="230">
        <f>F1320+7</f>
        <v>43567</v>
      </c>
      <c r="G1321" s="230">
        <f>G1320+7</f>
        <v>43578</v>
      </c>
      <c r="H1321" s="230" t="s">
        <v>2047</v>
      </c>
    </row>
    <row r="1322" spans="1:8">
      <c r="B1322" s="297" t="s">
        <v>2050</v>
      </c>
      <c r="C1322" s="297" t="s">
        <v>2012</v>
      </c>
      <c r="D1322" s="928"/>
      <c r="E1322" s="230">
        <f t="shared" ref="E1322:G1323" si="256">E1321+7</f>
        <v>43571</v>
      </c>
      <c r="F1322" s="230">
        <f t="shared" si="256"/>
        <v>43574</v>
      </c>
      <c r="G1322" s="230">
        <f t="shared" si="256"/>
        <v>43585</v>
      </c>
      <c r="H1322" s="230" t="s">
        <v>2047</v>
      </c>
    </row>
    <row r="1323" spans="1:8">
      <c r="B1323" s="297" t="s">
        <v>2051</v>
      </c>
      <c r="C1323" s="297" t="s">
        <v>2052</v>
      </c>
      <c r="D1323" s="929"/>
      <c r="E1323" s="230">
        <f t="shared" si="256"/>
        <v>43578</v>
      </c>
      <c r="F1323" s="230">
        <f t="shared" si="256"/>
        <v>43581</v>
      </c>
      <c r="G1323" s="230">
        <f t="shared" si="256"/>
        <v>43592</v>
      </c>
      <c r="H1323" s="230" t="s">
        <v>2047</v>
      </c>
    </row>
    <row r="1324" spans="1:8">
      <c r="B1324" s="284"/>
      <c r="C1324" s="284"/>
      <c r="D1324" s="282"/>
      <c r="E1324" s="282"/>
      <c r="F1324" s="282"/>
      <c r="G1324" s="282"/>
    </row>
    <row r="1325" spans="1:8">
      <c r="A1325" s="328" t="s">
        <v>2054</v>
      </c>
      <c r="B1325" s="284"/>
      <c r="C1325" s="284"/>
      <c r="D1325" s="282"/>
      <c r="E1325" s="282"/>
      <c r="F1325" s="282"/>
      <c r="G1325" s="282"/>
    </row>
    <row r="1326" spans="1:8">
      <c r="B1326" s="930" t="s">
        <v>32</v>
      </c>
      <c r="C1326" s="930" t="s">
        <v>33</v>
      </c>
      <c r="D1326" s="932" t="s">
        <v>34</v>
      </c>
      <c r="E1326" s="228" t="s">
        <v>165</v>
      </c>
      <c r="F1326" s="228" t="s">
        <v>165</v>
      </c>
      <c r="G1326" s="228" t="s">
        <v>2043</v>
      </c>
      <c r="H1326" s="228" t="s">
        <v>274</v>
      </c>
    </row>
    <row r="1327" spans="1:8">
      <c r="B1327" s="931"/>
      <c r="C1327" s="931"/>
      <c r="D1327" s="933"/>
      <c r="E1327" s="228" t="s">
        <v>1123</v>
      </c>
      <c r="F1327" s="228" t="s">
        <v>36</v>
      </c>
      <c r="G1327" s="228" t="s">
        <v>37</v>
      </c>
      <c r="H1327" s="228" t="s">
        <v>37</v>
      </c>
    </row>
    <row r="1328" spans="1:8">
      <c r="B1328" s="297" t="s">
        <v>1215</v>
      </c>
      <c r="C1328" s="297"/>
      <c r="D1328" s="928" t="s">
        <v>2053</v>
      </c>
      <c r="E1328" s="230">
        <v>43556</v>
      </c>
      <c r="F1328" s="230">
        <v>43559</v>
      </c>
      <c r="G1328" s="230">
        <f>F1328+9</f>
        <v>43568</v>
      </c>
      <c r="H1328" s="230" t="s">
        <v>2047</v>
      </c>
    </row>
    <row r="1329" spans="2:8">
      <c r="B1329" s="297" t="s">
        <v>468</v>
      </c>
      <c r="C1329" s="297" t="s">
        <v>469</v>
      </c>
      <c r="D1329" s="928"/>
      <c r="E1329" s="230">
        <f>E1328+7</f>
        <v>43563</v>
      </c>
      <c r="F1329" s="230">
        <f>F1328+7</f>
        <v>43566</v>
      </c>
      <c r="G1329" s="230">
        <f>G1328+7</f>
        <v>43575</v>
      </c>
      <c r="H1329" s="230" t="s">
        <v>2047</v>
      </c>
    </row>
    <row r="1330" spans="2:8">
      <c r="B1330" s="297" t="s">
        <v>193</v>
      </c>
      <c r="C1330" s="297" t="s">
        <v>470</v>
      </c>
      <c r="D1330" s="928"/>
      <c r="E1330" s="230">
        <f t="shared" ref="E1330:G1330" si="257">E1329+7</f>
        <v>43570</v>
      </c>
      <c r="F1330" s="230">
        <f t="shared" si="257"/>
        <v>43573</v>
      </c>
      <c r="G1330" s="230">
        <f t="shared" si="257"/>
        <v>43582</v>
      </c>
      <c r="H1330" s="230" t="s">
        <v>2047</v>
      </c>
    </row>
    <row r="1331" spans="2:8">
      <c r="B1331" s="297" t="s">
        <v>303</v>
      </c>
      <c r="C1331" s="297" t="s">
        <v>471</v>
      </c>
      <c r="D1331" s="929"/>
      <c r="E1331" s="230">
        <f>E1330+7</f>
        <v>43577</v>
      </c>
      <c r="F1331" s="230">
        <f>F1330+7</f>
        <v>43580</v>
      </c>
      <c r="G1331" s="230">
        <f>G1330+7</f>
        <v>43589</v>
      </c>
      <c r="H1331" s="230" t="s">
        <v>2047</v>
      </c>
    </row>
  </sheetData>
  <mergeCells count="697">
    <mergeCell ref="A1:G1"/>
    <mergeCell ref="J1:K1"/>
    <mergeCell ref="A2:B2"/>
    <mergeCell ref="A3:G3"/>
    <mergeCell ref="B6:B7"/>
    <mergeCell ref="C6:C7"/>
    <mergeCell ref="D6:D7"/>
    <mergeCell ref="D22:D25"/>
    <mergeCell ref="B28:B29"/>
    <mergeCell ref="C28:C29"/>
    <mergeCell ref="D28:D29"/>
    <mergeCell ref="D30:D34"/>
    <mergeCell ref="B37:B38"/>
    <mergeCell ref="C37:C38"/>
    <mergeCell ref="D37:D38"/>
    <mergeCell ref="D8:D11"/>
    <mergeCell ref="B13:B14"/>
    <mergeCell ref="C13:C14"/>
    <mergeCell ref="D13:D14"/>
    <mergeCell ref="D15:D18"/>
    <mergeCell ref="B20:B21"/>
    <mergeCell ref="C20:C21"/>
    <mergeCell ref="D20:D21"/>
    <mergeCell ref="D55:D58"/>
    <mergeCell ref="B60:B61"/>
    <mergeCell ref="C60:C61"/>
    <mergeCell ref="D60:D61"/>
    <mergeCell ref="D62:D65"/>
    <mergeCell ref="B68:B69"/>
    <mergeCell ref="C68:C69"/>
    <mergeCell ref="D68:D69"/>
    <mergeCell ref="D39:D42"/>
    <mergeCell ref="B45:B46"/>
    <mergeCell ref="C45:C46"/>
    <mergeCell ref="D45:D46"/>
    <mergeCell ref="D47:D50"/>
    <mergeCell ref="B53:B54"/>
    <mergeCell ref="C53:C54"/>
    <mergeCell ref="D53:D54"/>
    <mergeCell ref="D87:D90"/>
    <mergeCell ref="B92:B93"/>
    <mergeCell ref="C92:C93"/>
    <mergeCell ref="D92:D93"/>
    <mergeCell ref="D94:D97"/>
    <mergeCell ref="B100:B101"/>
    <mergeCell ref="C100:C101"/>
    <mergeCell ref="D100:D101"/>
    <mergeCell ref="D70:D73"/>
    <mergeCell ref="B77:B78"/>
    <mergeCell ref="C77:C78"/>
    <mergeCell ref="D77:D78"/>
    <mergeCell ref="D79:D82"/>
    <mergeCell ref="B85:B86"/>
    <mergeCell ref="C85:C86"/>
    <mergeCell ref="D85:D86"/>
    <mergeCell ref="B116:B117"/>
    <mergeCell ref="C116:C117"/>
    <mergeCell ref="D116:D117"/>
    <mergeCell ref="D118:D121"/>
    <mergeCell ref="B124:B125"/>
    <mergeCell ref="C124:C125"/>
    <mergeCell ref="D124:D125"/>
    <mergeCell ref="D102:D105"/>
    <mergeCell ref="A107:B107"/>
    <mergeCell ref="B108:B109"/>
    <mergeCell ref="C108:C109"/>
    <mergeCell ref="D108:D109"/>
    <mergeCell ref="D110:D113"/>
    <mergeCell ref="D142:D145"/>
    <mergeCell ref="B149:B150"/>
    <mergeCell ref="C149:C150"/>
    <mergeCell ref="D149:D150"/>
    <mergeCell ref="D151:D154"/>
    <mergeCell ref="B157:B158"/>
    <mergeCell ref="C157:C158"/>
    <mergeCell ref="D157:D158"/>
    <mergeCell ref="D126:D129"/>
    <mergeCell ref="B132:B133"/>
    <mergeCell ref="C132:C133"/>
    <mergeCell ref="D132:D133"/>
    <mergeCell ref="D134:D137"/>
    <mergeCell ref="B140:B141"/>
    <mergeCell ref="C140:C141"/>
    <mergeCell ref="D140:D141"/>
    <mergeCell ref="B174:B175"/>
    <mergeCell ref="C174:C175"/>
    <mergeCell ref="D174:D175"/>
    <mergeCell ref="D176:D179"/>
    <mergeCell ref="B182:B183"/>
    <mergeCell ref="C182:C183"/>
    <mergeCell ref="D182:D183"/>
    <mergeCell ref="D159:D162"/>
    <mergeCell ref="A164:B164"/>
    <mergeCell ref="B165:B166"/>
    <mergeCell ref="C165:C166"/>
    <mergeCell ref="D165:D166"/>
    <mergeCell ref="D167:D171"/>
    <mergeCell ref="D200:D203"/>
    <mergeCell ref="B206:B207"/>
    <mergeCell ref="C206:C207"/>
    <mergeCell ref="D206:D207"/>
    <mergeCell ref="D208:D211"/>
    <mergeCell ref="B214:B215"/>
    <mergeCell ref="C214:C215"/>
    <mergeCell ref="D214:D215"/>
    <mergeCell ref="D184:D187"/>
    <mergeCell ref="B190:B191"/>
    <mergeCell ref="C190:C191"/>
    <mergeCell ref="D190:D191"/>
    <mergeCell ref="D192:D195"/>
    <mergeCell ref="B198:B199"/>
    <mergeCell ref="C198:C199"/>
    <mergeCell ref="D198:D199"/>
    <mergeCell ref="D232:D235"/>
    <mergeCell ref="B238:B239"/>
    <mergeCell ref="C238:C239"/>
    <mergeCell ref="D238:D239"/>
    <mergeCell ref="D240:D243"/>
    <mergeCell ref="B246:B247"/>
    <mergeCell ref="C246:C247"/>
    <mergeCell ref="D246:D247"/>
    <mergeCell ref="D216:D219"/>
    <mergeCell ref="B222:B223"/>
    <mergeCell ref="C222:C223"/>
    <mergeCell ref="D222:D223"/>
    <mergeCell ref="D224:D227"/>
    <mergeCell ref="B230:B231"/>
    <mergeCell ref="C230:C231"/>
    <mergeCell ref="D230:D231"/>
    <mergeCell ref="D264:D267"/>
    <mergeCell ref="A269:G269"/>
    <mergeCell ref="B271:B272"/>
    <mergeCell ref="C271:C272"/>
    <mergeCell ref="D271:D272"/>
    <mergeCell ref="D273:D277"/>
    <mergeCell ref="D248:D251"/>
    <mergeCell ref="B254:B255"/>
    <mergeCell ref="C254:C255"/>
    <mergeCell ref="D254:D255"/>
    <mergeCell ref="D256:D260"/>
    <mergeCell ref="B262:B263"/>
    <mergeCell ref="C262:C263"/>
    <mergeCell ref="D262:D263"/>
    <mergeCell ref="D288:D291"/>
    <mergeCell ref="B294:B295"/>
    <mergeCell ref="C294:C295"/>
    <mergeCell ref="D294:D295"/>
    <mergeCell ref="D296:D299"/>
    <mergeCell ref="A301:B301"/>
    <mergeCell ref="B279:B280"/>
    <mergeCell ref="C279:C280"/>
    <mergeCell ref="D279:D280"/>
    <mergeCell ref="D281:D284"/>
    <mergeCell ref="B286:B287"/>
    <mergeCell ref="C286:C287"/>
    <mergeCell ref="D286:D287"/>
    <mergeCell ref="D312:D315"/>
    <mergeCell ref="B317:B318"/>
    <mergeCell ref="C317:C318"/>
    <mergeCell ref="D317:D318"/>
    <mergeCell ref="D319:D322"/>
    <mergeCell ref="B325:B326"/>
    <mergeCell ref="C325:C326"/>
    <mergeCell ref="D325:D326"/>
    <mergeCell ref="B302:B303"/>
    <mergeCell ref="C302:C303"/>
    <mergeCell ref="D302:D303"/>
    <mergeCell ref="D304:D308"/>
    <mergeCell ref="B310:B311"/>
    <mergeCell ref="C310:C311"/>
    <mergeCell ref="D310:D311"/>
    <mergeCell ref="D342:D345"/>
    <mergeCell ref="B348:B349"/>
    <mergeCell ref="C348:C349"/>
    <mergeCell ref="D348:D349"/>
    <mergeCell ref="D350:D353"/>
    <mergeCell ref="B355:B356"/>
    <mergeCell ref="C355:C356"/>
    <mergeCell ref="D355:D356"/>
    <mergeCell ref="D327:D331"/>
    <mergeCell ref="B333:B334"/>
    <mergeCell ref="C333:C334"/>
    <mergeCell ref="D333:D334"/>
    <mergeCell ref="D335:D338"/>
    <mergeCell ref="B340:B341"/>
    <mergeCell ref="C340:C341"/>
    <mergeCell ref="D340:D341"/>
    <mergeCell ref="D371:D374"/>
    <mergeCell ref="B376:B377"/>
    <mergeCell ref="C376:C377"/>
    <mergeCell ref="D376:D377"/>
    <mergeCell ref="D378:D381"/>
    <mergeCell ref="B384:B385"/>
    <mergeCell ref="C384:C385"/>
    <mergeCell ref="D384:D385"/>
    <mergeCell ref="D357:D360"/>
    <mergeCell ref="B362:B363"/>
    <mergeCell ref="C362:C363"/>
    <mergeCell ref="D362:D363"/>
    <mergeCell ref="D364:D367"/>
    <mergeCell ref="B369:B370"/>
    <mergeCell ref="C369:C370"/>
    <mergeCell ref="D369:D370"/>
    <mergeCell ref="D401:D404"/>
    <mergeCell ref="B406:B407"/>
    <mergeCell ref="C406:C407"/>
    <mergeCell ref="D406:D407"/>
    <mergeCell ref="D408:D411"/>
    <mergeCell ref="B413:B414"/>
    <mergeCell ref="C413:C414"/>
    <mergeCell ref="D413:D414"/>
    <mergeCell ref="D386:D390"/>
    <mergeCell ref="B392:B393"/>
    <mergeCell ref="C392:C393"/>
    <mergeCell ref="D392:D393"/>
    <mergeCell ref="D394:D397"/>
    <mergeCell ref="B399:B400"/>
    <mergeCell ref="C399:C400"/>
    <mergeCell ref="D399:D400"/>
    <mergeCell ref="B429:B430"/>
    <mergeCell ref="C429:C430"/>
    <mergeCell ref="D429:D430"/>
    <mergeCell ref="D431:D434"/>
    <mergeCell ref="B436:B437"/>
    <mergeCell ref="C436:C437"/>
    <mergeCell ref="D436:D437"/>
    <mergeCell ref="D415:D418"/>
    <mergeCell ref="A420:G420"/>
    <mergeCell ref="B422:B423"/>
    <mergeCell ref="C422:C423"/>
    <mergeCell ref="D422:D423"/>
    <mergeCell ref="D424:D427"/>
    <mergeCell ref="B451:B452"/>
    <mergeCell ref="C451:C452"/>
    <mergeCell ref="D451:D452"/>
    <mergeCell ref="D453:D456"/>
    <mergeCell ref="A458:G458"/>
    <mergeCell ref="B460:B461"/>
    <mergeCell ref="C460:C461"/>
    <mergeCell ref="D460:D461"/>
    <mergeCell ref="D438:D441"/>
    <mergeCell ref="A443:C443"/>
    <mergeCell ref="B444:B445"/>
    <mergeCell ref="C444:C445"/>
    <mergeCell ref="D444:D445"/>
    <mergeCell ref="D446:D449"/>
    <mergeCell ref="D477:D480"/>
    <mergeCell ref="B483:B484"/>
    <mergeCell ref="C483:C484"/>
    <mergeCell ref="D483:D484"/>
    <mergeCell ref="D485:D488"/>
    <mergeCell ref="B490:B491"/>
    <mergeCell ref="C490:C491"/>
    <mergeCell ref="D490:D491"/>
    <mergeCell ref="D462:D466"/>
    <mergeCell ref="B468:B469"/>
    <mergeCell ref="C468:C469"/>
    <mergeCell ref="D468:D469"/>
    <mergeCell ref="D470:D473"/>
    <mergeCell ref="B475:B476"/>
    <mergeCell ref="C475:C476"/>
    <mergeCell ref="D475:D476"/>
    <mergeCell ref="D508:D511"/>
    <mergeCell ref="B513:B514"/>
    <mergeCell ref="C513:C514"/>
    <mergeCell ref="D513:D514"/>
    <mergeCell ref="D515:D518"/>
    <mergeCell ref="B521:B522"/>
    <mergeCell ref="C521:C522"/>
    <mergeCell ref="D521:D522"/>
    <mergeCell ref="D492:D495"/>
    <mergeCell ref="B498:B499"/>
    <mergeCell ref="C498:C499"/>
    <mergeCell ref="D498:D499"/>
    <mergeCell ref="D500:D503"/>
    <mergeCell ref="B506:B507"/>
    <mergeCell ref="C506:C507"/>
    <mergeCell ref="D506:D507"/>
    <mergeCell ref="D539:D542"/>
    <mergeCell ref="B545:B546"/>
    <mergeCell ref="C545:C546"/>
    <mergeCell ref="D545:D546"/>
    <mergeCell ref="D547:D550"/>
    <mergeCell ref="B552:B553"/>
    <mergeCell ref="C552:C553"/>
    <mergeCell ref="D552:D553"/>
    <mergeCell ref="D523:D526"/>
    <mergeCell ref="B529:B530"/>
    <mergeCell ref="C529:C530"/>
    <mergeCell ref="D529:D530"/>
    <mergeCell ref="D531:D534"/>
    <mergeCell ref="B537:B538"/>
    <mergeCell ref="C537:C538"/>
    <mergeCell ref="D537:D538"/>
    <mergeCell ref="D569:D572"/>
    <mergeCell ref="B575:B576"/>
    <mergeCell ref="C575:C576"/>
    <mergeCell ref="D575:D576"/>
    <mergeCell ref="D577:D580"/>
    <mergeCell ref="B582:B583"/>
    <mergeCell ref="C582:C583"/>
    <mergeCell ref="D582:D583"/>
    <mergeCell ref="D554:D557"/>
    <mergeCell ref="B559:B560"/>
    <mergeCell ref="C559:C560"/>
    <mergeCell ref="D559:D560"/>
    <mergeCell ref="D561:D564"/>
    <mergeCell ref="B567:B568"/>
    <mergeCell ref="C567:C568"/>
    <mergeCell ref="D567:D568"/>
    <mergeCell ref="D599:D602"/>
    <mergeCell ref="B604:B605"/>
    <mergeCell ref="C604:C605"/>
    <mergeCell ref="D604:D605"/>
    <mergeCell ref="D606:D609"/>
    <mergeCell ref="B611:B612"/>
    <mergeCell ref="C611:C612"/>
    <mergeCell ref="D611:D612"/>
    <mergeCell ref="D584:D587"/>
    <mergeCell ref="B589:B590"/>
    <mergeCell ref="C589:C590"/>
    <mergeCell ref="D589:D590"/>
    <mergeCell ref="D591:D594"/>
    <mergeCell ref="B597:B598"/>
    <mergeCell ref="C597:C598"/>
    <mergeCell ref="D597:D598"/>
    <mergeCell ref="D629:D632"/>
    <mergeCell ref="B635:B636"/>
    <mergeCell ref="C635:C636"/>
    <mergeCell ref="D635:D636"/>
    <mergeCell ref="D637:D641"/>
    <mergeCell ref="B644:B645"/>
    <mergeCell ref="C644:C645"/>
    <mergeCell ref="D644:D645"/>
    <mergeCell ref="D613:D616"/>
    <mergeCell ref="B619:B620"/>
    <mergeCell ref="C619:C620"/>
    <mergeCell ref="D619:D620"/>
    <mergeCell ref="D621:D624"/>
    <mergeCell ref="B627:B628"/>
    <mergeCell ref="C627:C628"/>
    <mergeCell ref="D627:D628"/>
    <mergeCell ref="D664:D667"/>
    <mergeCell ref="B670:B671"/>
    <mergeCell ref="C670:C671"/>
    <mergeCell ref="D670:D671"/>
    <mergeCell ref="D672:D675"/>
    <mergeCell ref="B678:B679"/>
    <mergeCell ref="C678:C679"/>
    <mergeCell ref="D678:D679"/>
    <mergeCell ref="D646:D650"/>
    <mergeCell ref="B654:B655"/>
    <mergeCell ref="C654:C655"/>
    <mergeCell ref="D654:D655"/>
    <mergeCell ref="D656:D659"/>
    <mergeCell ref="B662:B663"/>
    <mergeCell ref="C662:C663"/>
    <mergeCell ref="D662:D663"/>
    <mergeCell ref="D698:D701"/>
    <mergeCell ref="B705:B706"/>
    <mergeCell ref="C705:C706"/>
    <mergeCell ref="D705:D706"/>
    <mergeCell ref="D707:D710"/>
    <mergeCell ref="B712:B713"/>
    <mergeCell ref="C712:C713"/>
    <mergeCell ref="D712:D713"/>
    <mergeCell ref="D680:D684"/>
    <mergeCell ref="B687:B688"/>
    <mergeCell ref="C687:C688"/>
    <mergeCell ref="D687:D688"/>
    <mergeCell ref="D689:D693"/>
    <mergeCell ref="B696:B697"/>
    <mergeCell ref="C696:C697"/>
    <mergeCell ref="D696:D697"/>
    <mergeCell ref="D731:D734"/>
    <mergeCell ref="B736:B737"/>
    <mergeCell ref="C736:C737"/>
    <mergeCell ref="D736:D737"/>
    <mergeCell ref="D738:D741"/>
    <mergeCell ref="B744:B745"/>
    <mergeCell ref="C744:C745"/>
    <mergeCell ref="D744:D745"/>
    <mergeCell ref="D714:D717"/>
    <mergeCell ref="B720:B721"/>
    <mergeCell ref="C720:C721"/>
    <mergeCell ref="D720:D721"/>
    <mergeCell ref="D722:D726"/>
    <mergeCell ref="B729:B730"/>
    <mergeCell ref="C729:C730"/>
    <mergeCell ref="D729:D730"/>
    <mergeCell ref="D760:D763"/>
    <mergeCell ref="B765:B766"/>
    <mergeCell ref="C765:C766"/>
    <mergeCell ref="D765:D766"/>
    <mergeCell ref="D767:D771"/>
    <mergeCell ref="B773:B774"/>
    <mergeCell ref="C773:C774"/>
    <mergeCell ref="D773:D774"/>
    <mergeCell ref="D746:D749"/>
    <mergeCell ref="B751:B752"/>
    <mergeCell ref="C751:C752"/>
    <mergeCell ref="D751:D752"/>
    <mergeCell ref="D753:D756"/>
    <mergeCell ref="B758:B759"/>
    <mergeCell ref="C758:C759"/>
    <mergeCell ref="D758:D759"/>
    <mergeCell ref="D790:D793"/>
    <mergeCell ref="B795:B796"/>
    <mergeCell ref="C795:C796"/>
    <mergeCell ref="D795:D796"/>
    <mergeCell ref="D797:D800"/>
    <mergeCell ref="B802:B803"/>
    <mergeCell ref="C802:C803"/>
    <mergeCell ref="D802:D803"/>
    <mergeCell ref="D775:D778"/>
    <mergeCell ref="B781:B782"/>
    <mergeCell ref="C781:C782"/>
    <mergeCell ref="D781:D782"/>
    <mergeCell ref="D783:D786"/>
    <mergeCell ref="B788:B789"/>
    <mergeCell ref="C788:C789"/>
    <mergeCell ref="D788:D789"/>
    <mergeCell ref="D820:D823"/>
    <mergeCell ref="A825:B825"/>
    <mergeCell ref="B826:B827"/>
    <mergeCell ref="C826:C827"/>
    <mergeCell ref="D826:D827"/>
    <mergeCell ref="D828:D831"/>
    <mergeCell ref="D804:D808"/>
    <mergeCell ref="B810:B811"/>
    <mergeCell ref="C810:C811"/>
    <mergeCell ref="D810:D811"/>
    <mergeCell ref="D812:D815"/>
    <mergeCell ref="B818:B819"/>
    <mergeCell ref="C818:C819"/>
    <mergeCell ref="D818:D819"/>
    <mergeCell ref="D844:D847"/>
    <mergeCell ref="B849:B850"/>
    <mergeCell ref="C849:C850"/>
    <mergeCell ref="D849:D850"/>
    <mergeCell ref="D851:D854"/>
    <mergeCell ref="B857:B858"/>
    <mergeCell ref="C857:C858"/>
    <mergeCell ref="D857:D858"/>
    <mergeCell ref="B833:B834"/>
    <mergeCell ref="C833:C834"/>
    <mergeCell ref="D833:D834"/>
    <mergeCell ref="D835:D838"/>
    <mergeCell ref="A840:G840"/>
    <mergeCell ref="B842:B843"/>
    <mergeCell ref="C842:C843"/>
    <mergeCell ref="D842:D843"/>
    <mergeCell ref="D874:D878"/>
    <mergeCell ref="B881:B882"/>
    <mergeCell ref="C881:C882"/>
    <mergeCell ref="D881:D882"/>
    <mergeCell ref="D883:D887"/>
    <mergeCell ref="A889:B889"/>
    <mergeCell ref="D859:D862"/>
    <mergeCell ref="B864:B865"/>
    <mergeCell ref="C864:C865"/>
    <mergeCell ref="D864:D865"/>
    <mergeCell ref="D866:D869"/>
    <mergeCell ref="B872:B873"/>
    <mergeCell ref="C872:C873"/>
    <mergeCell ref="D872:D873"/>
    <mergeCell ref="D901:D905"/>
    <mergeCell ref="B907:B908"/>
    <mergeCell ref="C907:C908"/>
    <mergeCell ref="D907:D908"/>
    <mergeCell ref="D909:D912"/>
    <mergeCell ref="B914:B915"/>
    <mergeCell ref="C914:C915"/>
    <mergeCell ref="D914:D915"/>
    <mergeCell ref="B890:B891"/>
    <mergeCell ref="C890:C891"/>
    <mergeCell ref="D890:D891"/>
    <mergeCell ref="D892:D895"/>
    <mergeCell ref="B899:B900"/>
    <mergeCell ref="C899:C900"/>
    <mergeCell ref="D899:D900"/>
    <mergeCell ref="D932:D935"/>
    <mergeCell ref="B937:B938"/>
    <mergeCell ref="C937:C938"/>
    <mergeCell ref="D937:D938"/>
    <mergeCell ref="D939:D942"/>
    <mergeCell ref="B945:B946"/>
    <mergeCell ref="C945:C946"/>
    <mergeCell ref="D945:D946"/>
    <mergeCell ref="D916:D919"/>
    <mergeCell ref="B922:B923"/>
    <mergeCell ref="C922:C923"/>
    <mergeCell ref="D922:D923"/>
    <mergeCell ref="D924:D927"/>
    <mergeCell ref="B930:B931"/>
    <mergeCell ref="C930:C931"/>
    <mergeCell ref="D930:D931"/>
    <mergeCell ref="D963:D966"/>
    <mergeCell ref="A970:G970"/>
    <mergeCell ref="D947:D950"/>
    <mergeCell ref="B953:B954"/>
    <mergeCell ref="C953:C954"/>
    <mergeCell ref="D953:D954"/>
    <mergeCell ref="D955:D958"/>
    <mergeCell ref="B961:B962"/>
    <mergeCell ref="C961:C962"/>
    <mergeCell ref="D961:D962"/>
    <mergeCell ref="D983:D986"/>
    <mergeCell ref="B988:B989"/>
    <mergeCell ref="C988:C989"/>
    <mergeCell ref="D988:D989"/>
    <mergeCell ref="D990:D993"/>
    <mergeCell ref="B996:B997"/>
    <mergeCell ref="C996:C997"/>
    <mergeCell ref="D996:D997"/>
    <mergeCell ref="B972:B973"/>
    <mergeCell ref="C972:C973"/>
    <mergeCell ref="D972:D973"/>
    <mergeCell ref="D974:D978"/>
    <mergeCell ref="B981:B982"/>
    <mergeCell ref="C981:C982"/>
    <mergeCell ref="D981:D982"/>
    <mergeCell ref="D1014:D1017"/>
    <mergeCell ref="B1020:B1021"/>
    <mergeCell ref="C1020:C1021"/>
    <mergeCell ref="D1020:D1021"/>
    <mergeCell ref="D1022:D1025"/>
    <mergeCell ref="B1027:B1028"/>
    <mergeCell ref="C1027:C1028"/>
    <mergeCell ref="D1027:D1028"/>
    <mergeCell ref="D998:D1001"/>
    <mergeCell ref="B1004:B1005"/>
    <mergeCell ref="C1004:C1005"/>
    <mergeCell ref="D1004:D1005"/>
    <mergeCell ref="D1006:D1009"/>
    <mergeCell ref="B1012:B1013"/>
    <mergeCell ref="C1012:C1013"/>
    <mergeCell ref="D1012:D1013"/>
    <mergeCell ref="D1044:D1047"/>
    <mergeCell ref="B1049:B1050"/>
    <mergeCell ref="C1049:C1050"/>
    <mergeCell ref="D1049:D1050"/>
    <mergeCell ref="D1051:D1055"/>
    <mergeCell ref="B1058:B1059"/>
    <mergeCell ref="C1058:C1059"/>
    <mergeCell ref="D1058:D1059"/>
    <mergeCell ref="D1029:D1032"/>
    <mergeCell ref="B1034:B1035"/>
    <mergeCell ref="C1034:C1035"/>
    <mergeCell ref="D1034:D1035"/>
    <mergeCell ref="D1036:D1039"/>
    <mergeCell ref="B1042:B1043"/>
    <mergeCell ref="C1042:C1043"/>
    <mergeCell ref="D1042:D1043"/>
    <mergeCell ref="D1076:D1079"/>
    <mergeCell ref="B1081:B1082"/>
    <mergeCell ref="C1081:C1082"/>
    <mergeCell ref="D1081:D1082"/>
    <mergeCell ref="D1083:D1087"/>
    <mergeCell ref="B1090:B1091"/>
    <mergeCell ref="C1090:C1091"/>
    <mergeCell ref="D1090:D1091"/>
    <mergeCell ref="D1060:D1063"/>
    <mergeCell ref="B1066:B1067"/>
    <mergeCell ref="C1066:C1067"/>
    <mergeCell ref="D1066:D1067"/>
    <mergeCell ref="D1068:D1071"/>
    <mergeCell ref="B1074:B1075"/>
    <mergeCell ref="C1074:C1075"/>
    <mergeCell ref="D1074:D1075"/>
    <mergeCell ref="B1106:B1107"/>
    <mergeCell ref="C1106:C1107"/>
    <mergeCell ref="D1106:D1107"/>
    <mergeCell ref="D1108:D1111"/>
    <mergeCell ref="A1113:B1113"/>
    <mergeCell ref="B1114:B1115"/>
    <mergeCell ref="C1114:C1115"/>
    <mergeCell ref="D1114:D1115"/>
    <mergeCell ref="D1092:D1095"/>
    <mergeCell ref="B1097:B1098"/>
    <mergeCell ref="C1097:C1098"/>
    <mergeCell ref="D1097:D1098"/>
    <mergeCell ref="D1099:D1103"/>
    <mergeCell ref="A1105:B1105"/>
    <mergeCell ref="A1130:B1130"/>
    <mergeCell ref="B1131:B1132"/>
    <mergeCell ref="C1131:C1132"/>
    <mergeCell ref="D1131:D1132"/>
    <mergeCell ref="D1133:D1137"/>
    <mergeCell ref="A1139:G1139"/>
    <mergeCell ref="D1116:D1119"/>
    <mergeCell ref="A1122:B1122"/>
    <mergeCell ref="B1123:B1124"/>
    <mergeCell ref="C1123:C1124"/>
    <mergeCell ref="D1123:D1124"/>
    <mergeCell ref="D1125:D1128"/>
    <mergeCell ref="D1150:D1154"/>
    <mergeCell ref="B1156:B1157"/>
    <mergeCell ref="C1156:C1157"/>
    <mergeCell ref="D1156:D1157"/>
    <mergeCell ref="D1158:D1162"/>
    <mergeCell ref="B1164:B1165"/>
    <mergeCell ref="C1164:C1165"/>
    <mergeCell ref="D1164:D1165"/>
    <mergeCell ref="B1141:B1142"/>
    <mergeCell ref="C1141:C1142"/>
    <mergeCell ref="D1141:D1142"/>
    <mergeCell ref="D1143:D1146"/>
    <mergeCell ref="B1148:B1149"/>
    <mergeCell ref="C1148:C1149"/>
    <mergeCell ref="D1148:D1149"/>
    <mergeCell ref="D1180:D1183"/>
    <mergeCell ref="B1185:B1186"/>
    <mergeCell ref="C1185:C1186"/>
    <mergeCell ref="D1185:D1186"/>
    <mergeCell ref="D1187:D1190"/>
    <mergeCell ref="B1192:B1193"/>
    <mergeCell ref="C1192:C1193"/>
    <mergeCell ref="D1192:D1193"/>
    <mergeCell ref="D1166:D1169"/>
    <mergeCell ref="B1171:B1172"/>
    <mergeCell ref="C1171:C1172"/>
    <mergeCell ref="D1171:D1172"/>
    <mergeCell ref="D1173:D1176"/>
    <mergeCell ref="B1178:B1179"/>
    <mergeCell ref="C1178:C1179"/>
    <mergeCell ref="D1178:D1179"/>
    <mergeCell ref="D1210:D1213"/>
    <mergeCell ref="B1216:B1217"/>
    <mergeCell ref="C1216:C1217"/>
    <mergeCell ref="D1216:D1217"/>
    <mergeCell ref="D1218:D1221"/>
    <mergeCell ref="B1224:B1225"/>
    <mergeCell ref="C1224:C1225"/>
    <mergeCell ref="D1224:D1225"/>
    <mergeCell ref="D1195:D1197"/>
    <mergeCell ref="B1200:B1201"/>
    <mergeCell ref="C1200:C1201"/>
    <mergeCell ref="D1200:D1201"/>
    <mergeCell ref="D1202:D1205"/>
    <mergeCell ref="B1208:B1209"/>
    <mergeCell ref="C1208:C1209"/>
    <mergeCell ref="D1208:D1209"/>
    <mergeCell ref="B1239:B1240"/>
    <mergeCell ref="C1239:C1240"/>
    <mergeCell ref="D1239:D1240"/>
    <mergeCell ref="D1241:D1244"/>
    <mergeCell ref="B1247:B1248"/>
    <mergeCell ref="C1247:C1248"/>
    <mergeCell ref="D1247:D1248"/>
    <mergeCell ref="D1226:D1230"/>
    <mergeCell ref="B1232:B1233"/>
    <mergeCell ref="C1232:C1233"/>
    <mergeCell ref="D1232:D1233"/>
    <mergeCell ref="D1234:D1237"/>
    <mergeCell ref="A1238:H1238"/>
    <mergeCell ref="D1264:D1267"/>
    <mergeCell ref="B1269:B1270"/>
    <mergeCell ref="C1269:C1270"/>
    <mergeCell ref="D1269:D1270"/>
    <mergeCell ref="D1271:D1274"/>
    <mergeCell ref="B1277:B1278"/>
    <mergeCell ref="C1277:C1278"/>
    <mergeCell ref="D1277:D1278"/>
    <mergeCell ref="D1249:D1253"/>
    <mergeCell ref="B1255:B1256"/>
    <mergeCell ref="C1255:C1256"/>
    <mergeCell ref="D1255:D1256"/>
    <mergeCell ref="D1257:D1260"/>
    <mergeCell ref="B1262:B1263"/>
    <mergeCell ref="C1262:C1263"/>
    <mergeCell ref="D1262:D1263"/>
    <mergeCell ref="D1297:D1300"/>
    <mergeCell ref="B1302:B1303"/>
    <mergeCell ref="C1302:C1303"/>
    <mergeCell ref="D1302:D1303"/>
    <mergeCell ref="D1304:D1307"/>
    <mergeCell ref="B1310:B1311"/>
    <mergeCell ref="C1310:C1311"/>
    <mergeCell ref="D1310:D1311"/>
    <mergeCell ref="D1279:D1283"/>
    <mergeCell ref="B1287:B1288"/>
    <mergeCell ref="C1287:C1288"/>
    <mergeCell ref="D1287:D1288"/>
    <mergeCell ref="D1289:D1293"/>
    <mergeCell ref="B1295:B1296"/>
    <mergeCell ref="C1295:C1296"/>
    <mergeCell ref="D1295:D1296"/>
    <mergeCell ref="D1328:D1331"/>
    <mergeCell ref="D1312:D1315"/>
    <mergeCell ref="B1318:B1319"/>
    <mergeCell ref="C1318:C1319"/>
    <mergeCell ref="D1318:D1319"/>
    <mergeCell ref="D1320:D1323"/>
    <mergeCell ref="B1326:B1327"/>
    <mergeCell ref="C1326:C1327"/>
    <mergeCell ref="D1326:D1327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workbookViewId="0">
      <selection activeCell="L240" sqref="L240"/>
    </sheetView>
  </sheetViews>
  <sheetFormatPr defaultRowHeight="12.75"/>
  <cols>
    <col min="1" max="1" width="18.125" style="329" customWidth="1"/>
    <col min="2" max="2" width="29" style="329" customWidth="1"/>
    <col min="3" max="3" width="15.125" style="329" customWidth="1"/>
    <col min="4" max="4" width="18.375" style="329" customWidth="1"/>
    <col min="5" max="5" width="16" style="329" customWidth="1"/>
    <col min="6" max="6" width="23.625" style="329" customWidth="1"/>
    <col min="7" max="7" width="22.75" style="329" customWidth="1"/>
    <col min="8" max="16384" width="9" style="329"/>
  </cols>
  <sheetData>
    <row r="1" spans="1:7" ht="51" customHeight="1">
      <c r="A1" s="976" t="s">
        <v>2420</v>
      </c>
      <c r="B1" s="976"/>
      <c r="C1" s="976"/>
      <c r="D1" s="976"/>
      <c r="E1" s="976"/>
      <c r="F1" s="976"/>
      <c r="G1" s="976"/>
    </row>
    <row r="2" spans="1:7" ht="18.75">
      <c r="A2" s="412" t="s">
        <v>29</v>
      </c>
      <c r="B2" s="411"/>
      <c r="C2" s="407"/>
      <c r="D2" s="407"/>
      <c r="E2" s="410"/>
      <c r="F2" s="407"/>
      <c r="G2" s="409" t="s">
        <v>2419</v>
      </c>
    </row>
    <row r="3" spans="1:7">
      <c r="A3" s="408"/>
      <c r="B3" s="407"/>
      <c r="C3" s="407"/>
      <c r="D3" s="407"/>
      <c r="E3" s="407"/>
      <c r="F3" s="407"/>
      <c r="G3" s="407"/>
    </row>
    <row r="4" spans="1:7" ht="15.75">
      <c r="A4" s="977" t="s">
        <v>30</v>
      </c>
      <c r="B4" s="977"/>
      <c r="C4" s="977"/>
      <c r="D4" s="977"/>
      <c r="E4" s="977"/>
      <c r="F4" s="977"/>
      <c r="G4" s="977"/>
    </row>
    <row r="5" spans="1:7">
      <c r="A5" s="335"/>
      <c r="B5" s="337" t="s">
        <v>2418</v>
      </c>
      <c r="C5" s="359"/>
      <c r="D5" s="392"/>
      <c r="E5" s="358"/>
      <c r="F5" s="392"/>
      <c r="G5" s="406"/>
    </row>
    <row r="6" spans="1:7">
      <c r="B6" s="337"/>
      <c r="C6" s="359"/>
      <c r="D6" s="392"/>
      <c r="E6" s="358"/>
      <c r="F6" s="392"/>
      <c r="G6" s="406"/>
    </row>
    <row r="7" spans="1:7">
      <c r="A7" s="335" t="s">
        <v>31</v>
      </c>
      <c r="B7" s="950" t="s">
        <v>2332</v>
      </c>
      <c r="C7" s="950" t="s">
        <v>2331</v>
      </c>
      <c r="D7" s="950" t="s">
        <v>2330</v>
      </c>
      <c r="E7" s="950" t="s">
        <v>2109</v>
      </c>
      <c r="F7" s="332" t="s">
        <v>2328</v>
      </c>
      <c r="G7" s="332" t="s">
        <v>2402</v>
      </c>
    </row>
    <row r="8" spans="1:7">
      <c r="A8" s="335" t="s">
        <v>2417</v>
      </c>
      <c r="B8" s="952"/>
      <c r="C8" s="952"/>
      <c r="D8" s="952"/>
      <c r="E8" s="952"/>
      <c r="F8" s="332" t="s">
        <v>2353</v>
      </c>
      <c r="G8" s="332" t="s">
        <v>2352</v>
      </c>
    </row>
    <row r="9" spans="1:7" ht="13.5" customHeight="1">
      <c r="A9" s="399"/>
      <c r="B9" s="363" t="s">
        <v>2416</v>
      </c>
      <c r="C9" s="363" t="s">
        <v>2415</v>
      </c>
      <c r="D9" s="402" t="s">
        <v>2135</v>
      </c>
      <c r="E9" s="363">
        <v>43551</v>
      </c>
      <c r="F9" s="363">
        <v>43558</v>
      </c>
      <c r="G9" s="363">
        <v>43585</v>
      </c>
    </row>
    <row r="10" spans="1:7" ht="13.5" customHeight="1">
      <c r="A10" s="399"/>
      <c r="B10" s="363" t="s">
        <v>1162</v>
      </c>
      <c r="C10" s="363" t="s">
        <v>2414</v>
      </c>
      <c r="D10" s="402" t="s">
        <v>2135</v>
      </c>
      <c r="E10" s="363">
        <v>43558</v>
      </c>
      <c r="F10" s="363">
        <v>43565</v>
      </c>
      <c r="G10" s="363">
        <v>43592</v>
      </c>
    </row>
    <row r="11" spans="1:7" ht="13.5" customHeight="1">
      <c r="A11" s="399"/>
      <c r="B11" s="391" t="s">
        <v>2413</v>
      </c>
      <c r="C11" s="363" t="s">
        <v>2412</v>
      </c>
      <c r="D11" s="402" t="s">
        <v>2135</v>
      </c>
      <c r="E11" s="363">
        <v>43565</v>
      </c>
      <c r="F11" s="363">
        <v>43572</v>
      </c>
      <c r="G11" s="363">
        <v>43599</v>
      </c>
    </row>
    <row r="12" spans="1:7" ht="13.5" customHeight="1">
      <c r="A12" s="399"/>
      <c r="B12" s="363" t="s">
        <v>1167</v>
      </c>
      <c r="C12" s="363" t="s">
        <v>2411</v>
      </c>
      <c r="D12" s="402" t="s">
        <v>2135</v>
      </c>
      <c r="E12" s="363">
        <v>43572</v>
      </c>
      <c r="F12" s="363">
        <v>43579</v>
      </c>
      <c r="G12" s="363">
        <v>43606</v>
      </c>
    </row>
    <row r="13" spans="1:7" ht="13.5" customHeight="1">
      <c r="A13" s="404"/>
      <c r="B13" s="363"/>
      <c r="C13" s="363"/>
      <c r="D13" s="402" t="s">
        <v>2135</v>
      </c>
      <c r="E13" s="363">
        <v>43579</v>
      </c>
      <c r="F13" s="363">
        <v>43586</v>
      </c>
      <c r="G13" s="363">
        <v>43613</v>
      </c>
    </row>
    <row r="14" spans="1:7" ht="13.5" customHeight="1">
      <c r="A14" s="404"/>
      <c r="B14" s="400"/>
      <c r="C14" s="400"/>
      <c r="D14" s="405"/>
      <c r="E14" s="400"/>
      <c r="F14" s="400"/>
      <c r="G14" s="400"/>
    </row>
    <row r="15" spans="1:7" ht="13.5" customHeight="1">
      <c r="A15" s="335" t="s">
        <v>2138</v>
      </c>
      <c r="B15" s="950" t="s">
        <v>2332</v>
      </c>
      <c r="C15" s="950" t="s">
        <v>2331</v>
      </c>
      <c r="D15" s="950" t="s">
        <v>2330</v>
      </c>
      <c r="E15" s="950" t="s">
        <v>2109</v>
      </c>
      <c r="F15" s="332" t="s">
        <v>2328</v>
      </c>
      <c r="G15" s="332" t="s">
        <v>2402</v>
      </c>
    </row>
    <row r="16" spans="1:7" ht="13.5" customHeight="1">
      <c r="A16" s="404"/>
      <c r="B16" s="952"/>
      <c r="C16" s="952"/>
      <c r="D16" s="952"/>
      <c r="E16" s="952"/>
      <c r="F16" s="332" t="s">
        <v>2353</v>
      </c>
      <c r="G16" s="332" t="s">
        <v>2352</v>
      </c>
    </row>
    <row r="17" spans="1:7" ht="13.5" customHeight="1">
      <c r="A17" s="404"/>
      <c r="B17" s="363" t="s">
        <v>2410</v>
      </c>
      <c r="C17" s="363" t="s">
        <v>133</v>
      </c>
      <c r="D17" s="402" t="s">
        <v>2212</v>
      </c>
      <c r="E17" s="363">
        <v>43556</v>
      </c>
      <c r="F17" s="363">
        <v>43562</v>
      </c>
      <c r="G17" s="363">
        <v>43588</v>
      </c>
    </row>
    <row r="18" spans="1:7" ht="13.5" customHeight="1">
      <c r="A18" s="404"/>
      <c r="B18" s="363" t="s">
        <v>2409</v>
      </c>
      <c r="C18" s="363" t="s">
        <v>2408</v>
      </c>
      <c r="D18" s="402" t="s">
        <v>2212</v>
      </c>
      <c r="E18" s="363">
        <v>43563</v>
      </c>
      <c r="F18" s="363">
        <v>43569</v>
      </c>
      <c r="G18" s="363">
        <v>43595</v>
      </c>
    </row>
    <row r="19" spans="1:7" ht="13.5" customHeight="1">
      <c r="A19" s="404"/>
      <c r="B19" s="363" t="s">
        <v>255</v>
      </c>
      <c r="C19" s="363" t="s">
        <v>2407</v>
      </c>
      <c r="D19" s="402" t="s">
        <v>2212</v>
      </c>
      <c r="E19" s="363">
        <v>43570</v>
      </c>
      <c r="F19" s="363">
        <v>43576</v>
      </c>
      <c r="G19" s="363">
        <v>43602</v>
      </c>
    </row>
    <row r="20" spans="1:7" ht="13.5" customHeight="1">
      <c r="A20" s="403"/>
      <c r="B20" s="363" t="s">
        <v>2406</v>
      </c>
      <c r="C20" s="363" t="s">
        <v>2405</v>
      </c>
      <c r="D20" s="402" t="s">
        <v>2212</v>
      </c>
      <c r="E20" s="363">
        <v>43577</v>
      </c>
      <c r="F20" s="363">
        <v>43583</v>
      </c>
      <c r="G20" s="363">
        <v>43609</v>
      </c>
    </row>
    <row r="21" spans="1:7" ht="13.5" customHeight="1">
      <c r="A21" s="403"/>
      <c r="B21" s="363" t="s">
        <v>2404</v>
      </c>
      <c r="C21" s="363" t="s">
        <v>2403</v>
      </c>
      <c r="D21" s="402" t="s">
        <v>2212</v>
      </c>
      <c r="E21" s="363">
        <v>43584</v>
      </c>
      <c r="F21" s="363">
        <v>43590</v>
      </c>
      <c r="G21" s="363">
        <v>43616</v>
      </c>
    </row>
    <row r="22" spans="1:7">
      <c r="A22" s="399"/>
      <c r="B22" s="400"/>
      <c r="C22" s="400"/>
      <c r="D22" s="401"/>
      <c r="E22" s="400"/>
      <c r="F22" s="400"/>
      <c r="G22" s="400"/>
    </row>
    <row r="23" spans="1:7">
      <c r="A23" s="335" t="s">
        <v>2138</v>
      </c>
      <c r="B23" s="950" t="s">
        <v>2332</v>
      </c>
      <c r="C23" s="950" t="s">
        <v>2331</v>
      </c>
      <c r="D23" s="950" t="s">
        <v>2330</v>
      </c>
      <c r="E23" s="950" t="s">
        <v>2109</v>
      </c>
      <c r="F23" s="332" t="s">
        <v>2328</v>
      </c>
      <c r="G23" s="332" t="s">
        <v>2402</v>
      </c>
    </row>
    <row r="24" spans="1:7">
      <c r="A24" s="399"/>
      <c r="B24" s="952"/>
      <c r="C24" s="952"/>
      <c r="D24" s="952"/>
      <c r="E24" s="952"/>
      <c r="F24" s="332" t="s">
        <v>2353</v>
      </c>
      <c r="G24" s="332" t="s">
        <v>2352</v>
      </c>
    </row>
    <row r="25" spans="1:7" ht="13.5" customHeight="1">
      <c r="A25" s="399"/>
      <c r="B25" s="332" t="s">
        <v>2401</v>
      </c>
      <c r="C25" s="332" t="s">
        <v>2400</v>
      </c>
      <c r="D25" s="332" t="s">
        <v>2395</v>
      </c>
      <c r="E25" s="363">
        <v>43556</v>
      </c>
      <c r="F25" s="363">
        <v>43562</v>
      </c>
      <c r="G25" s="363">
        <v>43591</v>
      </c>
    </row>
    <row r="26" spans="1:7" ht="13.5" customHeight="1">
      <c r="A26" s="399"/>
      <c r="B26" s="332" t="s">
        <v>2399</v>
      </c>
      <c r="C26" s="332" t="s">
        <v>3</v>
      </c>
      <c r="D26" s="332" t="s">
        <v>2395</v>
      </c>
      <c r="E26" s="363">
        <v>43563</v>
      </c>
      <c r="F26" s="363">
        <v>43569</v>
      </c>
      <c r="G26" s="363">
        <v>43598</v>
      </c>
    </row>
    <row r="27" spans="1:7" ht="13.5" customHeight="1">
      <c r="A27" s="399"/>
      <c r="B27" s="332" t="s">
        <v>1186</v>
      </c>
      <c r="C27" s="332" t="s">
        <v>2398</v>
      </c>
      <c r="D27" s="332" t="s">
        <v>2395</v>
      </c>
      <c r="E27" s="363">
        <v>43570</v>
      </c>
      <c r="F27" s="363">
        <v>43576</v>
      </c>
      <c r="G27" s="363">
        <v>43605</v>
      </c>
    </row>
    <row r="28" spans="1:7" ht="13.5" customHeight="1">
      <c r="A28" s="399"/>
      <c r="B28" s="332" t="s">
        <v>2397</v>
      </c>
      <c r="C28" s="332" t="s">
        <v>2396</v>
      </c>
      <c r="D28" s="332" t="s">
        <v>2395</v>
      </c>
      <c r="E28" s="363">
        <v>43577</v>
      </c>
      <c r="F28" s="363">
        <v>43583</v>
      </c>
      <c r="G28" s="363">
        <v>43612</v>
      </c>
    </row>
    <row r="29" spans="1:7" ht="13.5" customHeight="1">
      <c r="A29" s="399"/>
      <c r="B29" s="332"/>
      <c r="C29" s="332"/>
      <c r="D29" s="332" t="s">
        <v>2395</v>
      </c>
      <c r="E29" s="363">
        <v>43584</v>
      </c>
      <c r="F29" s="363">
        <v>43590</v>
      </c>
      <c r="G29" s="363">
        <v>43619</v>
      </c>
    </row>
    <row r="30" spans="1:7" ht="13.5" customHeight="1">
      <c r="A30" s="399"/>
      <c r="B30" s="399"/>
      <c r="C30" s="399"/>
      <c r="D30" s="399"/>
      <c r="E30" s="365"/>
      <c r="F30" s="365"/>
      <c r="G30" s="365"/>
    </row>
    <row r="31" spans="1:7" ht="13.5" customHeight="1">
      <c r="A31" s="397" t="s">
        <v>180</v>
      </c>
      <c r="B31" s="950" t="s">
        <v>32</v>
      </c>
      <c r="C31" s="950" t="s">
        <v>33</v>
      </c>
      <c r="D31" s="962" t="s">
        <v>34</v>
      </c>
      <c r="E31" s="962" t="s">
        <v>2109</v>
      </c>
      <c r="F31" s="398" t="s">
        <v>267</v>
      </c>
      <c r="G31" s="398" t="s">
        <v>46</v>
      </c>
    </row>
    <row r="32" spans="1:7" ht="13.5" customHeight="1">
      <c r="A32" s="397" t="s">
        <v>2297</v>
      </c>
      <c r="B32" s="952"/>
      <c r="C32" s="952"/>
      <c r="D32" s="963"/>
      <c r="E32" s="963"/>
      <c r="F32" s="363" t="s">
        <v>36</v>
      </c>
      <c r="G32" s="363" t="s">
        <v>37</v>
      </c>
    </row>
    <row r="33" spans="1:7" ht="13.5" customHeight="1">
      <c r="A33" s="397"/>
      <c r="B33" s="363" t="s">
        <v>2394</v>
      </c>
      <c r="C33" s="363" t="s">
        <v>2393</v>
      </c>
      <c r="D33" s="332" t="s">
        <v>2385</v>
      </c>
      <c r="E33" s="363">
        <v>43550</v>
      </c>
      <c r="F33" s="363">
        <v>43556</v>
      </c>
      <c r="G33" s="363">
        <v>43582</v>
      </c>
    </row>
    <row r="34" spans="1:7" ht="13.5" customHeight="1">
      <c r="A34" s="397"/>
      <c r="B34" s="363" t="s">
        <v>185</v>
      </c>
      <c r="C34" s="363" t="s">
        <v>2392</v>
      </c>
      <c r="D34" s="332" t="s">
        <v>2385</v>
      </c>
      <c r="E34" s="363">
        <v>43557</v>
      </c>
      <c r="F34" s="363">
        <v>43563</v>
      </c>
      <c r="G34" s="363">
        <v>43589</v>
      </c>
    </row>
    <row r="35" spans="1:7" ht="13.5" customHeight="1">
      <c r="A35" s="397"/>
      <c r="B35" s="363" t="s">
        <v>2391</v>
      </c>
      <c r="C35" s="363" t="s">
        <v>437</v>
      </c>
      <c r="D35" s="332" t="s">
        <v>2385</v>
      </c>
      <c r="E35" s="363">
        <v>43564</v>
      </c>
      <c r="F35" s="363">
        <v>43570</v>
      </c>
      <c r="G35" s="363">
        <v>43596</v>
      </c>
    </row>
    <row r="36" spans="1:7" ht="13.5" customHeight="1">
      <c r="A36" s="397"/>
      <c r="B36" s="363" t="s">
        <v>443</v>
      </c>
      <c r="C36" s="363" t="s">
        <v>2390</v>
      </c>
      <c r="D36" s="332" t="s">
        <v>2385</v>
      </c>
      <c r="E36" s="363">
        <v>43571</v>
      </c>
      <c r="F36" s="363">
        <v>43577</v>
      </c>
      <c r="G36" s="363">
        <v>43603</v>
      </c>
    </row>
    <row r="37" spans="1:7" ht="13.5" customHeight="1">
      <c r="A37" s="397"/>
      <c r="B37" s="363" t="s">
        <v>2389</v>
      </c>
      <c r="C37" s="363" t="s">
        <v>2388</v>
      </c>
      <c r="D37" s="332" t="s">
        <v>2385</v>
      </c>
      <c r="E37" s="363">
        <v>43578</v>
      </c>
      <c r="F37" s="363">
        <v>43584</v>
      </c>
      <c r="G37" s="363">
        <v>43610</v>
      </c>
    </row>
    <row r="38" spans="1:7" ht="13.5" customHeight="1">
      <c r="A38" s="397"/>
      <c r="B38" s="363" t="s">
        <v>2387</v>
      </c>
      <c r="C38" s="363" t="s">
        <v>2386</v>
      </c>
      <c r="D38" s="332" t="s">
        <v>2385</v>
      </c>
      <c r="E38" s="363">
        <v>43585</v>
      </c>
      <c r="F38" s="363">
        <v>43591</v>
      </c>
      <c r="G38" s="363">
        <v>43617</v>
      </c>
    </row>
    <row r="39" spans="1:7" ht="13.5" customHeight="1">
      <c r="A39" s="397"/>
      <c r="B39" s="365"/>
      <c r="C39" s="365"/>
      <c r="D39" s="351"/>
      <c r="E39" s="365"/>
      <c r="F39" s="365"/>
      <c r="G39" s="365"/>
    </row>
    <row r="40" spans="1:7" ht="13.5" customHeight="1">
      <c r="A40" s="397" t="s">
        <v>180</v>
      </c>
      <c r="B40" s="962" t="s">
        <v>32</v>
      </c>
      <c r="C40" s="962" t="s">
        <v>33</v>
      </c>
      <c r="D40" s="962" t="s">
        <v>34</v>
      </c>
      <c r="E40" s="962" t="s">
        <v>2109</v>
      </c>
      <c r="F40" s="398" t="s">
        <v>267</v>
      </c>
      <c r="G40" s="398" t="s">
        <v>46</v>
      </c>
    </row>
    <row r="41" spans="1:7" ht="13.5" customHeight="1">
      <c r="A41" s="397" t="s">
        <v>2297</v>
      </c>
      <c r="B41" s="963"/>
      <c r="C41" s="963"/>
      <c r="D41" s="963"/>
      <c r="E41" s="963"/>
      <c r="F41" s="363" t="s">
        <v>36</v>
      </c>
      <c r="G41" s="363" t="s">
        <v>37</v>
      </c>
    </row>
    <row r="42" spans="1:7" ht="13.5" customHeight="1">
      <c r="A42" s="397"/>
      <c r="B42" s="363" t="s">
        <v>2384</v>
      </c>
      <c r="C42" s="363" t="s">
        <v>2383</v>
      </c>
      <c r="D42" s="332" t="s">
        <v>2135</v>
      </c>
      <c r="E42" s="363">
        <v>43550</v>
      </c>
      <c r="F42" s="363">
        <v>43556</v>
      </c>
      <c r="G42" s="363">
        <v>43579</v>
      </c>
    </row>
    <row r="43" spans="1:7" ht="13.5" customHeight="1">
      <c r="A43" s="397"/>
      <c r="B43" s="363" t="s">
        <v>366</v>
      </c>
      <c r="C43" s="363" t="s">
        <v>2382</v>
      </c>
      <c r="D43" s="332" t="s">
        <v>2135</v>
      </c>
      <c r="E43" s="363">
        <f t="shared" ref="E43:G47" si="0">E42+7</f>
        <v>43557</v>
      </c>
      <c r="F43" s="363">
        <f t="shared" si="0"/>
        <v>43563</v>
      </c>
      <c r="G43" s="363">
        <f t="shared" si="0"/>
        <v>43586</v>
      </c>
    </row>
    <row r="44" spans="1:7" ht="13.5" customHeight="1">
      <c r="A44" s="397"/>
      <c r="B44" s="363" t="s">
        <v>2381</v>
      </c>
      <c r="C44" s="363" t="s">
        <v>2377</v>
      </c>
      <c r="D44" s="332" t="s">
        <v>2135</v>
      </c>
      <c r="E44" s="363">
        <f t="shared" si="0"/>
        <v>43564</v>
      </c>
      <c r="F44" s="363">
        <f t="shared" si="0"/>
        <v>43570</v>
      </c>
      <c r="G44" s="363">
        <f t="shared" si="0"/>
        <v>43593</v>
      </c>
    </row>
    <row r="45" spans="1:7" ht="12.75" customHeight="1">
      <c r="A45" s="397"/>
      <c r="B45" s="363" t="s">
        <v>2380</v>
      </c>
      <c r="C45" s="363" t="s">
        <v>2379</v>
      </c>
      <c r="D45" s="332" t="s">
        <v>2135</v>
      </c>
      <c r="E45" s="363">
        <f t="shared" si="0"/>
        <v>43571</v>
      </c>
      <c r="F45" s="363">
        <f t="shared" si="0"/>
        <v>43577</v>
      </c>
      <c r="G45" s="363">
        <f t="shared" si="0"/>
        <v>43600</v>
      </c>
    </row>
    <row r="46" spans="1:7" ht="13.5" customHeight="1">
      <c r="A46" s="397"/>
      <c r="B46" s="363" t="s">
        <v>2378</v>
      </c>
      <c r="C46" s="363" t="s">
        <v>2377</v>
      </c>
      <c r="D46" s="332" t="s">
        <v>2135</v>
      </c>
      <c r="E46" s="363">
        <f t="shared" si="0"/>
        <v>43578</v>
      </c>
      <c r="F46" s="363">
        <f t="shared" si="0"/>
        <v>43584</v>
      </c>
      <c r="G46" s="363">
        <f t="shared" si="0"/>
        <v>43607</v>
      </c>
    </row>
    <row r="47" spans="1:7" ht="13.5" customHeight="1">
      <c r="A47" s="397"/>
      <c r="B47" s="363"/>
      <c r="C47" s="363"/>
      <c r="D47" s="332" t="s">
        <v>2135</v>
      </c>
      <c r="E47" s="363">
        <f t="shared" si="0"/>
        <v>43585</v>
      </c>
      <c r="F47" s="363">
        <f t="shared" si="0"/>
        <v>43591</v>
      </c>
      <c r="G47" s="363">
        <f t="shared" si="0"/>
        <v>43614</v>
      </c>
    </row>
    <row r="48" spans="1:7" ht="13.5" customHeight="1">
      <c r="A48" s="397"/>
      <c r="B48" s="365"/>
      <c r="C48" s="365"/>
      <c r="D48" s="351"/>
      <c r="E48" s="365"/>
      <c r="F48" s="365"/>
      <c r="G48" s="365"/>
    </row>
    <row r="49" spans="1:7" ht="13.5" customHeight="1">
      <c r="A49" s="397" t="s">
        <v>47</v>
      </c>
      <c r="B49" s="962" t="s">
        <v>32</v>
      </c>
      <c r="C49" s="962" t="s">
        <v>33</v>
      </c>
      <c r="D49" s="962" t="s">
        <v>34</v>
      </c>
      <c r="E49" s="962" t="s">
        <v>2109</v>
      </c>
      <c r="F49" s="398" t="s">
        <v>267</v>
      </c>
      <c r="G49" s="398" t="s">
        <v>47</v>
      </c>
    </row>
    <row r="50" spans="1:7" ht="13.5" customHeight="1">
      <c r="A50" s="397" t="s">
        <v>2184</v>
      </c>
      <c r="B50" s="963"/>
      <c r="C50" s="963"/>
      <c r="D50" s="963"/>
      <c r="E50" s="963"/>
      <c r="F50" s="363" t="s">
        <v>36</v>
      </c>
      <c r="G50" s="363" t="s">
        <v>37</v>
      </c>
    </row>
    <row r="51" spans="1:7" ht="13.5" customHeight="1">
      <c r="A51" s="397"/>
      <c r="B51" s="363" t="s">
        <v>2376</v>
      </c>
      <c r="C51" s="363" t="s">
        <v>2375</v>
      </c>
      <c r="D51" s="332" t="s">
        <v>2135</v>
      </c>
      <c r="E51" s="363">
        <v>43551</v>
      </c>
      <c r="F51" s="363">
        <v>43558</v>
      </c>
      <c r="G51" s="363">
        <v>43583</v>
      </c>
    </row>
    <row r="52" spans="1:7" ht="13.5" customHeight="1">
      <c r="A52" s="397"/>
      <c r="B52" s="363" t="s">
        <v>2374</v>
      </c>
      <c r="C52" s="363" t="s">
        <v>2373</v>
      </c>
      <c r="D52" s="332" t="s">
        <v>2135</v>
      </c>
      <c r="E52" s="363">
        <v>43558</v>
      </c>
      <c r="F52" s="363">
        <v>43565</v>
      </c>
      <c r="G52" s="363">
        <v>43590</v>
      </c>
    </row>
    <row r="53" spans="1:7" ht="13.5" customHeight="1">
      <c r="A53" s="397"/>
      <c r="B53" s="363" t="s">
        <v>2372</v>
      </c>
      <c r="C53" s="363" t="s">
        <v>2371</v>
      </c>
      <c r="D53" s="332" t="s">
        <v>2135</v>
      </c>
      <c r="E53" s="363">
        <v>43565</v>
      </c>
      <c r="F53" s="363">
        <v>43572</v>
      </c>
      <c r="G53" s="363">
        <v>43597</v>
      </c>
    </row>
    <row r="54" spans="1:7" ht="13.5" customHeight="1">
      <c r="A54" s="397"/>
      <c r="B54" s="363" t="s">
        <v>2370</v>
      </c>
      <c r="C54" s="363" t="s">
        <v>2369</v>
      </c>
      <c r="D54" s="332" t="s">
        <v>2135</v>
      </c>
      <c r="E54" s="363">
        <v>43572</v>
      </c>
      <c r="F54" s="363">
        <v>43579</v>
      </c>
      <c r="G54" s="363">
        <v>43604</v>
      </c>
    </row>
    <row r="55" spans="1:7" ht="13.5" customHeight="1">
      <c r="A55" s="397"/>
      <c r="B55" s="363"/>
      <c r="C55" s="363"/>
      <c r="D55" s="332" t="s">
        <v>2135</v>
      </c>
      <c r="E55" s="363">
        <v>43579</v>
      </c>
      <c r="F55" s="363">
        <v>43586</v>
      </c>
      <c r="G55" s="363">
        <v>43611</v>
      </c>
    </row>
    <row r="56" spans="1:7" ht="13.5">
      <c r="A56" s="397"/>
      <c r="B56" s="357"/>
      <c r="C56" s="357"/>
      <c r="D56" s="394"/>
      <c r="E56" s="365"/>
      <c r="F56" s="365"/>
      <c r="G56" s="365"/>
    </row>
    <row r="57" spans="1:7">
      <c r="A57" s="335" t="s">
        <v>2368</v>
      </c>
      <c r="B57" s="950" t="s">
        <v>2332</v>
      </c>
      <c r="C57" s="950" t="s">
        <v>2331</v>
      </c>
      <c r="D57" s="950" t="s">
        <v>2330</v>
      </c>
      <c r="E57" s="967" t="s">
        <v>2109</v>
      </c>
      <c r="F57" s="332" t="s">
        <v>2328</v>
      </c>
      <c r="G57" s="332" t="s">
        <v>2355</v>
      </c>
    </row>
    <row r="58" spans="1:7" ht="12.75" customHeight="1">
      <c r="A58" s="335" t="s">
        <v>2367</v>
      </c>
      <c r="B58" s="952"/>
      <c r="C58" s="952"/>
      <c r="D58" s="952"/>
      <c r="E58" s="968"/>
      <c r="F58" s="332" t="s">
        <v>2353</v>
      </c>
      <c r="G58" s="332" t="s">
        <v>2352</v>
      </c>
    </row>
    <row r="59" spans="1:7" ht="12.75" customHeight="1">
      <c r="A59" s="346"/>
      <c r="B59" s="363" t="s">
        <v>2366</v>
      </c>
      <c r="C59" s="363" t="s">
        <v>2365</v>
      </c>
      <c r="D59" s="950" t="s">
        <v>2364</v>
      </c>
      <c r="E59" s="363">
        <v>43551</v>
      </c>
      <c r="F59" s="363">
        <v>43557</v>
      </c>
      <c r="G59" s="363">
        <v>43582</v>
      </c>
    </row>
    <row r="60" spans="1:7" ht="12.75" customHeight="1">
      <c r="A60" s="346"/>
      <c r="B60" s="363" t="s">
        <v>1172</v>
      </c>
      <c r="C60" s="363" t="s">
        <v>2363</v>
      </c>
      <c r="D60" s="951"/>
      <c r="E60" s="363">
        <v>43558</v>
      </c>
      <c r="F60" s="363">
        <v>43564</v>
      </c>
      <c r="G60" s="363">
        <v>43589</v>
      </c>
    </row>
    <row r="61" spans="1:7" ht="12.75" customHeight="1">
      <c r="A61" s="346"/>
      <c r="B61" s="363" t="s">
        <v>2362</v>
      </c>
      <c r="C61" s="363" t="s">
        <v>2361</v>
      </c>
      <c r="D61" s="951"/>
      <c r="E61" s="363">
        <v>43565</v>
      </c>
      <c r="F61" s="363">
        <v>43571</v>
      </c>
      <c r="G61" s="363">
        <v>43596</v>
      </c>
    </row>
    <row r="62" spans="1:7" ht="12.75" customHeight="1">
      <c r="A62" s="346"/>
      <c r="B62" s="363" t="s">
        <v>1177</v>
      </c>
      <c r="C62" s="363" t="s">
        <v>2360</v>
      </c>
      <c r="D62" s="951"/>
      <c r="E62" s="363">
        <v>43572</v>
      </c>
      <c r="F62" s="363">
        <v>43578</v>
      </c>
      <c r="G62" s="363">
        <v>43603</v>
      </c>
    </row>
    <row r="63" spans="1:7" ht="12.75" customHeight="1">
      <c r="A63" s="346"/>
      <c r="B63" s="363" t="s">
        <v>1179</v>
      </c>
      <c r="C63" s="363" t="s">
        <v>2359</v>
      </c>
      <c r="D63" s="951"/>
      <c r="E63" s="363">
        <v>43579</v>
      </c>
      <c r="F63" s="363">
        <v>43585</v>
      </c>
      <c r="G63" s="363">
        <v>43610</v>
      </c>
    </row>
    <row r="64" spans="1:7" ht="12.75" customHeight="1">
      <c r="A64" s="346"/>
      <c r="B64" s="363" t="s">
        <v>2358</v>
      </c>
      <c r="C64" s="363" t="s">
        <v>2357</v>
      </c>
      <c r="D64" s="952"/>
      <c r="E64" s="363">
        <v>43586</v>
      </c>
      <c r="F64" s="363">
        <v>43592</v>
      </c>
      <c r="G64" s="363">
        <v>43617</v>
      </c>
    </row>
    <row r="65" spans="1:7" ht="12.75" customHeight="1">
      <c r="A65" s="335"/>
      <c r="B65" s="365"/>
      <c r="C65" s="365"/>
      <c r="D65" s="351"/>
      <c r="E65" s="365"/>
      <c r="F65" s="365"/>
      <c r="G65" s="365"/>
    </row>
    <row r="66" spans="1:7" ht="12.75" customHeight="1">
      <c r="A66" s="335" t="s">
        <v>2356</v>
      </c>
      <c r="B66" s="950" t="s">
        <v>2332</v>
      </c>
      <c r="C66" s="950" t="s">
        <v>2331</v>
      </c>
      <c r="D66" s="950" t="s">
        <v>2330</v>
      </c>
      <c r="E66" s="967" t="s">
        <v>2109</v>
      </c>
      <c r="F66" s="332" t="s">
        <v>2328</v>
      </c>
      <c r="G66" s="332" t="s">
        <v>2355</v>
      </c>
    </row>
    <row r="67" spans="1:7" ht="12.75" customHeight="1">
      <c r="A67" s="335" t="s">
        <v>2354</v>
      </c>
      <c r="B67" s="952"/>
      <c r="C67" s="952"/>
      <c r="D67" s="952"/>
      <c r="E67" s="968"/>
      <c r="F67" s="332" t="s">
        <v>2353</v>
      </c>
      <c r="G67" s="332" t="s">
        <v>2352</v>
      </c>
    </row>
    <row r="68" spans="1:7" ht="12.75" customHeight="1">
      <c r="A68" s="346"/>
      <c r="B68" s="363" t="s">
        <v>2351</v>
      </c>
      <c r="C68" s="363" t="s">
        <v>80</v>
      </c>
      <c r="D68" s="950" t="s">
        <v>2350</v>
      </c>
      <c r="E68" s="363">
        <v>43556</v>
      </c>
      <c r="F68" s="363">
        <v>43562</v>
      </c>
      <c r="G68" s="363">
        <v>43582</v>
      </c>
    </row>
    <row r="69" spans="1:7" ht="12.75" customHeight="1">
      <c r="A69" s="346"/>
      <c r="B69" s="363" t="s">
        <v>2349</v>
      </c>
      <c r="C69" s="363" t="s">
        <v>223</v>
      </c>
      <c r="D69" s="951"/>
      <c r="E69" s="363">
        <f t="shared" ref="E69:G72" si="1">E68+7</f>
        <v>43563</v>
      </c>
      <c r="F69" s="363">
        <f t="shared" si="1"/>
        <v>43569</v>
      </c>
      <c r="G69" s="363">
        <f t="shared" si="1"/>
        <v>43589</v>
      </c>
    </row>
    <row r="70" spans="1:7" ht="12.75" customHeight="1">
      <c r="A70" s="346"/>
      <c r="B70" s="363" t="s">
        <v>190</v>
      </c>
      <c r="C70" s="363" t="s">
        <v>256</v>
      </c>
      <c r="D70" s="951"/>
      <c r="E70" s="363">
        <f t="shared" si="1"/>
        <v>43570</v>
      </c>
      <c r="F70" s="363">
        <f t="shared" si="1"/>
        <v>43576</v>
      </c>
      <c r="G70" s="363">
        <f t="shared" si="1"/>
        <v>43596</v>
      </c>
    </row>
    <row r="71" spans="1:7" ht="12.75" customHeight="1">
      <c r="A71" s="346"/>
      <c r="B71" s="363" t="s">
        <v>2348</v>
      </c>
      <c r="C71" s="363" t="s">
        <v>223</v>
      </c>
      <c r="D71" s="951"/>
      <c r="E71" s="363">
        <f t="shared" si="1"/>
        <v>43577</v>
      </c>
      <c r="F71" s="363">
        <f t="shared" si="1"/>
        <v>43583</v>
      </c>
      <c r="G71" s="363">
        <f t="shared" si="1"/>
        <v>43603</v>
      </c>
    </row>
    <row r="72" spans="1:7" ht="13.5" customHeight="1">
      <c r="A72" s="346"/>
      <c r="B72" s="363" t="s">
        <v>2347</v>
      </c>
      <c r="C72" s="363" t="s">
        <v>269</v>
      </c>
      <c r="D72" s="952"/>
      <c r="E72" s="363">
        <f t="shared" si="1"/>
        <v>43584</v>
      </c>
      <c r="F72" s="363">
        <f t="shared" si="1"/>
        <v>43590</v>
      </c>
      <c r="G72" s="363">
        <f t="shared" si="1"/>
        <v>43610</v>
      </c>
    </row>
    <row r="73" spans="1:7">
      <c r="B73" s="396"/>
      <c r="C73" s="396"/>
      <c r="D73" s="396"/>
      <c r="E73" s="396"/>
      <c r="F73" s="396"/>
      <c r="G73" s="396"/>
    </row>
    <row r="74" spans="1:7">
      <c r="A74" s="335" t="s">
        <v>2346</v>
      </c>
      <c r="B74" s="962" t="s">
        <v>32</v>
      </c>
      <c r="C74" s="962" t="s">
        <v>33</v>
      </c>
      <c r="D74" s="962" t="s">
        <v>34</v>
      </c>
      <c r="E74" s="962" t="s">
        <v>2109</v>
      </c>
      <c r="F74" s="332" t="s">
        <v>267</v>
      </c>
      <c r="G74" s="332" t="s">
        <v>50</v>
      </c>
    </row>
    <row r="75" spans="1:7">
      <c r="A75" s="335" t="s">
        <v>2184</v>
      </c>
      <c r="B75" s="963"/>
      <c r="C75" s="963"/>
      <c r="D75" s="963"/>
      <c r="E75" s="963"/>
      <c r="F75" s="332" t="s">
        <v>36</v>
      </c>
      <c r="G75" s="332" t="s">
        <v>37</v>
      </c>
    </row>
    <row r="76" spans="1:7" ht="13.5" customHeight="1">
      <c r="A76" s="335"/>
      <c r="B76" s="356" t="s">
        <v>2345</v>
      </c>
      <c r="C76" s="356" t="s">
        <v>2344</v>
      </c>
      <c r="D76" s="972" t="s">
        <v>2203</v>
      </c>
      <c r="E76" s="356">
        <v>43551</v>
      </c>
      <c r="F76" s="356">
        <v>43558</v>
      </c>
      <c r="G76" s="356">
        <v>43584</v>
      </c>
    </row>
    <row r="77" spans="1:7" ht="13.5" customHeight="1">
      <c r="A77" s="335"/>
      <c r="B77" s="356" t="s">
        <v>1289</v>
      </c>
      <c r="C77" s="356" t="s">
        <v>2343</v>
      </c>
      <c r="D77" s="973"/>
      <c r="E77" s="356">
        <v>43558</v>
      </c>
      <c r="F77" s="356">
        <v>43565</v>
      </c>
      <c r="G77" s="356">
        <v>43591</v>
      </c>
    </row>
    <row r="78" spans="1:7" ht="13.5" customHeight="1">
      <c r="A78" s="335"/>
      <c r="B78" s="356" t="s">
        <v>2342</v>
      </c>
      <c r="C78" s="356" t="s">
        <v>2341</v>
      </c>
      <c r="D78" s="973"/>
      <c r="E78" s="356">
        <v>43565</v>
      </c>
      <c r="F78" s="356">
        <v>43572</v>
      </c>
      <c r="G78" s="356">
        <v>43598</v>
      </c>
    </row>
    <row r="79" spans="1:7" ht="13.5" customHeight="1">
      <c r="A79" s="335"/>
      <c r="B79" s="356" t="s">
        <v>1294</v>
      </c>
      <c r="C79" s="356" t="s">
        <v>2340</v>
      </c>
      <c r="D79" s="973"/>
      <c r="E79" s="356">
        <v>43572</v>
      </c>
      <c r="F79" s="356">
        <v>43579</v>
      </c>
      <c r="G79" s="356">
        <v>43605</v>
      </c>
    </row>
    <row r="80" spans="1:7" ht="13.5" customHeight="1">
      <c r="A80" s="335"/>
      <c r="B80" s="356"/>
      <c r="C80" s="356"/>
      <c r="D80" s="974"/>
      <c r="E80" s="356">
        <v>43579</v>
      </c>
      <c r="F80" s="356">
        <v>43586</v>
      </c>
      <c r="G80" s="356">
        <v>43612</v>
      </c>
    </row>
    <row r="81" spans="1:7" ht="13.5">
      <c r="A81" s="335"/>
      <c r="B81" s="395"/>
      <c r="C81" s="395"/>
      <c r="D81" s="394"/>
      <c r="E81" s="349"/>
      <c r="F81" s="349"/>
      <c r="G81" s="349"/>
    </row>
    <row r="82" spans="1:7">
      <c r="A82" s="329" t="s">
        <v>53</v>
      </c>
      <c r="B82" s="962" t="s">
        <v>32</v>
      </c>
      <c r="C82" s="962" t="s">
        <v>33</v>
      </c>
      <c r="D82" s="962" t="s">
        <v>34</v>
      </c>
      <c r="E82" s="962" t="s">
        <v>2109</v>
      </c>
      <c r="F82" s="391" t="s">
        <v>267</v>
      </c>
      <c r="G82" s="391" t="s">
        <v>53</v>
      </c>
    </row>
    <row r="83" spans="1:7" ht="16.5" customHeight="1">
      <c r="A83" s="335" t="s">
        <v>2305</v>
      </c>
      <c r="B83" s="963"/>
      <c r="C83" s="963"/>
      <c r="D83" s="963"/>
      <c r="E83" s="963"/>
      <c r="F83" s="391" t="s">
        <v>36</v>
      </c>
      <c r="G83" s="391" t="s">
        <v>37</v>
      </c>
    </row>
    <row r="84" spans="1:7" ht="14.1" customHeight="1">
      <c r="A84" s="346"/>
      <c r="B84" s="391" t="s">
        <v>2339</v>
      </c>
      <c r="C84" s="391" t="s">
        <v>2338</v>
      </c>
      <c r="D84" s="356" t="s">
        <v>2333</v>
      </c>
      <c r="E84" s="391">
        <v>43553</v>
      </c>
      <c r="F84" s="391">
        <v>43560</v>
      </c>
      <c r="G84" s="391">
        <v>43582</v>
      </c>
    </row>
    <row r="85" spans="1:7" ht="14.1" customHeight="1">
      <c r="A85" s="346"/>
      <c r="B85" s="391" t="s">
        <v>1698</v>
      </c>
      <c r="C85" s="391" t="s">
        <v>2337</v>
      </c>
      <c r="D85" s="356" t="s">
        <v>2333</v>
      </c>
      <c r="E85" s="391">
        <v>43560</v>
      </c>
      <c r="F85" s="391">
        <v>43567</v>
      </c>
      <c r="G85" s="391">
        <v>43589</v>
      </c>
    </row>
    <row r="86" spans="1:7" ht="14.1" customHeight="1">
      <c r="A86" s="333"/>
      <c r="B86" s="391" t="s">
        <v>2336</v>
      </c>
      <c r="C86" s="391" t="s">
        <v>2335</v>
      </c>
      <c r="D86" s="356" t="s">
        <v>2333</v>
      </c>
      <c r="E86" s="391">
        <v>43567</v>
      </c>
      <c r="F86" s="391">
        <v>43574</v>
      </c>
      <c r="G86" s="391">
        <v>43596</v>
      </c>
    </row>
    <row r="87" spans="1:7" ht="14.1" customHeight="1">
      <c r="A87" s="333"/>
      <c r="B87" s="391"/>
      <c r="C87" s="391"/>
      <c r="D87" s="356" t="s">
        <v>2333</v>
      </c>
      <c r="E87" s="391">
        <v>43574</v>
      </c>
      <c r="F87" s="391">
        <v>43581</v>
      </c>
      <c r="G87" s="391">
        <v>43603</v>
      </c>
    </row>
    <row r="88" spans="1:7" ht="14.1" customHeight="1">
      <c r="A88" s="346"/>
      <c r="B88" s="391" t="s">
        <v>186</v>
      </c>
      <c r="C88" s="391" t="s">
        <v>2334</v>
      </c>
      <c r="D88" s="356" t="s">
        <v>2333</v>
      </c>
      <c r="E88" s="391">
        <v>43581</v>
      </c>
      <c r="F88" s="391">
        <v>43588</v>
      </c>
      <c r="G88" s="391">
        <v>43610</v>
      </c>
    </row>
    <row r="89" spans="1:7" ht="12.75" customHeight="1">
      <c r="A89" s="335"/>
      <c r="B89" s="365"/>
      <c r="C89" s="365"/>
      <c r="D89" s="351"/>
      <c r="E89" s="365"/>
      <c r="F89" s="365"/>
      <c r="G89" s="365"/>
    </row>
    <row r="90" spans="1:7" ht="12.75" customHeight="1">
      <c r="A90" s="335" t="s">
        <v>2327</v>
      </c>
      <c r="B90" s="962" t="s">
        <v>2332</v>
      </c>
      <c r="C90" s="962" t="s">
        <v>2331</v>
      </c>
      <c r="D90" s="962" t="s">
        <v>2330</v>
      </c>
      <c r="E90" s="962" t="s">
        <v>2329</v>
      </c>
      <c r="F90" s="363" t="s">
        <v>2328</v>
      </c>
      <c r="G90" s="363" t="s">
        <v>2327</v>
      </c>
    </row>
    <row r="91" spans="1:7" ht="12.75" customHeight="1">
      <c r="A91" s="335" t="s">
        <v>2258</v>
      </c>
      <c r="B91" s="963"/>
      <c r="C91" s="963"/>
      <c r="D91" s="963"/>
      <c r="E91" s="963"/>
      <c r="F91" s="332" t="s">
        <v>36</v>
      </c>
      <c r="G91" s="332" t="s">
        <v>37</v>
      </c>
    </row>
    <row r="92" spans="1:7" ht="12.75" customHeight="1">
      <c r="A92" s="335"/>
      <c r="B92" s="363" t="s">
        <v>2326</v>
      </c>
      <c r="C92" s="363" t="s">
        <v>2325</v>
      </c>
      <c r="D92" s="950" t="s">
        <v>2203</v>
      </c>
      <c r="E92" s="363">
        <v>43552</v>
      </c>
      <c r="F92" s="363">
        <v>43559</v>
      </c>
      <c r="G92" s="363">
        <v>43583</v>
      </c>
    </row>
    <row r="93" spans="1:7" ht="12.75" customHeight="1">
      <c r="A93" s="335"/>
      <c r="B93" s="363" t="s">
        <v>1264</v>
      </c>
      <c r="C93" s="363" t="s">
        <v>2324</v>
      </c>
      <c r="D93" s="951"/>
      <c r="E93" s="363">
        <v>43559</v>
      </c>
      <c r="F93" s="363">
        <v>43566</v>
      </c>
      <c r="G93" s="363">
        <v>43590</v>
      </c>
    </row>
    <row r="94" spans="1:7" ht="12.75" customHeight="1">
      <c r="A94" s="335"/>
      <c r="B94" s="363" t="s">
        <v>1262</v>
      </c>
      <c r="C94" s="363" t="s">
        <v>2323</v>
      </c>
      <c r="D94" s="951"/>
      <c r="E94" s="363">
        <v>43566</v>
      </c>
      <c r="F94" s="363">
        <v>43573</v>
      </c>
      <c r="G94" s="363">
        <v>43597</v>
      </c>
    </row>
    <row r="95" spans="1:7" ht="12.75" customHeight="1">
      <c r="A95" s="335"/>
      <c r="B95" s="363" t="s">
        <v>1266</v>
      </c>
      <c r="C95" s="363" t="s">
        <v>2322</v>
      </c>
      <c r="D95" s="951"/>
      <c r="E95" s="363">
        <v>43573</v>
      </c>
      <c r="F95" s="363">
        <v>43580</v>
      </c>
      <c r="G95" s="363">
        <v>43604</v>
      </c>
    </row>
    <row r="96" spans="1:7" ht="12.75" customHeight="1">
      <c r="A96" s="335"/>
      <c r="B96" s="363"/>
      <c r="C96" s="363"/>
      <c r="D96" s="952"/>
      <c r="E96" s="363">
        <v>43580</v>
      </c>
      <c r="F96" s="363">
        <v>43587</v>
      </c>
      <c r="G96" s="363">
        <v>43611</v>
      </c>
    </row>
    <row r="97" spans="1:7" ht="12.75" customHeight="1"/>
    <row r="98" spans="1:7">
      <c r="A98" s="393" t="s">
        <v>2321</v>
      </c>
      <c r="B98" s="962" t="s">
        <v>32</v>
      </c>
      <c r="C98" s="962" t="s">
        <v>33</v>
      </c>
      <c r="D98" s="962" t="s">
        <v>34</v>
      </c>
      <c r="E98" s="962" t="s">
        <v>2109</v>
      </c>
      <c r="F98" s="332" t="s">
        <v>267</v>
      </c>
      <c r="G98" s="332" t="s">
        <v>55</v>
      </c>
    </row>
    <row r="99" spans="1:7">
      <c r="A99" s="335" t="s">
        <v>2320</v>
      </c>
      <c r="B99" s="963"/>
      <c r="C99" s="975"/>
      <c r="D99" s="963"/>
      <c r="E99" s="963"/>
      <c r="F99" s="391" t="s">
        <v>36</v>
      </c>
      <c r="G99" s="391" t="s">
        <v>37</v>
      </c>
    </row>
    <row r="100" spans="1:7" ht="13.5" customHeight="1">
      <c r="B100" s="391" t="s">
        <v>2319</v>
      </c>
      <c r="C100" s="391" t="s">
        <v>1217</v>
      </c>
      <c r="D100" s="391" t="s">
        <v>2315</v>
      </c>
      <c r="E100" s="391">
        <v>43553</v>
      </c>
      <c r="F100" s="391">
        <v>43561</v>
      </c>
      <c r="G100" s="391">
        <v>43585</v>
      </c>
    </row>
    <row r="101" spans="1:7" ht="13.5" customHeight="1">
      <c r="B101" s="391" t="s">
        <v>2318</v>
      </c>
      <c r="C101" s="391" t="s">
        <v>194</v>
      </c>
      <c r="D101" s="391" t="s">
        <v>2315</v>
      </c>
      <c r="E101" s="391">
        <v>43560</v>
      </c>
      <c r="F101" s="391">
        <v>43568</v>
      </c>
      <c r="G101" s="391">
        <v>43592</v>
      </c>
    </row>
    <row r="102" spans="1:7" ht="13.5" customHeight="1">
      <c r="B102" s="391" t="s">
        <v>2317</v>
      </c>
      <c r="C102" s="391" t="s">
        <v>39</v>
      </c>
      <c r="D102" s="391" t="s">
        <v>2315</v>
      </c>
      <c r="E102" s="391">
        <v>43567</v>
      </c>
      <c r="F102" s="391">
        <v>43575</v>
      </c>
      <c r="G102" s="391">
        <v>43599</v>
      </c>
    </row>
    <row r="103" spans="1:7" ht="13.5" customHeight="1">
      <c r="B103" s="391" t="s">
        <v>2081</v>
      </c>
      <c r="C103" s="391" t="s">
        <v>88</v>
      </c>
      <c r="D103" s="391" t="s">
        <v>2315</v>
      </c>
      <c r="E103" s="391">
        <v>43574</v>
      </c>
      <c r="F103" s="391">
        <v>43582</v>
      </c>
      <c r="G103" s="391">
        <v>43606</v>
      </c>
    </row>
    <row r="104" spans="1:7" ht="13.5" customHeight="1">
      <c r="B104" s="391" t="s">
        <v>2316</v>
      </c>
      <c r="C104" s="391" t="s">
        <v>229</v>
      </c>
      <c r="D104" s="391" t="s">
        <v>2315</v>
      </c>
      <c r="E104" s="391">
        <v>43581</v>
      </c>
      <c r="F104" s="391">
        <v>43589</v>
      </c>
      <c r="G104" s="391">
        <v>43613</v>
      </c>
    </row>
    <row r="105" spans="1:7">
      <c r="A105" s="359"/>
      <c r="B105" s="359"/>
      <c r="C105" s="359"/>
      <c r="D105" s="359"/>
      <c r="E105" s="358"/>
      <c r="F105" s="392"/>
      <c r="G105" s="392"/>
    </row>
    <row r="106" spans="1:7">
      <c r="A106" s="335" t="s">
        <v>2314</v>
      </c>
      <c r="B106" s="962" t="s">
        <v>32</v>
      </c>
      <c r="C106" s="962" t="s">
        <v>33</v>
      </c>
      <c r="D106" s="962" t="s">
        <v>34</v>
      </c>
      <c r="E106" s="962" t="s">
        <v>2109</v>
      </c>
      <c r="F106" s="332" t="s">
        <v>267</v>
      </c>
      <c r="G106" s="332" t="s">
        <v>67</v>
      </c>
    </row>
    <row r="107" spans="1:7">
      <c r="A107" s="335" t="s">
        <v>2313</v>
      </c>
      <c r="B107" s="963"/>
      <c r="C107" s="963"/>
      <c r="D107" s="963"/>
      <c r="E107" s="963"/>
      <c r="F107" s="391" t="s">
        <v>36</v>
      </c>
      <c r="G107" s="391" t="s">
        <v>37</v>
      </c>
    </row>
    <row r="108" spans="1:7" ht="13.5" customHeight="1">
      <c r="B108" s="363" t="s">
        <v>2310</v>
      </c>
      <c r="C108" s="363" t="s">
        <v>321</v>
      </c>
      <c r="D108" s="950" t="s">
        <v>195</v>
      </c>
      <c r="E108" s="363">
        <v>43549</v>
      </c>
      <c r="F108" s="363">
        <v>43556</v>
      </c>
      <c r="G108" s="363">
        <v>43577</v>
      </c>
    </row>
    <row r="109" spans="1:7" ht="13.5" customHeight="1">
      <c r="B109" s="363" t="s">
        <v>2309</v>
      </c>
      <c r="C109" s="363" t="s">
        <v>390</v>
      </c>
      <c r="D109" s="951"/>
      <c r="E109" s="363">
        <v>43556</v>
      </c>
      <c r="F109" s="363">
        <v>43563</v>
      </c>
      <c r="G109" s="363">
        <v>43584</v>
      </c>
    </row>
    <row r="110" spans="1:7" ht="13.5" customHeight="1">
      <c r="B110" s="363" t="s">
        <v>2308</v>
      </c>
      <c r="C110" s="363" t="s">
        <v>436</v>
      </c>
      <c r="D110" s="951"/>
      <c r="E110" s="363">
        <v>43563</v>
      </c>
      <c r="F110" s="363">
        <v>43570</v>
      </c>
      <c r="G110" s="363">
        <v>43591</v>
      </c>
    </row>
    <row r="111" spans="1:7" ht="13.5" customHeight="1">
      <c r="A111" s="335"/>
      <c r="B111" s="363" t="s">
        <v>464</v>
      </c>
      <c r="C111" s="363" t="s">
        <v>437</v>
      </c>
      <c r="D111" s="951"/>
      <c r="E111" s="363">
        <v>43570</v>
      </c>
      <c r="F111" s="363">
        <v>43577</v>
      </c>
      <c r="G111" s="363">
        <v>43598</v>
      </c>
    </row>
    <row r="112" spans="1:7" ht="13.5" customHeight="1">
      <c r="A112" s="335"/>
      <c r="B112" s="363" t="s">
        <v>444</v>
      </c>
      <c r="C112" s="363" t="s">
        <v>438</v>
      </c>
      <c r="D112" s="951"/>
      <c r="E112" s="363">
        <v>43577</v>
      </c>
      <c r="F112" s="363">
        <v>43584</v>
      </c>
      <c r="G112" s="363">
        <v>43605</v>
      </c>
    </row>
    <row r="113" spans="1:7" ht="13.5" customHeight="1">
      <c r="B113" s="363" t="s">
        <v>2307</v>
      </c>
      <c r="C113" s="363" t="s">
        <v>439</v>
      </c>
      <c r="D113" s="952"/>
      <c r="E113" s="363">
        <v>43584</v>
      </c>
      <c r="F113" s="363">
        <v>43591</v>
      </c>
      <c r="G113" s="363">
        <v>43612</v>
      </c>
    </row>
    <row r="114" spans="1:7" ht="13.5" customHeight="1">
      <c r="E114" s="365"/>
      <c r="F114" s="365"/>
      <c r="G114" s="365"/>
    </row>
    <row r="115" spans="1:7" ht="13.5" customHeight="1">
      <c r="A115" s="335" t="s">
        <v>2312</v>
      </c>
      <c r="B115" s="962" t="s">
        <v>32</v>
      </c>
      <c r="C115" s="962" t="s">
        <v>33</v>
      </c>
      <c r="D115" s="962" t="s">
        <v>34</v>
      </c>
      <c r="E115" s="962" t="s">
        <v>2109</v>
      </c>
      <c r="F115" s="332" t="s">
        <v>267</v>
      </c>
      <c r="G115" s="332" t="s">
        <v>2312</v>
      </c>
    </row>
    <row r="116" spans="1:7" ht="13.5" customHeight="1">
      <c r="A116" s="335" t="s">
        <v>2311</v>
      </c>
      <c r="B116" s="963"/>
      <c r="C116" s="963"/>
      <c r="D116" s="963"/>
      <c r="E116" s="963"/>
      <c r="F116" s="391" t="s">
        <v>36</v>
      </c>
      <c r="G116" s="391" t="s">
        <v>37</v>
      </c>
    </row>
    <row r="117" spans="1:7" ht="13.5" customHeight="1">
      <c r="B117" s="363" t="s">
        <v>2310</v>
      </c>
      <c r="C117" s="363" t="s">
        <v>321</v>
      </c>
      <c r="D117" s="950" t="s">
        <v>195</v>
      </c>
      <c r="E117" s="363">
        <v>43549</v>
      </c>
      <c r="F117" s="363">
        <v>43556</v>
      </c>
      <c r="G117" s="363">
        <v>43575</v>
      </c>
    </row>
    <row r="118" spans="1:7" ht="13.5" customHeight="1">
      <c r="B118" s="363" t="s">
        <v>2309</v>
      </c>
      <c r="C118" s="363" t="s">
        <v>390</v>
      </c>
      <c r="D118" s="951"/>
      <c r="E118" s="363">
        <v>43556</v>
      </c>
      <c r="F118" s="363">
        <v>43563</v>
      </c>
      <c r="G118" s="363">
        <v>43582</v>
      </c>
    </row>
    <row r="119" spans="1:7" ht="13.5" customHeight="1">
      <c r="B119" s="363" t="s">
        <v>2308</v>
      </c>
      <c r="C119" s="363" t="s">
        <v>436</v>
      </c>
      <c r="D119" s="951"/>
      <c r="E119" s="363">
        <v>43563</v>
      </c>
      <c r="F119" s="363">
        <v>43570</v>
      </c>
      <c r="G119" s="363">
        <v>43589</v>
      </c>
    </row>
    <row r="120" spans="1:7" ht="13.5" customHeight="1">
      <c r="A120" s="335"/>
      <c r="B120" s="363" t="s">
        <v>464</v>
      </c>
      <c r="C120" s="363" t="s">
        <v>437</v>
      </c>
      <c r="D120" s="951"/>
      <c r="E120" s="363">
        <v>43570</v>
      </c>
      <c r="F120" s="363">
        <v>43577</v>
      </c>
      <c r="G120" s="363">
        <v>43596</v>
      </c>
    </row>
    <row r="121" spans="1:7" ht="13.5" customHeight="1">
      <c r="A121" s="335"/>
      <c r="B121" s="363" t="s">
        <v>444</v>
      </c>
      <c r="C121" s="363" t="s">
        <v>438</v>
      </c>
      <c r="D121" s="951"/>
      <c r="E121" s="363">
        <v>43577</v>
      </c>
      <c r="F121" s="363">
        <v>43584</v>
      </c>
      <c r="G121" s="363">
        <v>43603</v>
      </c>
    </row>
    <row r="122" spans="1:7" ht="13.5" customHeight="1">
      <c r="B122" s="363" t="s">
        <v>2307</v>
      </c>
      <c r="C122" s="363" t="s">
        <v>439</v>
      </c>
      <c r="D122" s="952"/>
      <c r="E122" s="363">
        <v>43584</v>
      </c>
      <c r="F122" s="363">
        <v>43591</v>
      </c>
      <c r="G122" s="363">
        <v>43610</v>
      </c>
    </row>
    <row r="123" spans="1:7" ht="13.5" customHeight="1">
      <c r="B123" s="365"/>
      <c r="C123" s="365"/>
      <c r="D123" s="365"/>
      <c r="E123" s="365"/>
      <c r="F123" s="365"/>
      <c r="G123" s="365"/>
    </row>
    <row r="124" spans="1:7" ht="13.5" customHeight="1">
      <c r="A124" s="335" t="s">
        <v>2306</v>
      </c>
      <c r="B124" s="962" t="s">
        <v>32</v>
      </c>
      <c r="C124" s="962" t="s">
        <v>33</v>
      </c>
      <c r="D124" s="962" t="s">
        <v>34</v>
      </c>
      <c r="E124" s="962" t="s">
        <v>2109</v>
      </c>
      <c r="F124" s="332" t="s">
        <v>267</v>
      </c>
      <c r="G124" s="332" t="s">
        <v>192</v>
      </c>
    </row>
    <row r="125" spans="1:7" ht="13.5" customHeight="1">
      <c r="A125" s="335" t="s">
        <v>2305</v>
      </c>
      <c r="B125" s="963"/>
      <c r="C125" s="963"/>
      <c r="D125" s="963"/>
      <c r="E125" s="963"/>
      <c r="F125" s="332" t="s">
        <v>36</v>
      </c>
      <c r="G125" s="332" t="s">
        <v>37</v>
      </c>
    </row>
    <row r="126" spans="1:7" ht="13.5" customHeight="1">
      <c r="A126" s="335"/>
      <c r="B126" s="363"/>
      <c r="C126" s="363"/>
      <c r="D126" s="363" t="s">
        <v>2212</v>
      </c>
      <c r="E126" s="363">
        <v>43553</v>
      </c>
      <c r="F126" s="363">
        <v>43560</v>
      </c>
      <c r="G126" s="363">
        <v>43582</v>
      </c>
    </row>
    <row r="127" spans="1:7" ht="13.5" customHeight="1">
      <c r="A127" s="335"/>
      <c r="B127" s="363" t="s">
        <v>2304</v>
      </c>
      <c r="C127" s="363" t="s">
        <v>2303</v>
      </c>
      <c r="D127" s="363" t="s">
        <v>2212</v>
      </c>
      <c r="E127" s="363">
        <v>43560</v>
      </c>
      <c r="F127" s="363">
        <v>43567</v>
      </c>
      <c r="G127" s="363">
        <v>43589</v>
      </c>
    </row>
    <row r="128" spans="1:7" ht="13.5" customHeight="1">
      <c r="A128" s="335"/>
      <c r="B128" s="363" t="s">
        <v>2302</v>
      </c>
      <c r="C128" s="363" t="s">
        <v>2301</v>
      </c>
      <c r="D128" s="363" t="s">
        <v>2212</v>
      </c>
      <c r="E128" s="363">
        <v>43567</v>
      </c>
      <c r="F128" s="363">
        <v>43574</v>
      </c>
      <c r="G128" s="363">
        <v>43596</v>
      </c>
    </row>
    <row r="129" spans="1:7" ht="13.5" customHeight="1">
      <c r="A129" s="335"/>
      <c r="B129" s="363" t="s">
        <v>2300</v>
      </c>
      <c r="C129" s="363" t="s">
        <v>2073</v>
      </c>
      <c r="D129" s="363" t="s">
        <v>2212</v>
      </c>
      <c r="E129" s="363">
        <v>43574</v>
      </c>
      <c r="F129" s="363">
        <v>43581</v>
      </c>
      <c r="G129" s="363">
        <v>43603</v>
      </c>
    </row>
    <row r="130" spans="1:7" ht="13.5" customHeight="1">
      <c r="A130" s="335"/>
      <c r="B130" s="363" t="s">
        <v>2299</v>
      </c>
      <c r="C130" s="363" t="s">
        <v>438</v>
      </c>
      <c r="D130" s="363" t="s">
        <v>2212</v>
      </c>
      <c r="E130" s="363">
        <v>43581</v>
      </c>
      <c r="F130" s="363">
        <v>43588</v>
      </c>
      <c r="G130" s="363">
        <v>43610</v>
      </c>
    </row>
    <row r="131" spans="1:7">
      <c r="A131" s="335"/>
      <c r="B131" s="365"/>
      <c r="C131" s="365"/>
      <c r="D131" s="351"/>
      <c r="E131" s="365"/>
      <c r="F131" s="365"/>
      <c r="G131" s="365"/>
    </row>
    <row r="132" spans="1:7" ht="15.75">
      <c r="A132" s="370" t="s">
        <v>2298</v>
      </c>
      <c r="B132" s="370"/>
      <c r="C132" s="370"/>
      <c r="D132" s="370"/>
      <c r="E132" s="370"/>
      <c r="F132" s="370"/>
      <c r="G132" s="370"/>
    </row>
    <row r="133" spans="1:7">
      <c r="A133" s="335" t="s">
        <v>103</v>
      </c>
      <c r="B133" s="962" t="s">
        <v>32</v>
      </c>
      <c r="C133" s="962" t="s">
        <v>33</v>
      </c>
      <c r="D133" s="962" t="s">
        <v>34</v>
      </c>
      <c r="E133" s="962" t="s">
        <v>2109</v>
      </c>
      <c r="F133" s="332" t="s">
        <v>267</v>
      </c>
      <c r="G133" s="332" t="s">
        <v>268</v>
      </c>
    </row>
    <row r="134" spans="1:7">
      <c r="A134" s="361" t="s">
        <v>2297</v>
      </c>
      <c r="B134" s="963"/>
      <c r="C134" s="963"/>
      <c r="D134" s="963"/>
      <c r="E134" s="963"/>
      <c r="F134" s="332" t="s">
        <v>36</v>
      </c>
      <c r="G134" s="332" t="s">
        <v>37</v>
      </c>
    </row>
    <row r="135" spans="1:7">
      <c r="A135" s="335"/>
      <c r="B135" s="390" t="s">
        <v>2296</v>
      </c>
      <c r="C135" s="390" t="s">
        <v>2293</v>
      </c>
      <c r="D135" s="387" t="s">
        <v>2292</v>
      </c>
      <c r="E135" s="348">
        <v>43431</v>
      </c>
      <c r="F135" s="348">
        <v>43437</v>
      </c>
      <c r="G135" s="348">
        <v>43441</v>
      </c>
    </row>
    <row r="136" spans="1:7">
      <c r="A136" s="335"/>
      <c r="B136" s="390" t="s">
        <v>2295</v>
      </c>
      <c r="C136" s="390" t="s">
        <v>2293</v>
      </c>
      <c r="D136" s="387" t="s">
        <v>2292</v>
      </c>
      <c r="E136" s="348">
        <f t="shared" ref="E136:G140" si="2">E135+7</f>
        <v>43438</v>
      </c>
      <c r="F136" s="348">
        <f t="shared" si="2"/>
        <v>43444</v>
      </c>
      <c r="G136" s="348">
        <f t="shared" si="2"/>
        <v>43448</v>
      </c>
    </row>
    <row r="137" spans="1:7">
      <c r="A137" s="335"/>
      <c r="B137" s="390" t="s">
        <v>2294</v>
      </c>
      <c r="C137" s="390" t="s">
        <v>2293</v>
      </c>
      <c r="D137" s="387" t="s">
        <v>2292</v>
      </c>
      <c r="E137" s="348">
        <f t="shared" si="2"/>
        <v>43445</v>
      </c>
      <c r="F137" s="348">
        <f t="shared" si="2"/>
        <v>43451</v>
      </c>
      <c r="G137" s="348">
        <f t="shared" si="2"/>
        <v>43455</v>
      </c>
    </row>
    <row r="138" spans="1:7">
      <c r="A138" s="335"/>
      <c r="B138" s="389"/>
      <c r="C138" s="388"/>
      <c r="D138" s="387" t="s">
        <v>2292</v>
      </c>
      <c r="E138" s="348">
        <f t="shared" si="2"/>
        <v>43452</v>
      </c>
      <c r="F138" s="348">
        <f t="shared" si="2"/>
        <v>43458</v>
      </c>
      <c r="G138" s="348">
        <f t="shared" si="2"/>
        <v>43462</v>
      </c>
    </row>
    <row r="139" spans="1:7">
      <c r="A139" s="335"/>
      <c r="B139" s="389"/>
      <c r="C139" s="388"/>
      <c r="D139" s="387" t="s">
        <v>2292</v>
      </c>
      <c r="E139" s="348">
        <f t="shared" si="2"/>
        <v>43459</v>
      </c>
      <c r="F139" s="348">
        <f t="shared" si="2"/>
        <v>43465</v>
      </c>
      <c r="G139" s="348">
        <f t="shared" si="2"/>
        <v>43469</v>
      </c>
    </row>
    <row r="140" spans="1:7">
      <c r="A140" s="335"/>
      <c r="B140" s="348"/>
      <c r="C140" s="348"/>
      <c r="D140" s="387" t="s">
        <v>2292</v>
      </c>
      <c r="E140" s="348">
        <f t="shared" si="2"/>
        <v>43466</v>
      </c>
      <c r="F140" s="348">
        <f t="shared" si="2"/>
        <v>43472</v>
      </c>
      <c r="G140" s="348">
        <f t="shared" si="2"/>
        <v>43476</v>
      </c>
    </row>
    <row r="141" spans="1:7">
      <c r="B141" s="386"/>
      <c r="C141" s="385"/>
      <c r="D141" s="336"/>
      <c r="E141" s="349"/>
      <c r="F141" s="349"/>
      <c r="G141" s="349"/>
    </row>
    <row r="142" spans="1:7">
      <c r="A142" s="335" t="s">
        <v>2291</v>
      </c>
      <c r="B142" s="962" t="s">
        <v>32</v>
      </c>
      <c r="C142" s="962" t="s">
        <v>33</v>
      </c>
      <c r="D142" s="962" t="s">
        <v>34</v>
      </c>
      <c r="E142" s="962" t="s">
        <v>2109</v>
      </c>
      <c r="F142" s="332" t="s">
        <v>267</v>
      </c>
      <c r="G142" s="332" t="s">
        <v>268</v>
      </c>
    </row>
    <row r="143" spans="1:7">
      <c r="A143" s="361" t="s">
        <v>2238</v>
      </c>
      <c r="B143" s="963"/>
      <c r="C143" s="963"/>
      <c r="D143" s="963"/>
      <c r="E143" s="963"/>
      <c r="F143" s="332" t="s">
        <v>36</v>
      </c>
      <c r="G143" s="332" t="s">
        <v>37</v>
      </c>
    </row>
    <row r="144" spans="1:7">
      <c r="A144" s="361" t="s">
        <v>1222</v>
      </c>
      <c r="B144" s="348" t="s">
        <v>2285</v>
      </c>
      <c r="C144" s="348" t="s">
        <v>2288</v>
      </c>
      <c r="D144" s="384" t="s">
        <v>2283</v>
      </c>
      <c r="E144" s="348">
        <v>43552</v>
      </c>
      <c r="F144" s="348">
        <v>43558</v>
      </c>
      <c r="G144" s="348">
        <v>43563</v>
      </c>
    </row>
    <row r="145" spans="1:7">
      <c r="A145" s="361" t="s">
        <v>1222</v>
      </c>
      <c r="B145" s="348" t="s">
        <v>2290</v>
      </c>
      <c r="C145" s="348" t="s">
        <v>2288</v>
      </c>
      <c r="D145" s="384" t="s">
        <v>2283</v>
      </c>
      <c r="E145" s="348">
        <f t="shared" ref="E145:G148" si="3">E144+7</f>
        <v>43559</v>
      </c>
      <c r="F145" s="348">
        <f t="shared" si="3"/>
        <v>43565</v>
      </c>
      <c r="G145" s="348">
        <f t="shared" si="3"/>
        <v>43570</v>
      </c>
    </row>
    <row r="146" spans="1:7">
      <c r="A146" s="361" t="s">
        <v>1222</v>
      </c>
      <c r="B146" s="348" t="s">
        <v>2289</v>
      </c>
      <c r="C146" s="348" t="s">
        <v>2288</v>
      </c>
      <c r="D146" s="384" t="s">
        <v>2283</v>
      </c>
      <c r="E146" s="348">
        <f t="shared" si="3"/>
        <v>43566</v>
      </c>
      <c r="F146" s="348">
        <f t="shared" si="3"/>
        <v>43572</v>
      </c>
      <c r="G146" s="348">
        <f t="shared" si="3"/>
        <v>43577</v>
      </c>
    </row>
    <row r="147" spans="1:7">
      <c r="A147" s="361" t="s">
        <v>1222</v>
      </c>
      <c r="B147" s="348" t="s">
        <v>2287</v>
      </c>
      <c r="C147" s="348" t="s">
        <v>2286</v>
      </c>
      <c r="D147" s="384" t="s">
        <v>2283</v>
      </c>
      <c r="E147" s="348">
        <f t="shared" si="3"/>
        <v>43573</v>
      </c>
      <c r="F147" s="348">
        <f t="shared" si="3"/>
        <v>43579</v>
      </c>
      <c r="G147" s="348">
        <f t="shared" si="3"/>
        <v>43584</v>
      </c>
    </row>
    <row r="148" spans="1:7">
      <c r="A148" s="335"/>
      <c r="B148" s="348" t="s">
        <v>2285</v>
      </c>
      <c r="C148" s="348" t="s">
        <v>2284</v>
      </c>
      <c r="D148" s="384" t="s">
        <v>2283</v>
      </c>
      <c r="E148" s="348">
        <f t="shared" si="3"/>
        <v>43580</v>
      </c>
      <c r="F148" s="348">
        <f t="shared" si="3"/>
        <v>43586</v>
      </c>
      <c r="G148" s="348">
        <f t="shared" si="3"/>
        <v>43591</v>
      </c>
    </row>
    <row r="149" spans="1:7">
      <c r="A149" s="361"/>
      <c r="B149" s="382"/>
      <c r="C149" s="382"/>
      <c r="D149" s="383"/>
      <c r="E149" s="382"/>
      <c r="F149" s="382"/>
      <c r="G149" s="382"/>
    </row>
    <row r="150" spans="1:7">
      <c r="A150" s="335" t="s">
        <v>2282</v>
      </c>
      <c r="B150" s="962" t="s">
        <v>32</v>
      </c>
      <c r="C150" s="962" t="s">
        <v>33</v>
      </c>
      <c r="D150" s="962" t="s">
        <v>34</v>
      </c>
      <c r="E150" s="962" t="s">
        <v>2109</v>
      </c>
      <c r="F150" s="332" t="s">
        <v>267</v>
      </c>
      <c r="G150" s="332" t="s">
        <v>2282</v>
      </c>
    </row>
    <row r="151" spans="1:7">
      <c r="A151" s="335" t="s">
        <v>2141</v>
      </c>
      <c r="B151" s="963"/>
      <c r="C151" s="963"/>
      <c r="D151" s="963"/>
      <c r="E151" s="963"/>
      <c r="F151" s="332" t="s">
        <v>36</v>
      </c>
      <c r="G151" s="332" t="s">
        <v>37</v>
      </c>
    </row>
    <row r="152" spans="1:7" ht="13.5" customHeight="1">
      <c r="A152" s="335"/>
      <c r="B152" s="348" t="s">
        <v>2281</v>
      </c>
      <c r="C152" s="348" t="s">
        <v>2280</v>
      </c>
      <c r="D152" s="950" t="s">
        <v>2279</v>
      </c>
      <c r="E152" s="348">
        <v>43368</v>
      </c>
      <c r="F152" s="348">
        <v>43374</v>
      </c>
      <c r="G152" s="348">
        <v>43376</v>
      </c>
    </row>
    <row r="153" spans="1:7">
      <c r="A153" s="335"/>
      <c r="B153" s="348"/>
      <c r="C153" s="348"/>
      <c r="D153" s="951"/>
      <c r="E153" s="363">
        <f t="shared" ref="E153:G157" si="4">E152+7</f>
        <v>43375</v>
      </c>
      <c r="F153" s="348">
        <f t="shared" si="4"/>
        <v>43381</v>
      </c>
      <c r="G153" s="348">
        <f t="shared" si="4"/>
        <v>43383</v>
      </c>
    </row>
    <row r="154" spans="1:7">
      <c r="A154" s="335"/>
      <c r="B154" s="348"/>
      <c r="C154" s="348"/>
      <c r="D154" s="951"/>
      <c r="E154" s="363">
        <f t="shared" si="4"/>
        <v>43382</v>
      </c>
      <c r="F154" s="348">
        <f t="shared" si="4"/>
        <v>43388</v>
      </c>
      <c r="G154" s="348">
        <f t="shared" si="4"/>
        <v>43390</v>
      </c>
    </row>
    <row r="155" spans="1:7">
      <c r="A155" s="335"/>
      <c r="B155" s="348"/>
      <c r="C155" s="348"/>
      <c r="D155" s="951"/>
      <c r="E155" s="363">
        <f t="shared" si="4"/>
        <v>43389</v>
      </c>
      <c r="F155" s="348">
        <f t="shared" si="4"/>
        <v>43395</v>
      </c>
      <c r="G155" s="348">
        <f t="shared" si="4"/>
        <v>43397</v>
      </c>
    </row>
    <row r="156" spans="1:7">
      <c r="A156" s="335"/>
      <c r="B156" s="348"/>
      <c r="C156" s="348"/>
      <c r="D156" s="951"/>
      <c r="E156" s="363">
        <f t="shared" si="4"/>
        <v>43396</v>
      </c>
      <c r="F156" s="348">
        <f t="shared" si="4"/>
        <v>43402</v>
      </c>
      <c r="G156" s="348">
        <f t="shared" si="4"/>
        <v>43404</v>
      </c>
    </row>
    <row r="157" spans="1:7">
      <c r="A157" s="335"/>
      <c r="B157" s="348"/>
      <c r="C157" s="348"/>
      <c r="D157" s="952"/>
      <c r="E157" s="363">
        <f t="shared" si="4"/>
        <v>43403</v>
      </c>
      <c r="F157" s="348">
        <f t="shared" si="4"/>
        <v>43409</v>
      </c>
      <c r="G157" s="348">
        <f t="shared" si="4"/>
        <v>43411</v>
      </c>
    </row>
    <row r="159" spans="1:7">
      <c r="A159" s="335" t="s">
        <v>2278</v>
      </c>
      <c r="B159" s="962" t="s">
        <v>32</v>
      </c>
      <c r="C159" s="962" t="s">
        <v>33</v>
      </c>
      <c r="D159" s="962" t="s">
        <v>34</v>
      </c>
      <c r="E159" s="962" t="s">
        <v>2109</v>
      </c>
      <c r="F159" s="332" t="s">
        <v>267</v>
      </c>
      <c r="G159" s="332" t="s">
        <v>245</v>
      </c>
    </row>
    <row r="160" spans="1:7">
      <c r="A160" s="335" t="s">
        <v>2277</v>
      </c>
      <c r="B160" s="963"/>
      <c r="C160" s="963"/>
      <c r="D160" s="963"/>
      <c r="E160" s="963"/>
      <c r="F160" s="332" t="s">
        <v>36</v>
      </c>
      <c r="G160" s="332" t="s">
        <v>37</v>
      </c>
    </row>
    <row r="161" spans="1:7" ht="13.5" customHeight="1">
      <c r="A161" s="335" t="s">
        <v>1222</v>
      </c>
      <c r="B161" s="348" t="s">
        <v>2276</v>
      </c>
      <c r="C161" s="348" t="s">
        <v>69</v>
      </c>
      <c r="D161" s="956" t="s">
        <v>2275</v>
      </c>
      <c r="E161" s="348">
        <v>43556</v>
      </c>
      <c r="F161" s="348">
        <v>43562</v>
      </c>
      <c r="G161" s="348">
        <v>43566</v>
      </c>
    </row>
    <row r="162" spans="1:7" ht="13.5" customHeight="1">
      <c r="A162" s="335" t="s">
        <v>1222</v>
      </c>
      <c r="B162" s="348" t="s">
        <v>2058</v>
      </c>
      <c r="C162" s="348" t="s">
        <v>38</v>
      </c>
      <c r="D162" s="957"/>
      <c r="E162" s="348">
        <v>43563</v>
      </c>
      <c r="F162" s="348">
        <v>43569</v>
      </c>
      <c r="G162" s="348">
        <v>43573</v>
      </c>
    </row>
    <row r="163" spans="1:7" ht="13.5" customHeight="1">
      <c r="A163" s="335" t="s">
        <v>1222</v>
      </c>
      <c r="B163" s="348" t="s">
        <v>2274</v>
      </c>
      <c r="C163" s="348" t="s">
        <v>2273</v>
      </c>
      <c r="D163" s="957"/>
      <c r="E163" s="348">
        <v>43570</v>
      </c>
      <c r="F163" s="348">
        <v>43576</v>
      </c>
      <c r="G163" s="348">
        <v>43580</v>
      </c>
    </row>
    <row r="164" spans="1:7" ht="13.5" customHeight="1">
      <c r="B164" s="348" t="s">
        <v>2272</v>
      </c>
      <c r="C164" s="348" t="s">
        <v>258</v>
      </c>
      <c r="D164" s="957"/>
      <c r="E164" s="348">
        <v>43577</v>
      </c>
      <c r="F164" s="348">
        <v>43583</v>
      </c>
      <c r="G164" s="348">
        <v>43587</v>
      </c>
    </row>
    <row r="165" spans="1:7" ht="13.5" customHeight="1">
      <c r="B165" s="348" t="s">
        <v>2271</v>
      </c>
      <c r="C165" s="348" t="s">
        <v>40</v>
      </c>
      <c r="D165" s="958"/>
      <c r="E165" s="348">
        <v>43584</v>
      </c>
      <c r="F165" s="348">
        <v>43590</v>
      </c>
      <c r="G165" s="348">
        <v>43594</v>
      </c>
    </row>
    <row r="166" spans="1:7" ht="13.5" customHeight="1">
      <c r="B166" s="350"/>
      <c r="C166" s="350"/>
      <c r="D166" s="357"/>
      <c r="E166" s="350"/>
      <c r="F166" s="350"/>
      <c r="G166" s="350"/>
    </row>
    <row r="167" spans="1:7" ht="13.5" customHeight="1">
      <c r="A167" s="335" t="s">
        <v>2270</v>
      </c>
      <c r="B167" s="962" t="s">
        <v>32</v>
      </c>
      <c r="C167" s="962" t="s">
        <v>33</v>
      </c>
      <c r="D167" s="962" t="s">
        <v>34</v>
      </c>
      <c r="E167" s="962" t="s">
        <v>2109</v>
      </c>
      <c r="F167" s="332" t="s">
        <v>267</v>
      </c>
      <c r="G167" s="332" t="s">
        <v>2269</v>
      </c>
    </row>
    <row r="168" spans="1:7" ht="13.5" customHeight="1">
      <c r="A168" s="335" t="s">
        <v>2184</v>
      </c>
      <c r="B168" s="963"/>
      <c r="C168" s="963"/>
      <c r="D168" s="963"/>
      <c r="E168" s="963"/>
      <c r="F168" s="332" t="s">
        <v>36</v>
      </c>
      <c r="G168" s="332" t="s">
        <v>37</v>
      </c>
    </row>
    <row r="169" spans="1:7" ht="13.5" customHeight="1">
      <c r="A169" s="335"/>
      <c r="B169" s="348" t="s">
        <v>2261</v>
      </c>
      <c r="C169" s="348" t="s">
        <v>2268</v>
      </c>
      <c r="D169" s="956" t="s">
        <v>2229</v>
      </c>
      <c r="E169" s="348">
        <v>43551</v>
      </c>
      <c r="F169" s="348">
        <v>43558</v>
      </c>
      <c r="G169" s="348">
        <v>43565</v>
      </c>
    </row>
    <row r="170" spans="1:7" ht="13.5" customHeight="1">
      <c r="A170" s="335"/>
      <c r="B170" s="348" t="s">
        <v>2267</v>
      </c>
      <c r="C170" s="348" t="s">
        <v>2266</v>
      </c>
      <c r="D170" s="957"/>
      <c r="E170" s="348">
        <v>43558</v>
      </c>
      <c r="F170" s="348">
        <v>43565</v>
      </c>
      <c r="G170" s="348">
        <v>43572</v>
      </c>
    </row>
    <row r="171" spans="1:7" ht="13.5" customHeight="1">
      <c r="A171" s="335"/>
      <c r="B171" s="348" t="s">
        <v>2265</v>
      </c>
      <c r="C171" s="348" t="s">
        <v>2264</v>
      </c>
      <c r="D171" s="957"/>
      <c r="E171" s="348">
        <v>43565</v>
      </c>
      <c r="F171" s="348">
        <v>43572</v>
      </c>
      <c r="G171" s="348">
        <v>43579</v>
      </c>
    </row>
    <row r="172" spans="1:7" ht="13.5" customHeight="1">
      <c r="A172" s="335"/>
      <c r="B172" s="348" t="s">
        <v>2263</v>
      </c>
      <c r="C172" s="348" t="s">
        <v>2262</v>
      </c>
      <c r="D172" s="957"/>
      <c r="E172" s="348">
        <v>43572</v>
      </c>
      <c r="F172" s="348">
        <v>43579</v>
      </c>
      <c r="G172" s="348">
        <v>43586</v>
      </c>
    </row>
    <row r="173" spans="1:7" ht="13.5" customHeight="1">
      <c r="A173" s="335"/>
      <c r="B173" s="348" t="s">
        <v>2261</v>
      </c>
      <c r="C173" s="348" t="s">
        <v>2260</v>
      </c>
      <c r="D173" s="958"/>
      <c r="E173" s="348">
        <v>43579</v>
      </c>
      <c r="F173" s="348">
        <v>43586</v>
      </c>
      <c r="G173" s="348">
        <v>43593</v>
      </c>
    </row>
    <row r="174" spans="1:7">
      <c r="A174" s="335"/>
      <c r="B174" s="335"/>
      <c r="C174" s="335"/>
      <c r="D174" s="335"/>
      <c r="E174" s="381"/>
      <c r="F174" s="381"/>
      <c r="G174" s="381"/>
    </row>
    <row r="175" spans="1:7">
      <c r="A175" s="335" t="s">
        <v>2259</v>
      </c>
      <c r="B175" s="962" t="s">
        <v>32</v>
      </c>
      <c r="C175" s="962" t="s">
        <v>33</v>
      </c>
      <c r="D175" s="962" t="s">
        <v>34</v>
      </c>
      <c r="E175" s="962" t="s">
        <v>2109</v>
      </c>
      <c r="F175" s="332" t="s">
        <v>267</v>
      </c>
      <c r="G175" s="332" t="s">
        <v>129</v>
      </c>
    </row>
    <row r="176" spans="1:7">
      <c r="A176" s="335" t="s">
        <v>2258</v>
      </c>
      <c r="B176" s="963"/>
      <c r="C176" s="963"/>
      <c r="D176" s="963"/>
      <c r="E176" s="963"/>
      <c r="F176" s="332" t="s">
        <v>36</v>
      </c>
      <c r="G176" s="332" t="s">
        <v>37</v>
      </c>
    </row>
    <row r="177" spans="1:7">
      <c r="A177" s="335"/>
      <c r="B177" s="380" t="s">
        <v>51</v>
      </c>
      <c r="C177" s="380" t="s">
        <v>200</v>
      </c>
      <c r="D177" s="373" t="s">
        <v>2153</v>
      </c>
      <c r="E177" s="380">
        <v>43552</v>
      </c>
      <c r="F177" s="380">
        <v>43559</v>
      </c>
      <c r="G177" s="380">
        <v>43573</v>
      </c>
    </row>
    <row r="178" spans="1:7" ht="13.5" customHeight="1">
      <c r="A178" s="335"/>
      <c r="B178" s="380" t="s">
        <v>2257</v>
      </c>
      <c r="C178" s="380" t="s">
        <v>2256</v>
      </c>
      <c r="D178" s="373" t="s">
        <v>2153</v>
      </c>
      <c r="E178" s="380">
        <v>43559</v>
      </c>
      <c r="F178" s="380">
        <v>43566</v>
      </c>
      <c r="G178" s="380">
        <v>43580</v>
      </c>
    </row>
    <row r="179" spans="1:7">
      <c r="A179" s="335"/>
      <c r="B179" s="380" t="s">
        <v>2255</v>
      </c>
      <c r="C179" s="380" t="s">
        <v>2254</v>
      </c>
      <c r="D179" s="373" t="s">
        <v>2153</v>
      </c>
      <c r="E179" s="380">
        <v>43566</v>
      </c>
      <c r="F179" s="380">
        <v>43573</v>
      </c>
      <c r="G179" s="380">
        <v>43587</v>
      </c>
    </row>
    <row r="180" spans="1:7">
      <c r="A180" s="335"/>
      <c r="B180" s="380" t="s">
        <v>235</v>
      </c>
      <c r="C180" s="380" t="s">
        <v>2253</v>
      </c>
      <c r="D180" s="373" t="s">
        <v>2153</v>
      </c>
      <c r="E180" s="380">
        <v>43573</v>
      </c>
      <c r="F180" s="380">
        <v>43580</v>
      </c>
      <c r="G180" s="380">
        <v>43594</v>
      </c>
    </row>
    <row r="181" spans="1:7">
      <c r="A181" s="335"/>
      <c r="B181" s="380"/>
      <c r="C181" s="380"/>
      <c r="D181" s="373" t="s">
        <v>2153</v>
      </c>
      <c r="E181" s="380">
        <v>43580</v>
      </c>
      <c r="F181" s="380">
        <v>43587</v>
      </c>
      <c r="G181" s="380">
        <v>43601</v>
      </c>
    </row>
    <row r="182" spans="1:7">
      <c r="A182" s="335"/>
      <c r="B182" s="381"/>
      <c r="C182" s="381"/>
      <c r="D182" s="371"/>
      <c r="E182" s="381"/>
      <c r="F182" s="381"/>
      <c r="G182" s="381"/>
    </row>
    <row r="183" spans="1:7">
      <c r="A183" s="335" t="s">
        <v>2214</v>
      </c>
      <c r="B183" s="962" t="s">
        <v>32</v>
      </c>
      <c r="C183" s="962" t="s">
        <v>33</v>
      </c>
      <c r="D183" s="962" t="s">
        <v>34</v>
      </c>
      <c r="E183" s="962" t="s">
        <v>2109</v>
      </c>
      <c r="F183" s="332" t="s">
        <v>267</v>
      </c>
      <c r="G183" s="332" t="s">
        <v>129</v>
      </c>
    </row>
    <row r="184" spans="1:7">
      <c r="A184" s="335"/>
      <c r="B184" s="963"/>
      <c r="C184" s="963"/>
      <c r="D184" s="963"/>
      <c r="E184" s="963"/>
      <c r="F184" s="332" t="s">
        <v>36</v>
      </c>
      <c r="G184" s="332" t="s">
        <v>37</v>
      </c>
    </row>
    <row r="185" spans="1:7" ht="13.5" customHeight="1">
      <c r="A185" s="335"/>
      <c r="B185" s="380" t="s">
        <v>2252</v>
      </c>
      <c r="C185" s="380" t="s">
        <v>69</v>
      </c>
      <c r="D185" s="978" t="s">
        <v>2153</v>
      </c>
      <c r="E185" s="380">
        <v>43556</v>
      </c>
      <c r="F185" s="380">
        <v>43561</v>
      </c>
      <c r="G185" s="380">
        <v>43574</v>
      </c>
    </row>
    <row r="186" spans="1:7" ht="13.5" customHeight="1">
      <c r="A186" s="335"/>
      <c r="B186" s="380" t="s">
        <v>2251</v>
      </c>
      <c r="C186" s="380" t="s">
        <v>38</v>
      </c>
      <c r="D186" s="979"/>
      <c r="E186" s="380">
        <v>43563</v>
      </c>
      <c r="F186" s="380">
        <v>43568</v>
      </c>
      <c r="G186" s="380">
        <v>43581</v>
      </c>
    </row>
    <row r="187" spans="1:7" ht="13.5" customHeight="1">
      <c r="A187" s="335"/>
      <c r="B187" s="380" t="s">
        <v>20</v>
      </c>
      <c r="C187" s="380" t="s">
        <v>310</v>
      </c>
      <c r="D187" s="979"/>
      <c r="E187" s="380">
        <v>43570</v>
      </c>
      <c r="F187" s="380">
        <v>43575</v>
      </c>
      <c r="G187" s="380">
        <v>43588</v>
      </c>
    </row>
    <row r="188" spans="1:7" ht="13.5" customHeight="1">
      <c r="A188" s="335"/>
      <c r="B188" s="380" t="s">
        <v>2250</v>
      </c>
      <c r="C188" s="380" t="s">
        <v>2249</v>
      </c>
      <c r="D188" s="979"/>
      <c r="E188" s="380">
        <v>43577</v>
      </c>
      <c r="F188" s="380">
        <v>43582</v>
      </c>
      <c r="G188" s="380">
        <v>43595</v>
      </c>
    </row>
    <row r="189" spans="1:7" ht="13.5" customHeight="1">
      <c r="A189" s="335"/>
      <c r="B189" s="380" t="s">
        <v>1815</v>
      </c>
      <c r="C189" s="380" t="s">
        <v>1815</v>
      </c>
      <c r="D189" s="980"/>
      <c r="E189" s="380">
        <v>43584</v>
      </c>
      <c r="F189" s="380">
        <v>43589</v>
      </c>
      <c r="G189" s="380">
        <v>43602</v>
      </c>
    </row>
    <row r="190" spans="1:7" ht="13.5">
      <c r="B190" s="379"/>
      <c r="C190" s="372"/>
      <c r="D190" s="378"/>
      <c r="E190" s="353"/>
      <c r="F190" s="353"/>
      <c r="G190" s="353"/>
    </row>
    <row r="191" spans="1:7">
      <c r="A191" s="340" t="s">
        <v>1648</v>
      </c>
      <c r="B191" s="962" t="s">
        <v>32</v>
      </c>
      <c r="C191" s="962" t="s">
        <v>33</v>
      </c>
      <c r="D191" s="962" t="s">
        <v>34</v>
      </c>
      <c r="E191" s="962" t="s">
        <v>2109</v>
      </c>
      <c r="F191" s="332" t="s">
        <v>267</v>
      </c>
      <c r="G191" s="332" t="s">
        <v>230</v>
      </c>
    </row>
    <row r="192" spans="1:7">
      <c r="A192" s="335" t="s">
        <v>2248</v>
      </c>
      <c r="B192" s="963"/>
      <c r="C192" s="963"/>
      <c r="D192" s="963"/>
      <c r="E192" s="963"/>
      <c r="F192" s="332" t="s">
        <v>36</v>
      </c>
      <c r="G192" s="332" t="s">
        <v>37</v>
      </c>
    </row>
    <row r="193" spans="1:7" ht="12.75" customHeight="1">
      <c r="A193" s="335"/>
      <c r="B193" s="331" t="s">
        <v>2247</v>
      </c>
      <c r="C193" s="331" t="s">
        <v>2246</v>
      </c>
      <c r="D193" s="959" t="s">
        <v>2245</v>
      </c>
      <c r="E193" s="331">
        <v>43551</v>
      </c>
      <c r="F193" s="331">
        <v>43556</v>
      </c>
      <c r="G193" s="331">
        <v>43565</v>
      </c>
    </row>
    <row r="194" spans="1:7" ht="12.75" customHeight="1">
      <c r="A194" s="335"/>
      <c r="B194" s="331" t="s">
        <v>537</v>
      </c>
      <c r="C194" s="331" t="s">
        <v>538</v>
      </c>
      <c r="D194" s="960"/>
      <c r="E194" s="331">
        <f t="shared" ref="E194:G198" si="5">E193+7</f>
        <v>43558</v>
      </c>
      <c r="F194" s="331">
        <f t="shared" si="5"/>
        <v>43563</v>
      </c>
      <c r="G194" s="331">
        <f t="shared" si="5"/>
        <v>43572</v>
      </c>
    </row>
    <row r="195" spans="1:7" ht="13.5" customHeight="1">
      <c r="A195" s="335"/>
      <c r="B195" s="331" t="s">
        <v>2244</v>
      </c>
      <c r="C195" s="331" t="s">
        <v>2243</v>
      </c>
      <c r="D195" s="960"/>
      <c r="E195" s="331">
        <f t="shared" si="5"/>
        <v>43565</v>
      </c>
      <c r="F195" s="331">
        <f t="shared" si="5"/>
        <v>43570</v>
      </c>
      <c r="G195" s="331">
        <f t="shared" si="5"/>
        <v>43579</v>
      </c>
    </row>
    <row r="196" spans="1:7" ht="13.5" customHeight="1">
      <c r="A196" s="335"/>
      <c r="B196" s="331" t="s">
        <v>323</v>
      </c>
      <c r="C196" s="331" t="s">
        <v>200</v>
      </c>
      <c r="D196" s="960"/>
      <c r="E196" s="331">
        <f t="shared" si="5"/>
        <v>43572</v>
      </c>
      <c r="F196" s="331">
        <f t="shared" si="5"/>
        <v>43577</v>
      </c>
      <c r="G196" s="331">
        <f t="shared" si="5"/>
        <v>43586</v>
      </c>
    </row>
    <row r="197" spans="1:7" ht="13.5" customHeight="1">
      <c r="A197" s="335"/>
      <c r="B197" s="331" t="s">
        <v>2242</v>
      </c>
      <c r="C197" s="331" t="s">
        <v>539</v>
      </c>
      <c r="D197" s="960"/>
      <c r="E197" s="331">
        <f t="shared" si="5"/>
        <v>43579</v>
      </c>
      <c r="F197" s="331">
        <f t="shared" si="5"/>
        <v>43584</v>
      </c>
      <c r="G197" s="331">
        <f t="shared" si="5"/>
        <v>43593</v>
      </c>
    </row>
    <row r="198" spans="1:7" ht="12.75" customHeight="1">
      <c r="A198" s="335"/>
      <c r="B198" s="331" t="s">
        <v>2241</v>
      </c>
      <c r="C198" s="331" t="s">
        <v>2240</v>
      </c>
      <c r="D198" s="961"/>
      <c r="E198" s="331">
        <f t="shared" si="5"/>
        <v>43586</v>
      </c>
      <c r="F198" s="331">
        <f t="shared" si="5"/>
        <v>43591</v>
      </c>
      <c r="G198" s="331">
        <f t="shared" si="5"/>
        <v>43600</v>
      </c>
    </row>
    <row r="199" spans="1:7" ht="12.75" customHeight="1">
      <c r="A199" s="335"/>
      <c r="B199" s="353"/>
      <c r="C199" s="353"/>
      <c r="D199" s="377"/>
      <c r="E199" s="376"/>
      <c r="F199" s="353"/>
      <c r="G199" s="353"/>
    </row>
    <row r="200" spans="1:7" ht="12.75" customHeight="1">
      <c r="A200" s="335" t="s">
        <v>2239</v>
      </c>
      <c r="B200" s="962" t="s">
        <v>32</v>
      </c>
      <c r="C200" s="962" t="s">
        <v>33</v>
      </c>
      <c r="D200" s="962" t="s">
        <v>34</v>
      </c>
      <c r="E200" s="962" t="s">
        <v>2109</v>
      </c>
      <c r="F200" s="332" t="s">
        <v>267</v>
      </c>
      <c r="G200" s="332" t="s">
        <v>2239</v>
      </c>
    </row>
    <row r="201" spans="1:7" ht="12.75" customHeight="1">
      <c r="A201" s="335" t="s">
        <v>2238</v>
      </c>
      <c r="B201" s="963"/>
      <c r="C201" s="963"/>
      <c r="D201" s="963"/>
      <c r="E201" s="963"/>
      <c r="F201" s="332" t="s">
        <v>36</v>
      </c>
      <c r="G201" s="332" t="s">
        <v>37</v>
      </c>
    </row>
    <row r="202" spans="1:7" ht="12.75" customHeight="1">
      <c r="A202" s="335"/>
      <c r="B202" s="331" t="s">
        <v>2237</v>
      </c>
      <c r="C202" s="331" t="s">
        <v>2236</v>
      </c>
      <c r="D202" s="373" t="s">
        <v>2229</v>
      </c>
      <c r="E202" s="331">
        <v>43552</v>
      </c>
      <c r="F202" s="331">
        <v>43558</v>
      </c>
      <c r="G202" s="331">
        <v>43573</v>
      </c>
    </row>
    <row r="203" spans="1:7" ht="12.75" customHeight="1">
      <c r="A203" s="335"/>
      <c r="B203" s="331" t="s">
        <v>2235</v>
      </c>
      <c r="C203" s="331" t="s">
        <v>2234</v>
      </c>
      <c r="D203" s="373" t="s">
        <v>2229</v>
      </c>
      <c r="E203" s="331">
        <f t="shared" ref="E203:G206" si="6">E202+7</f>
        <v>43559</v>
      </c>
      <c r="F203" s="331">
        <f t="shared" si="6"/>
        <v>43565</v>
      </c>
      <c r="G203" s="331">
        <f t="shared" si="6"/>
        <v>43580</v>
      </c>
    </row>
    <row r="204" spans="1:7" ht="12.75" customHeight="1">
      <c r="A204" s="335"/>
      <c r="B204" s="331" t="s">
        <v>2233</v>
      </c>
      <c r="C204" s="331" t="s">
        <v>1629</v>
      </c>
      <c r="D204" s="373" t="s">
        <v>2229</v>
      </c>
      <c r="E204" s="331">
        <f t="shared" si="6"/>
        <v>43566</v>
      </c>
      <c r="F204" s="331">
        <f t="shared" si="6"/>
        <v>43572</v>
      </c>
      <c r="G204" s="331">
        <f t="shared" si="6"/>
        <v>43587</v>
      </c>
    </row>
    <row r="205" spans="1:7" ht="12.75" customHeight="1">
      <c r="A205" s="335"/>
      <c r="B205" s="331" t="s">
        <v>2058</v>
      </c>
      <c r="C205" s="331" t="s">
        <v>2232</v>
      </c>
      <c r="D205" s="373" t="s">
        <v>2229</v>
      </c>
      <c r="E205" s="331">
        <f t="shared" si="6"/>
        <v>43573</v>
      </c>
      <c r="F205" s="331">
        <f t="shared" si="6"/>
        <v>43579</v>
      </c>
      <c r="G205" s="331">
        <f t="shared" si="6"/>
        <v>43594</v>
      </c>
    </row>
    <row r="206" spans="1:7" ht="12.75" customHeight="1">
      <c r="A206" s="335"/>
      <c r="B206" s="331" t="s">
        <v>2231</v>
      </c>
      <c r="C206" s="331" t="s">
        <v>2230</v>
      </c>
      <c r="D206" s="373" t="s">
        <v>2229</v>
      </c>
      <c r="E206" s="331">
        <f t="shared" si="6"/>
        <v>43580</v>
      </c>
      <c r="F206" s="331">
        <f t="shared" si="6"/>
        <v>43586</v>
      </c>
      <c r="G206" s="331">
        <f t="shared" si="6"/>
        <v>43601</v>
      </c>
    </row>
    <row r="207" spans="1:7">
      <c r="A207" s="346"/>
      <c r="B207" s="372"/>
      <c r="C207" s="372"/>
      <c r="D207" s="375"/>
      <c r="E207" s="374"/>
      <c r="F207" s="365"/>
      <c r="G207" s="365"/>
    </row>
    <row r="208" spans="1:7" ht="15.75">
      <c r="A208" s="370" t="s">
        <v>121</v>
      </c>
      <c r="B208" s="370"/>
      <c r="C208" s="370"/>
      <c r="D208" s="370"/>
      <c r="E208" s="370"/>
      <c r="F208" s="370"/>
      <c r="G208" s="370"/>
    </row>
    <row r="209" spans="1:7">
      <c r="A209" s="335" t="s">
        <v>1662</v>
      </c>
      <c r="B209" s="962" t="s">
        <v>32</v>
      </c>
      <c r="C209" s="962" t="s">
        <v>33</v>
      </c>
      <c r="D209" s="962" t="s">
        <v>34</v>
      </c>
      <c r="E209" s="962" t="s">
        <v>2109</v>
      </c>
      <c r="F209" s="332" t="s">
        <v>267</v>
      </c>
      <c r="G209" s="332" t="s">
        <v>228</v>
      </c>
    </row>
    <row r="210" spans="1:7">
      <c r="A210" s="335" t="s">
        <v>2228</v>
      </c>
      <c r="B210" s="963"/>
      <c r="C210" s="963"/>
      <c r="D210" s="963"/>
      <c r="E210" s="963"/>
      <c r="F210" s="332" t="s">
        <v>36</v>
      </c>
      <c r="G210" s="332" t="s">
        <v>37</v>
      </c>
    </row>
    <row r="211" spans="1:7">
      <c r="A211" s="346"/>
      <c r="B211" s="363" t="s">
        <v>249</v>
      </c>
      <c r="C211" s="363" t="s">
        <v>2227</v>
      </c>
      <c r="D211" s="373" t="s">
        <v>2220</v>
      </c>
      <c r="E211" s="363">
        <v>43552</v>
      </c>
      <c r="F211" s="363">
        <v>43559</v>
      </c>
      <c r="G211" s="363">
        <v>43570</v>
      </c>
    </row>
    <row r="212" spans="1:7">
      <c r="A212" s="346"/>
      <c r="B212" s="363" t="s">
        <v>2226</v>
      </c>
      <c r="C212" s="363" t="s">
        <v>2225</v>
      </c>
      <c r="D212" s="373" t="s">
        <v>2220</v>
      </c>
      <c r="E212" s="363">
        <v>43559</v>
      </c>
      <c r="F212" s="363">
        <v>43566</v>
      </c>
      <c r="G212" s="363">
        <v>43577</v>
      </c>
    </row>
    <row r="213" spans="1:7">
      <c r="A213" s="346"/>
      <c r="B213" s="363" t="s">
        <v>2224</v>
      </c>
      <c r="C213" s="363" t="s">
        <v>549</v>
      </c>
      <c r="D213" s="373" t="s">
        <v>2220</v>
      </c>
      <c r="E213" s="363">
        <v>43566</v>
      </c>
      <c r="F213" s="363">
        <v>43573</v>
      </c>
      <c r="G213" s="363">
        <v>43584</v>
      </c>
    </row>
    <row r="214" spans="1:7">
      <c r="A214" s="346"/>
      <c r="B214" s="363" t="s">
        <v>2223</v>
      </c>
      <c r="C214" s="363" t="s">
        <v>2222</v>
      </c>
      <c r="D214" s="373" t="s">
        <v>2220</v>
      </c>
      <c r="E214" s="363">
        <v>43573</v>
      </c>
      <c r="F214" s="363">
        <v>43580</v>
      </c>
      <c r="G214" s="363">
        <v>43591</v>
      </c>
    </row>
    <row r="215" spans="1:7">
      <c r="A215" s="346"/>
      <c r="B215" s="363" t="s">
        <v>249</v>
      </c>
      <c r="C215" s="363" t="s">
        <v>2221</v>
      </c>
      <c r="D215" s="373" t="s">
        <v>2220</v>
      </c>
      <c r="E215" s="363">
        <v>43580</v>
      </c>
      <c r="F215" s="363">
        <v>43587</v>
      </c>
      <c r="G215" s="363">
        <v>43598</v>
      </c>
    </row>
    <row r="216" spans="1:7">
      <c r="B216" s="335"/>
      <c r="C216" s="360" t="s">
        <v>1815</v>
      </c>
      <c r="D216" s="359"/>
      <c r="E216" s="358"/>
    </row>
    <row r="217" spans="1:7">
      <c r="A217" s="335" t="s">
        <v>2219</v>
      </c>
      <c r="B217" s="962" t="s">
        <v>32</v>
      </c>
      <c r="C217" s="962" t="s">
        <v>33</v>
      </c>
      <c r="D217" s="962" t="s">
        <v>34</v>
      </c>
      <c r="E217" s="962" t="s">
        <v>2109</v>
      </c>
      <c r="F217" s="332" t="s">
        <v>267</v>
      </c>
      <c r="G217" s="332" t="s">
        <v>228</v>
      </c>
    </row>
    <row r="218" spans="1:7">
      <c r="B218" s="963"/>
      <c r="C218" s="963"/>
      <c r="D218" s="963"/>
      <c r="E218" s="963"/>
      <c r="F218" s="332" t="s">
        <v>36</v>
      </c>
      <c r="G218" s="332" t="s">
        <v>37</v>
      </c>
    </row>
    <row r="219" spans="1:7">
      <c r="A219" s="335"/>
      <c r="B219" s="356" t="s">
        <v>547</v>
      </c>
      <c r="C219" s="356" t="s">
        <v>549</v>
      </c>
      <c r="D219" s="356" t="s">
        <v>2215</v>
      </c>
      <c r="E219" s="356">
        <v>43556</v>
      </c>
      <c r="F219" s="356">
        <v>43561</v>
      </c>
      <c r="G219" s="356">
        <v>43572</v>
      </c>
    </row>
    <row r="220" spans="1:7">
      <c r="A220" s="335"/>
      <c r="B220" s="356" t="s">
        <v>2218</v>
      </c>
      <c r="C220" s="356" t="s">
        <v>2217</v>
      </c>
      <c r="D220" s="356" t="s">
        <v>2215</v>
      </c>
      <c r="E220" s="356">
        <v>43563</v>
      </c>
      <c r="F220" s="356">
        <v>43568</v>
      </c>
      <c r="G220" s="356">
        <v>43579</v>
      </c>
    </row>
    <row r="221" spans="1:7">
      <c r="A221" s="335"/>
      <c r="B221" s="356" t="s">
        <v>93</v>
      </c>
      <c r="C221" s="356" t="s">
        <v>2216</v>
      </c>
      <c r="D221" s="356" t="s">
        <v>2215</v>
      </c>
      <c r="E221" s="356">
        <v>43570</v>
      </c>
      <c r="F221" s="356">
        <v>43575</v>
      </c>
      <c r="G221" s="356">
        <v>43586</v>
      </c>
    </row>
    <row r="222" spans="1:7">
      <c r="A222" s="335"/>
      <c r="B222" s="356" t="s">
        <v>16</v>
      </c>
      <c r="C222" s="356" t="s">
        <v>551</v>
      </c>
      <c r="D222" s="356" t="s">
        <v>2215</v>
      </c>
      <c r="E222" s="356">
        <v>43577</v>
      </c>
      <c r="F222" s="356">
        <v>43582</v>
      </c>
      <c r="G222" s="356">
        <v>43593</v>
      </c>
    </row>
    <row r="223" spans="1:7">
      <c r="A223" s="335"/>
      <c r="B223" s="356"/>
      <c r="C223" s="356"/>
      <c r="D223" s="356" t="s">
        <v>2215</v>
      </c>
      <c r="E223" s="356">
        <v>43584</v>
      </c>
      <c r="F223" s="356">
        <v>43589</v>
      </c>
      <c r="G223" s="356">
        <v>43600</v>
      </c>
    </row>
    <row r="224" spans="1:7" ht="14.1" customHeight="1">
      <c r="B224" s="365"/>
      <c r="C224" s="365"/>
      <c r="D224" s="371"/>
      <c r="E224" s="365"/>
      <c r="F224" s="365"/>
      <c r="G224" s="365"/>
    </row>
    <row r="225" spans="1:7" ht="14.1" customHeight="1">
      <c r="A225" s="335" t="s">
        <v>2</v>
      </c>
      <c r="B225" s="962" t="s">
        <v>32</v>
      </c>
      <c r="C225" s="962" t="s">
        <v>33</v>
      </c>
      <c r="D225" s="962" t="s">
        <v>34</v>
      </c>
      <c r="E225" s="962" t="s">
        <v>2109</v>
      </c>
      <c r="F225" s="332" t="s">
        <v>267</v>
      </c>
      <c r="G225" s="332" t="s">
        <v>2</v>
      </c>
    </row>
    <row r="226" spans="1:7" ht="14.1" customHeight="1">
      <c r="A226" s="335" t="s">
        <v>2214</v>
      </c>
      <c r="B226" s="963"/>
      <c r="C226" s="963"/>
      <c r="D226" s="963"/>
      <c r="E226" s="963"/>
      <c r="F226" s="332" t="s">
        <v>36</v>
      </c>
      <c r="G226" s="332" t="s">
        <v>37</v>
      </c>
    </row>
    <row r="227" spans="1:7" ht="14.1" customHeight="1">
      <c r="A227" s="335"/>
      <c r="B227" s="363" t="s">
        <v>1725</v>
      </c>
      <c r="C227" s="363" t="s">
        <v>2213</v>
      </c>
      <c r="D227" s="959" t="s">
        <v>2212</v>
      </c>
      <c r="E227" s="363">
        <v>43556</v>
      </c>
      <c r="F227" s="363">
        <v>43561</v>
      </c>
      <c r="G227" s="363">
        <v>43571</v>
      </c>
    </row>
    <row r="228" spans="1:7" ht="14.1" customHeight="1">
      <c r="A228" s="335"/>
      <c r="B228" s="363" t="s">
        <v>1728</v>
      </c>
      <c r="C228" s="363" t="s">
        <v>2211</v>
      </c>
      <c r="D228" s="960"/>
      <c r="E228" s="363">
        <v>43563</v>
      </c>
      <c r="F228" s="363">
        <v>43568</v>
      </c>
      <c r="G228" s="363">
        <v>43578</v>
      </c>
    </row>
    <row r="229" spans="1:7" ht="14.1" customHeight="1">
      <c r="A229" s="335"/>
      <c r="B229" s="363" t="s">
        <v>1730</v>
      </c>
      <c r="C229" s="363" t="s">
        <v>1703</v>
      </c>
      <c r="D229" s="960"/>
      <c r="E229" s="363">
        <v>43570</v>
      </c>
      <c r="F229" s="363">
        <v>43575</v>
      </c>
      <c r="G229" s="363">
        <v>43585</v>
      </c>
    </row>
    <row r="230" spans="1:7" ht="14.1" customHeight="1">
      <c r="A230" s="335"/>
      <c r="B230" s="363" t="s">
        <v>1731</v>
      </c>
      <c r="C230" s="363" t="s">
        <v>2210</v>
      </c>
      <c r="D230" s="960"/>
      <c r="E230" s="363">
        <v>43577</v>
      </c>
      <c r="F230" s="363">
        <v>43582</v>
      </c>
      <c r="G230" s="363">
        <v>43592</v>
      </c>
    </row>
    <row r="231" spans="1:7" ht="14.1" customHeight="1">
      <c r="A231" s="335"/>
      <c r="B231" s="363" t="s">
        <v>2209</v>
      </c>
      <c r="C231" s="363" t="s">
        <v>2208</v>
      </c>
      <c r="D231" s="961"/>
      <c r="E231" s="363">
        <v>43584</v>
      </c>
      <c r="F231" s="363">
        <v>43589</v>
      </c>
      <c r="G231" s="363">
        <v>43599</v>
      </c>
    </row>
    <row r="232" spans="1:7">
      <c r="A232" s="335"/>
      <c r="B232" s="372"/>
      <c r="C232" s="372"/>
      <c r="D232" s="371"/>
      <c r="E232" s="365"/>
      <c r="F232" s="365"/>
      <c r="G232" s="365"/>
    </row>
    <row r="233" spans="1:7">
      <c r="A233" s="335" t="s">
        <v>2207</v>
      </c>
      <c r="B233" s="962" t="s">
        <v>32</v>
      </c>
      <c r="C233" s="962" t="s">
        <v>33</v>
      </c>
      <c r="D233" s="962" t="s">
        <v>34</v>
      </c>
      <c r="E233" s="962" t="s">
        <v>2109</v>
      </c>
      <c r="F233" s="332" t="s">
        <v>267</v>
      </c>
      <c r="G233" s="332" t="s">
        <v>2206</v>
      </c>
    </row>
    <row r="234" spans="1:7">
      <c r="A234" s="335" t="s">
        <v>2184</v>
      </c>
      <c r="B234" s="963"/>
      <c r="C234" s="963"/>
      <c r="D234" s="963"/>
      <c r="E234" s="963"/>
      <c r="F234" s="332" t="s">
        <v>36</v>
      </c>
      <c r="G234" s="332" t="s">
        <v>37</v>
      </c>
    </row>
    <row r="235" spans="1:7" ht="13.5" customHeight="1">
      <c r="A235" s="335"/>
      <c r="B235" s="363" t="s">
        <v>2205</v>
      </c>
      <c r="C235" s="363" t="s">
        <v>2204</v>
      </c>
      <c r="D235" s="962" t="s">
        <v>2203</v>
      </c>
      <c r="E235" s="363">
        <v>43551</v>
      </c>
      <c r="F235" s="363">
        <v>43558</v>
      </c>
      <c r="G235" s="363">
        <v>43577</v>
      </c>
    </row>
    <row r="236" spans="1:7" ht="13.5" customHeight="1">
      <c r="A236" s="335"/>
      <c r="B236" s="363" t="s">
        <v>2202</v>
      </c>
      <c r="C236" s="363" t="s">
        <v>2201</v>
      </c>
      <c r="D236" s="975"/>
      <c r="E236" s="363">
        <v>43558</v>
      </c>
      <c r="F236" s="363">
        <v>43565</v>
      </c>
      <c r="G236" s="363">
        <v>43584</v>
      </c>
    </row>
    <row r="237" spans="1:7" ht="13.5" customHeight="1">
      <c r="A237" s="335"/>
      <c r="B237" s="363" t="s">
        <v>2200</v>
      </c>
      <c r="C237" s="363" t="s">
        <v>2199</v>
      </c>
      <c r="D237" s="975"/>
      <c r="E237" s="363">
        <v>43565</v>
      </c>
      <c r="F237" s="363">
        <v>43572</v>
      </c>
      <c r="G237" s="363">
        <v>43591</v>
      </c>
    </row>
    <row r="238" spans="1:7" ht="13.5" customHeight="1">
      <c r="A238" s="335"/>
      <c r="B238" s="363" t="s">
        <v>2198</v>
      </c>
      <c r="C238" s="363" t="s">
        <v>2197</v>
      </c>
      <c r="D238" s="975"/>
      <c r="E238" s="363">
        <v>43572</v>
      </c>
      <c r="F238" s="363">
        <v>43579</v>
      </c>
      <c r="G238" s="363">
        <v>43598</v>
      </c>
    </row>
    <row r="239" spans="1:7" ht="13.5" customHeight="1">
      <c r="A239" s="335"/>
      <c r="B239" s="363" t="s">
        <v>2196</v>
      </c>
      <c r="C239" s="363" t="s">
        <v>2195</v>
      </c>
      <c r="D239" s="963"/>
      <c r="E239" s="363">
        <v>43579</v>
      </c>
      <c r="F239" s="363">
        <v>43586</v>
      </c>
      <c r="G239" s="363">
        <v>43605</v>
      </c>
    </row>
    <row r="240" spans="1:7">
      <c r="A240" s="335"/>
      <c r="B240" s="365"/>
      <c r="C240" s="365"/>
      <c r="D240" s="371"/>
      <c r="E240" s="365"/>
      <c r="F240" s="365"/>
      <c r="G240" s="365"/>
    </row>
    <row r="241" spans="1:7" ht="15.75">
      <c r="A241" s="370" t="s">
        <v>135</v>
      </c>
      <c r="B241" s="370"/>
      <c r="C241" s="370"/>
      <c r="D241" s="370"/>
      <c r="E241" s="370"/>
      <c r="F241" s="370"/>
      <c r="G241" s="370"/>
    </row>
    <row r="242" spans="1:7">
      <c r="A242" s="335" t="s">
        <v>2194</v>
      </c>
      <c r="B242" s="962" t="s">
        <v>32</v>
      </c>
      <c r="C242" s="962" t="s">
        <v>33</v>
      </c>
      <c r="D242" s="962" t="s">
        <v>34</v>
      </c>
      <c r="E242" s="962" t="s">
        <v>2109</v>
      </c>
      <c r="F242" s="332" t="s">
        <v>267</v>
      </c>
      <c r="G242" s="332" t="s">
        <v>150</v>
      </c>
    </row>
    <row r="243" spans="1:7">
      <c r="A243" s="334" t="s">
        <v>2193</v>
      </c>
      <c r="B243" s="963"/>
      <c r="C243" s="963"/>
      <c r="D243" s="963"/>
      <c r="E243" s="963"/>
      <c r="F243" s="332" t="s">
        <v>36</v>
      </c>
      <c r="G243" s="332" t="s">
        <v>37</v>
      </c>
    </row>
    <row r="244" spans="1:7" ht="13.5" customHeight="1">
      <c r="A244" s="335" t="s">
        <v>1815</v>
      </c>
      <c r="B244" s="348" t="s">
        <v>2157</v>
      </c>
      <c r="C244" s="348" t="s">
        <v>2156</v>
      </c>
      <c r="D244" s="950" t="s">
        <v>2153</v>
      </c>
      <c r="E244" s="348">
        <v>43550</v>
      </c>
      <c r="F244" s="348">
        <v>43557</v>
      </c>
      <c r="G244" s="348">
        <v>43582</v>
      </c>
    </row>
    <row r="245" spans="1:7" ht="13.5" customHeight="1">
      <c r="A245" s="335" t="s">
        <v>1815</v>
      </c>
      <c r="B245" s="348" t="s">
        <v>2155</v>
      </c>
      <c r="C245" s="348" t="s">
        <v>2154</v>
      </c>
      <c r="D245" s="951"/>
      <c r="E245" s="363">
        <v>43557</v>
      </c>
      <c r="F245" s="348">
        <v>43564</v>
      </c>
      <c r="G245" s="348">
        <v>43589</v>
      </c>
    </row>
    <row r="246" spans="1:7" ht="13.5" customHeight="1">
      <c r="A246" s="335" t="s">
        <v>1222</v>
      </c>
      <c r="B246" s="348" t="s">
        <v>2152</v>
      </c>
      <c r="C246" s="348" t="s">
        <v>2151</v>
      </c>
      <c r="D246" s="951"/>
      <c r="E246" s="363">
        <v>43564</v>
      </c>
      <c r="F246" s="348">
        <v>43571</v>
      </c>
      <c r="G246" s="348">
        <v>43596</v>
      </c>
    </row>
    <row r="247" spans="1:7" ht="13.5" customHeight="1">
      <c r="A247" s="335" t="s">
        <v>1222</v>
      </c>
      <c r="B247" s="348" t="s">
        <v>2150</v>
      </c>
      <c r="C247" s="348" t="s">
        <v>2149</v>
      </c>
      <c r="D247" s="951"/>
      <c r="E247" s="363">
        <v>43571</v>
      </c>
      <c r="F247" s="348">
        <v>43578</v>
      </c>
      <c r="G247" s="348">
        <v>43603</v>
      </c>
    </row>
    <row r="248" spans="1:7" ht="13.5" customHeight="1">
      <c r="A248" s="335" t="s">
        <v>1222</v>
      </c>
      <c r="B248" s="348" t="s">
        <v>2148</v>
      </c>
      <c r="C248" s="348" t="s">
        <v>2147</v>
      </c>
      <c r="D248" s="951"/>
      <c r="E248" s="363">
        <v>43578</v>
      </c>
      <c r="F248" s="348">
        <v>43585</v>
      </c>
      <c r="G248" s="348">
        <v>43610</v>
      </c>
    </row>
    <row r="249" spans="1:7" ht="13.5" customHeight="1">
      <c r="A249" s="335" t="s">
        <v>1815</v>
      </c>
      <c r="B249" s="348"/>
      <c r="C249" s="348"/>
      <c r="D249" s="952"/>
      <c r="E249" s="363">
        <v>43585</v>
      </c>
      <c r="F249" s="348">
        <v>43592</v>
      </c>
      <c r="G249" s="348">
        <v>43617</v>
      </c>
    </row>
    <row r="250" spans="1:7">
      <c r="B250" s="369"/>
      <c r="C250" s="369"/>
      <c r="D250" s="335"/>
      <c r="E250" s="335"/>
      <c r="F250" s="335"/>
      <c r="G250" s="335"/>
    </row>
    <row r="251" spans="1:7">
      <c r="A251" s="335" t="s">
        <v>2192</v>
      </c>
      <c r="B251" s="966" t="s">
        <v>32</v>
      </c>
      <c r="C251" s="962" t="s">
        <v>33</v>
      </c>
      <c r="D251" s="962" t="s">
        <v>34</v>
      </c>
      <c r="E251" s="962" t="s">
        <v>2109</v>
      </c>
      <c r="F251" s="332" t="s">
        <v>267</v>
      </c>
      <c r="G251" s="332" t="s">
        <v>139</v>
      </c>
    </row>
    <row r="252" spans="1:7">
      <c r="A252" s="335" t="s">
        <v>2184</v>
      </c>
      <c r="B252" s="966"/>
      <c r="C252" s="963"/>
      <c r="D252" s="963"/>
      <c r="E252" s="963"/>
      <c r="F252" s="332" t="s">
        <v>36</v>
      </c>
      <c r="G252" s="332" t="s">
        <v>37</v>
      </c>
    </row>
    <row r="253" spans="1:7" ht="13.5" customHeight="1">
      <c r="A253" s="346"/>
      <c r="B253" s="368" t="s">
        <v>2183</v>
      </c>
      <c r="C253" s="368" t="s">
        <v>2182</v>
      </c>
      <c r="D253" s="950" t="s">
        <v>2153</v>
      </c>
      <c r="E253" s="368">
        <v>43551</v>
      </c>
      <c r="F253" s="368">
        <v>43558</v>
      </c>
      <c r="G253" s="368">
        <v>43593</v>
      </c>
    </row>
    <row r="254" spans="1:7" ht="13.5" customHeight="1">
      <c r="A254" s="335"/>
      <c r="B254" s="368" t="s">
        <v>2181</v>
      </c>
      <c r="C254" s="368" t="s">
        <v>1631</v>
      </c>
      <c r="D254" s="951"/>
      <c r="E254" s="368">
        <v>43558</v>
      </c>
      <c r="F254" s="368">
        <v>43565</v>
      </c>
      <c r="G254" s="368">
        <v>43600</v>
      </c>
    </row>
    <row r="255" spans="1:7" ht="13.5" customHeight="1">
      <c r="A255" s="335"/>
      <c r="B255" s="368" t="s">
        <v>2180</v>
      </c>
      <c r="C255" s="368" t="s">
        <v>2179</v>
      </c>
      <c r="D255" s="951"/>
      <c r="E255" s="368">
        <v>43565</v>
      </c>
      <c r="F255" s="368">
        <v>43572</v>
      </c>
      <c r="G255" s="368">
        <v>43607</v>
      </c>
    </row>
    <row r="256" spans="1:7">
      <c r="A256" s="335"/>
      <c r="B256" s="368" t="s">
        <v>2178</v>
      </c>
      <c r="C256" s="368" t="s">
        <v>2177</v>
      </c>
      <c r="D256" s="951"/>
      <c r="E256" s="368">
        <v>43572</v>
      </c>
      <c r="F256" s="368">
        <v>43579</v>
      </c>
      <c r="G256" s="368">
        <v>43614</v>
      </c>
    </row>
    <row r="257" spans="1:7" ht="13.5" customHeight="1">
      <c r="A257" s="346"/>
      <c r="B257" s="368"/>
      <c r="C257" s="368"/>
      <c r="D257" s="952"/>
      <c r="E257" s="368">
        <v>43579</v>
      </c>
      <c r="F257" s="368">
        <v>43586</v>
      </c>
      <c r="G257" s="368">
        <v>43621</v>
      </c>
    </row>
    <row r="258" spans="1:7" ht="13.5" customHeight="1">
      <c r="A258" s="335"/>
      <c r="B258" s="367"/>
      <c r="C258" s="367"/>
      <c r="D258" s="351"/>
      <c r="E258" s="367"/>
      <c r="F258" s="367"/>
      <c r="G258" s="367"/>
    </row>
    <row r="259" spans="1:7" ht="13.5" customHeight="1">
      <c r="A259" s="335" t="s">
        <v>2176</v>
      </c>
      <c r="B259" s="966" t="s">
        <v>32</v>
      </c>
      <c r="C259" s="962" t="s">
        <v>33</v>
      </c>
      <c r="D259" s="962" t="s">
        <v>34</v>
      </c>
      <c r="E259" s="962" t="s">
        <v>2109</v>
      </c>
      <c r="F259" s="332" t="s">
        <v>267</v>
      </c>
      <c r="G259" s="332" t="s">
        <v>139</v>
      </c>
    </row>
    <row r="260" spans="1:7" ht="13.5" customHeight="1">
      <c r="A260" s="335"/>
      <c r="B260" s="966"/>
      <c r="C260" s="963"/>
      <c r="D260" s="963"/>
      <c r="E260" s="963"/>
      <c r="F260" s="332" t="s">
        <v>36</v>
      </c>
      <c r="G260" s="332" t="s">
        <v>37</v>
      </c>
    </row>
    <row r="261" spans="1:7" ht="13.5" customHeight="1">
      <c r="A261" s="335"/>
      <c r="B261" s="368" t="s">
        <v>2175</v>
      </c>
      <c r="C261" s="368" t="s">
        <v>2174</v>
      </c>
      <c r="D261" s="950" t="s">
        <v>2144</v>
      </c>
      <c r="E261" s="368">
        <v>43917</v>
      </c>
      <c r="F261" s="368">
        <v>43560</v>
      </c>
      <c r="G261" s="368">
        <v>43600</v>
      </c>
    </row>
    <row r="262" spans="1:7" ht="13.5" customHeight="1">
      <c r="A262" s="335"/>
      <c r="B262" s="368" t="s">
        <v>457</v>
      </c>
      <c r="C262" s="368" t="s">
        <v>2173</v>
      </c>
      <c r="D262" s="951"/>
      <c r="E262" s="368">
        <v>43924</v>
      </c>
      <c r="F262" s="368">
        <v>43567</v>
      </c>
      <c r="G262" s="368">
        <v>43607</v>
      </c>
    </row>
    <row r="263" spans="1:7" ht="13.5" customHeight="1">
      <c r="A263" s="335"/>
      <c r="B263" s="368" t="s">
        <v>2172</v>
      </c>
      <c r="C263" s="368" t="s">
        <v>2171</v>
      </c>
      <c r="D263" s="951"/>
      <c r="E263" s="368">
        <v>43931</v>
      </c>
      <c r="F263" s="368">
        <v>43574</v>
      </c>
      <c r="G263" s="368">
        <v>43614</v>
      </c>
    </row>
    <row r="264" spans="1:7" ht="13.5" customHeight="1">
      <c r="A264" s="335"/>
      <c r="B264" s="368" t="s">
        <v>2170</v>
      </c>
      <c r="C264" s="368" t="s">
        <v>2169</v>
      </c>
      <c r="D264" s="951"/>
      <c r="E264" s="368">
        <v>43938</v>
      </c>
      <c r="F264" s="368">
        <v>43581</v>
      </c>
      <c r="G264" s="368">
        <v>43621</v>
      </c>
    </row>
    <row r="265" spans="1:7" ht="13.5" customHeight="1">
      <c r="A265" s="335"/>
      <c r="B265" s="368" t="s">
        <v>2168</v>
      </c>
      <c r="C265" s="368" t="s">
        <v>310</v>
      </c>
      <c r="D265" s="952"/>
      <c r="E265" s="368">
        <v>43945</v>
      </c>
      <c r="F265" s="368">
        <v>43588</v>
      </c>
      <c r="G265" s="368">
        <v>43628</v>
      </c>
    </row>
    <row r="266" spans="1:7">
      <c r="A266" s="335"/>
      <c r="B266" s="335"/>
      <c r="C266" s="360"/>
      <c r="D266" s="335"/>
      <c r="E266" s="358"/>
      <c r="F266" s="349"/>
      <c r="G266" s="349"/>
    </row>
    <row r="267" spans="1:7">
      <c r="A267" s="335" t="s">
        <v>141</v>
      </c>
      <c r="B267" s="962" t="s">
        <v>32</v>
      </c>
      <c r="C267" s="962" t="s">
        <v>33</v>
      </c>
      <c r="D267" s="962" t="s">
        <v>34</v>
      </c>
      <c r="E267" s="962" t="s">
        <v>2109</v>
      </c>
      <c r="F267" s="332" t="s">
        <v>267</v>
      </c>
      <c r="G267" s="332" t="s">
        <v>142</v>
      </c>
    </row>
    <row r="268" spans="1:7">
      <c r="A268" s="335" t="s">
        <v>2184</v>
      </c>
      <c r="B268" s="963"/>
      <c r="C268" s="963"/>
      <c r="D268" s="963"/>
      <c r="E268" s="963"/>
      <c r="F268" s="332" t="s">
        <v>36</v>
      </c>
      <c r="G268" s="332" t="s">
        <v>37</v>
      </c>
    </row>
    <row r="269" spans="1:7" ht="13.5" customHeight="1">
      <c r="A269" s="346"/>
      <c r="B269" s="368" t="s">
        <v>2183</v>
      </c>
      <c r="C269" s="368" t="s">
        <v>2182</v>
      </c>
      <c r="D269" s="950" t="s">
        <v>2153</v>
      </c>
      <c r="E269" s="368">
        <v>43551</v>
      </c>
      <c r="F269" s="368">
        <v>43558</v>
      </c>
      <c r="G269" s="368">
        <v>43587</v>
      </c>
    </row>
    <row r="270" spans="1:7" ht="13.5" customHeight="1">
      <c r="A270" s="335"/>
      <c r="B270" s="368" t="s">
        <v>2181</v>
      </c>
      <c r="C270" s="368" t="s">
        <v>1631</v>
      </c>
      <c r="D270" s="951"/>
      <c r="E270" s="368">
        <v>43558</v>
      </c>
      <c r="F270" s="368">
        <v>43565</v>
      </c>
      <c r="G270" s="368">
        <v>43594</v>
      </c>
    </row>
    <row r="271" spans="1:7" ht="13.5" customHeight="1">
      <c r="A271" s="335"/>
      <c r="B271" s="368" t="s">
        <v>2180</v>
      </c>
      <c r="C271" s="368" t="s">
        <v>2179</v>
      </c>
      <c r="D271" s="951"/>
      <c r="E271" s="368">
        <v>43565</v>
      </c>
      <c r="F271" s="368">
        <v>43572</v>
      </c>
      <c r="G271" s="368">
        <v>43601</v>
      </c>
    </row>
    <row r="272" spans="1:7">
      <c r="A272" s="335"/>
      <c r="B272" s="368" t="s">
        <v>2178</v>
      </c>
      <c r="C272" s="368" t="s">
        <v>2177</v>
      </c>
      <c r="D272" s="951"/>
      <c r="E272" s="368">
        <v>43572</v>
      </c>
      <c r="F272" s="368">
        <v>43579</v>
      </c>
      <c r="G272" s="368">
        <v>43608</v>
      </c>
    </row>
    <row r="273" spans="1:7" ht="13.5" customHeight="1">
      <c r="A273" s="346"/>
      <c r="B273" s="368"/>
      <c r="C273" s="368"/>
      <c r="D273" s="952"/>
      <c r="E273" s="368">
        <v>43579</v>
      </c>
      <c r="F273" s="368">
        <v>43586</v>
      </c>
      <c r="G273" s="368">
        <v>43615</v>
      </c>
    </row>
    <row r="274" spans="1:7" ht="13.5" customHeight="1">
      <c r="A274" s="335"/>
      <c r="B274" s="367"/>
      <c r="C274" s="367"/>
      <c r="D274" s="351"/>
      <c r="E274" s="367"/>
      <c r="F274" s="367"/>
      <c r="G274" s="367"/>
    </row>
    <row r="275" spans="1:7" ht="13.5" customHeight="1">
      <c r="A275" s="335" t="s">
        <v>2176</v>
      </c>
      <c r="B275" s="962" t="s">
        <v>32</v>
      </c>
      <c r="C275" s="962" t="s">
        <v>33</v>
      </c>
      <c r="D275" s="962" t="s">
        <v>34</v>
      </c>
      <c r="E275" s="962" t="s">
        <v>2109</v>
      </c>
      <c r="F275" s="332" t="s">
        <v>267</v>
      </c>
      <c r="G275" s="332" t="s">
        <v>142</v>
      </c>
    </row>
    <row r="276" spans="1:7" ht="13.5" customHeight="1">
      <c r="A276" s="335"/>
      <c r="B276" s="963"/>
      <c r="C276" s="963"/>
      <c r="D276" s="963"/>
      <c r="E276" s="963"/>
      <c r="F276" s="332" t="s">
        <v>36</v>
      </c>
      <c r="G276" s="332" t="s">
        <v>37</v>
      </c>
    </row>
    <row r="277" spans="1:7" ht="13.5" customHeight="1">
      <c r="A277" s="335"/>
      <c r="B277" s="368" t="s">
        <v>2175</v>
      </c>
      <c r="C277" s="368" t="s">
        <v>2174</v>
      </c>
      <c r="D277" s="950" t="s">
        <v>2144</v>
      </c>
      <c r="E277" s="368">
        <v>43917</v>
      </c>
      <c r="F277" s="368">
        <v>43560</v>
      </c>
      <c r="G277" s="368">
        <v>43590</v>
      </c>
    </row>
    <row r="278" spans="1:7" ht="13.5" customHeight="1">
      <c r="A278" s="335"/>
      <c r="B278" s="368" t="s">
        <v>457</v>
      </c>
      <c r="C278" s="368" t="s">
        <v>2173</v>
      </c>
      <c r="D278" s="951"/>
      <c r="E278" s="368">
        <f t="shared" ref="E278:G281" si="7">E277+7</f>
        <v>43924</v>
      </c>
      <c r="F278" s="368">
        <f t="shared" si="7"/>
        <v>43567</v>
      </c>
      <c r="G278" s="368">
        <f t="shared" si="7"/>
        <v>43597</v>
      </c>
    </row>
    <row r="279" spans="1:7" ht="13.5" customHeight="1">
      <c r="A279" s="335"/>
      <c r="B279" s="368" t="s">
        <v>2172</v>
      </c>
      <c r="C279" s="368" t="s">
        <v>2171</v>
      </c>
      <c r="D279" s="951"/>
      <c r="E279" s="368">
        <f t="shared" si="7"/>
        <v>43931</v>
      </c>
      <c r="F279" s="368">
        <f t="shared" si="7"/>
        <v>43574</v>
      </c>
      <c r="G279" s="368">
        <f t="shared" si="7"/>
        <v>43604</v>
      </c>
    </row>
    <row r="280" spans="1:7" ht="13.5" customHeight="1">
      <c r="A280" s="335"/>
      <c r="B280" s="368" t="s">
        <v>2170</v>
      </c>
      <c r="C280" s="368" t="s">
        <v>2169</v>
      </c>
      <c r="D280" s="951"/>
      <c r="E280" s="368">
        <f t="shared" si="7"/>
        <v>43938</v>
      </c>
      <c r="F280" s="368">
        <f t="shared" si="7"/>
        <v>43581</v>
      </c>
      <c r="G280" s="368">
        <f t="shared" si="7"/>
        <v>43611</v>
      </c>
    </row>
    <row r="281" spans="1:7" ht="13.5" customHeight="1">
      <c r="A281" s="335"/>
      <c r="B281" s="368" t="s">
        <v>2168</v>
      </c>
      <c r="C281" s="368" t="s">
        <v>310</v>
      </c>
      <c r="D281" s="952"/>
      <c r="E281" s="368">
        <f t="shared" si="7"/>
        <v>43945</v>
      </c>
      <c r="F281" s="368">
        <f t="shared" si="7"/>
        <v>43588</v>
      </c>
      <c r="G281" s="368">
        <f t="shared" si="7"/>
        <v>43618</v>
      </c>
    </row>
    <row r="282" spans="1:7" ht="13.5" customHeight="1"/>
    <row r="283" spans="1:7">
      <c r="A283" s="335" t="s">
        <v>1878</v>
      </c>
      <c r="B283" s="962" t="s">
        <v>32</v>
      </c>
      <c r="C283" s="962" t="s">
        <v>33</v>
      </c>
      <c r="D283" s="962" t="s">
        <v>34</v>
      </c>
      <c r="E283" s="962" t="s">
        <v>2109</v>
      </c>
      <c r="F283" s="332" t="s">
        <v>267</v>
      </c>
      <c r="G283" s="332" t="s">
        <v>138</v>
      </c>
    </row>
    <row r="284" spans="1:7">
      <c r="A284" s="335" t="s">
        <v>2191</v>
      </c>
      <c r="B284" s="963"/>
      <c r="C284" s="963"/>
      <c r="D284" s="963"/>
      <c r="E284" s="963"/>
      <c r="F284" s="332" t="s">
        <v>36</v>
      </c>
      <c r="G284" s="332" t="s">
        <v>37</v>
      </c>
    </row>
    <row r="285" spans="1:7" ht="13.5" customHeight="1">
      <c r="A285" s="346"/>
      <c r="B285" s="368" t="s">
        <v>2190</v>
      </c>
      <c r="C285" s="368" t="s">
        <v>321</v>
      </c>
      <c r="D285" s="950" t="s">
        <v>2189</v>
      </c>
      <c r="E285" s="368">
        <v>43551</v>
      </c>
      <c r="F285" s="368">
        <v>43556</v>
      </c>
      <c r="G285" s="368">
        <v>43592</v>
      </c>
    </row>
    <row r="286" spans="1:7" ht="13.5" customHeight="1">
      <c r="A286" s="335"/>
      <c r="B286" s="368" t="s">
        <v>2188</v>
      </c>
      <c r="C286" s="368" t="s">
        <v>390</v>
      </c>
      <c r="D286" s="951"/>
      <c r="E286" s="368">
        <v>43558</v>
      </c>
      <c r="F286" s="368">
        <v>43563</v>
      </c>
      <c r="G286" s="368">
        <v>43599</v>
      </c>
    </row>
    <row r="287" spans="1:7" ht="13.5" customHeight="1">
      <c r="A287" s="335"/>
      <c r="B287" s="368" t="s">
        <v>412</v>
      </c>
      <c r="C287" s="368" t="s">
        <v>2187</v>
      </c>
      <c r="D287" s="951"/>
      <c r="E287" s="368">
        <v>43565</v>
      </c>
      <c r="F287" s="368">
        <v>43570</v>
      </c>
      <c r="G287" s="368">
        <v>43606</v>
      </c>
    </row>
    <row r="288" spans="1:7">
      <c r="A288" s="335"/>
      <c r="B288" s="368" t="s">
        <v>413</v>
      </c>
      <c r="C288" s="368" t="s">
        <v>437</v>
      </c>
      <c r="D288" s="951"/>
      <c r="E288" s="368">
        <v>43572</v>
      </c>
      <c r="F288" s="368">
        <v>43577</v>
      </c>
      <c r="G288" s="368">
        <v>43613</v>
      </c>
    </row>
    <row r="289" spans="1:7" ht="13.5" customHeight="1">
      <c r="A289" s="346"/>
      <c r="B289" s="368" t="s">
        <v>414</v>
      </c>
      <c r="C289" s="368" t="s">
        <v>438</v>
      </c>
      <c r="D289" s="951"/>
      <c r="E289" s="368">
        <v>43579</v>
      </c>
      <c r="F289" s="368">
        <v>43584</v>
      </c>
      <c r="G289" s="368">
        <v>43620</v>
      </c>
    </row>
    <row r="290" spans="1:7">
      <c r="A290" s="346"/>
      <c r="B290" s="368" t="s">
        <v>2186</v>
      </c>
      <c r="C290" s="368" t="s">
        <v>2185</v>
      </c>
      <c r="D290" s="952"/>
      <c r="E290" s="368">
        <v>43586</v>
      </c>
      <c r="F290" s="368">
        <v>43591</v>
      </c>
      <c r="G290" s="368">
        <v>43627</v>
      </c>
    </row>
    <row r="291" spans="1:7" ht="13.5" customHeight="1">
      <c r="A291" s="346"/>
      <c r="B291" s="367"/>
      <c r="C291" s="367"/>
      <c r="D291" s="351"/>
      <c r="E291" s="367"/>
      <c r="F291" s="367"/>
      <c r="G291" s="367"/>
    </row>
    <row r="292" spans="1:7" ht="13.5" customHeight="1">
      <c r="A292" s="335" t="s">
        <v>2184</v>
      </c>
      <c r="B292" s="962" t="s">
        <v>32</v>
      </c>
      <c r="C292" s="962" t="s">
        <v>33</v>
      </c>
      <c r="D292" s="962" t="s">
        <v>34</v>
      </c>
      <c r="E292" s="962" t="s">
        <v>2109</v>
      </c>
      <c r="F292" s="332" t="s">
        <v>267</v>
      </c>
      <c r="G292" s="332" t="s">
        <v>142</v>
      </c>
    </row>
    <row r="293" spans="1:7" ht="13.5" customHeight="1">
      <c r="A293" s="346"/>
      <c r="B293" s="963"/>
      <c r="C293" s="963"/>
      <c r="D293" s="963"/>
      <c r="E293" s="963"/>
      <c r="F293" s="332" t="s">
        <v>36</v>
      </c>
      <c r="G293" s="332" t="s">
        <v>37</v>
      </c>
    </row>
    <row r="294" spans="1:7" ht="13.5" customHeight="1">
      <c r="A294" s="346"/>
      <c r="B294" s="368" t="s">
        <v>2183</v>
      </c>
      <c r="C294" s="368" t="s">
        <v>2182</v>
      </c>
      <c r="D294" s="950" t="s">
        <v>2153</v>
      </c>
      <c r="E294" s="368">
        <v>43551</v>
      </c>
      <c r="F294" s="368">
        <v>43558</v>
      </c>
      <c r="G294" s="368">
        <v>43595</v>
      </c>
    </row>
    <row r="295" spans="1:7" ht="13.5" customHeight="1">
      <c r="A295" s="346"/>
      <c r="B295" s="368" t="s">
        <v>2181</v>
      </c>
      <c r="C295" s="368" t="s">
        <v>1631</v>
      </c>
      <c r="D295" s="951"/>
      <c r="E295" s="368">
        <v>43558</v>
      </c>
      <c r="F295" s="368">
        <v>43565</v>
      </c>
      <c r="G295" s="368">
        <v>43602</v>
      </c>
    </row>
    <row r="296" spans="1:7" ht="13.5" customHeight="1">
      <c r="A296" s="346"/>
      <c r="B296" s="368" t="s">
        <v>2180</v>
      </c>
      <c r="C296" s="368" t="s">
        <v>2179</v>
      </c>
      <c r="D296" s="951"/>
      <c r="E296" s="368">
        <v>43565</v>
      </c>
      <c r="F296" s="368">
        <v>43572</v>
      </c>
      <c r="G296" s="368">
        <v>43609</v>
      </c>
    </row>
    <row r="297" spans="1:7" ht="13.5" customHeight="1">
      <c r="A297" s="346"/>
      <c r="B297" s="368" t="s">
        <v>2178</v>
      </c>
      <c r="C297" s="368" t="s">
        <v>2177</v>
      </c>
      <c r="D297" s="951"/>
      <c r="E297" s="368">
        <v>43572</v>
      </c>
      <c r="F297" s="368">
        <v>43579</v>
      </c>
      <c r="G297" s="368">
        <v>43616</v>
      </c>
    </row>
    <row r="298" spans="1:7" ht="13.5" customHeight="1">
      <c r="A298" s="346"/>
      <c r="B298" s="368"/>
      <c r="C298" s="368"/>
      <c r="D298" s="952"/>
      <c r="E298" s="368">
        <v>43579</v>
      </c>
      <c r="F298" s="368">
        <v>43586</v>
      </c>
      <c r="G298" s="368">
        <v>43623</v>
      </c>
    </row>
    <row r="299" spans="1:7" ht="13.5" customHeight="1">
      <c r="A299" s="335"/>
      <c r="B299" s="367"/>
      <c r="C299" s="367"/>
      <c r="D299" s="351"/>
      <c r="E299" s="367"/>
      <c r="F299" s="367"/>
      <c r="G299" s="367"/>
    </row>
    <row r="300" spans="1:7" ht="13.5" customHeight="1">
      <c r="A300" s="335" t="s">
        <v>2176</v>
      </c>
      <c r="B300" s="962" t="s">
        <v>32</v>
      </c>
      <c r="C300" s="962" t="s">
        <v>33</v>
      </c>
      <c r="D300" s="962" t="s">
        <v>34</v>
      </c>
      <c r="E300" s="962" t="s">
        <v>2109</v>
      </c>
      <c r="F300" s="332" t="s">
        <v>267</v>
      </c>
      <c r="G300" s="332" t="s">
        <v>138</v>
      </c>
    </row>
    <row r="301" spans="1:7" ht="13.5" customHeight="1">
      <c r="A301" s="335"/>
      <c r="B301" s="963"/>
      <c r="C301" s="963"/>
      <c r="D301" s="963"/>
      <c r="E301" s="963"/>
      <c r="F301" s="332" t="s">
        <v>36</v>
      </c>
      <c r="G301" s="332" t="s">
        <v>37</v>
      </c>
    </row>
    <row r="302" spans="1:7" ht="13.5" customHeight="1">
      <c r="A302" s="335"/>
      <c r="B302" s="368" t="s">
        <v>2175</v>
      </c>
      <c r="C302" s="368" t="s">
        <v>2174</v>
      </c>
      <c r="D302" s="950" t="s">
        <v>2144</v>
      </c>
      <c r="E302" s="368">
        <v>43917</v>
      </c>
      <c r="F302" s="368">
        <v>43560</v>
      </c>
      <c r="G302" s="368">
        <v>43597</v>
      </c>
    </row>
    <row r="303" spans="1:7" ht="13.5" customHeight="1">
      <c r="A303" s="335"/>
      <c r="B303" s="368" t="s">
        <v>457</v>
      </c>
      <c r="C303" s="368" t="s">
        <v>2173</v>
      </c>
      <c r="D303" s="951"/>
      <c r="E303" s="368">
        <f t="shared" ref="E303:G306" si="8">E302+7</f>
        <v>43924</v>
      </c>
      <c r="F303" s="368">
        <f t="shared" si="8"/>
        <v>43567</v>
      </c>
      <c r="G303" s="368">
        <f t="shared" si="8"/>
        <v>43604</v>
      </c>
    </row>
    <row r="304" spans="1:7" ht="13.5" customHeight="1">
      <c r="A304" s="335"/>
      <c r="B304" s="368" t="s">
        <v>2172</v>
      </c>
      <c r="C304" s="368" t="s">
        <v>2171</v>
      </c>
      <c r="D304" s="951"/>
      <c r="E304" s="368">
        <f t="shared" si="8"/>
        <v>43931</v>
      </c>
      <c r="F304" s="368">
        <f t="shared" si="8"/>
        <v>43574</v>
      </c>
      <c r="G304" s="368">
        <f t="shared" si="8"/>
        <v>43611</v>
      </c>
    </row>
    <row r="305" spans="1:7" ht="13.5" customHeight="1">
      <c r="A305" s="335"/>
      <c r="B305" s="368" t="s">
        <v>2170</v>
      </c>
      <c r="C305" s="368" t="s">
        <v>2169</v>
      </c>
      <c r="D305" s="951"/>
      <c r="E305" s="368">
        <f t="shared" si="8"/>
        <v>43938</v>
      </c>
      <c r="F305" s="368">
        <f t="shared" si="8"/>
        <v>43581</v>
      </c>
      <c r="G305" s="368">
        <f t="shared" si="8"/>
        <v>43618</v>
      </c>
    </row>
    <row r="306" spans="1:7" ht="13.5" customHeight="1">
      <c r="A306" s="335"/>
      <c r="B306" s="368" t="s">
        <v>2168</v>
      </c>
      <c r="C306" s="368" t="s">
        <v>310</v>
      </c>
      <c r="D306" s="952"/>
      <c r="E306" s="368">
        <f t="shared" si="8"/>
        <v>43945</v>
      </c>
      <c r="F306" s="368">
        <f t="shared" si="8"/>
        <v>43588</v>
      </c>
      <c r="G306" s="368">
        <f t="shared" si="8"/>
        <v>43625</v>
      </c>
    </row>
    <row r="307" spans="1:7">
      <c r="A307" s="335"/>
      <c r="B307" s="351"/>
      <c r="C307" s="351"/>
      <c r="D307" s="359"/>
      <c r="E307" s="367"/>
      <c r="F307" s="366"/>
      <c r="G307" s="366"/>
    </row>
    <row r="308" spans="1:7">
      <c r="A308" s="335" t="s">
        <v>2167</v>
      </c>
      <c r="B308" s="962" t="s">
        <v>32</v>
      </c>
      <c r="C308" s="962" t="s">
        <v>33</v>
      </c>
      <c r="D308" s="962" t="s">
        <v>34</v>
      </c>
      <c r="E308" s="962" t="s">
        <v>2109</v>
      </c>
      <c r="F308" s="332" t="s">
        <v>267</v>
      </c>
      <c r="G308" s="332" t="s">
        <v>241</v>
      </c>
    </row>
    <row r="309" spans="1:7">
      <c r="A309" s="361" t="s">
        <v>2166</v>
      </c>
      <c r="B309" s="963"/>
      <c r="C309" s="963"/>
      <c r="D309" s="963"/>
      <c r="E309" s="963"/>
      <c r="F309" s="332" t="s">
        <v>36</v>
      </c>
      <c r="G309" s="332" t="s">
        <v>37</v>
      </c>
    </row>
    <row r="310" spans="1:7" ht="13.5" customHeight="1">
      <c r="A310" s="333"/>
      <c r="B310" s="348" t="s">
        <v>2157</v>
      </c>
      <c r="C310" s="348" t="s">
        <v>2156</v>
      </c>
      <c r="D310" s="959" t="s">
        <v>2153</v>
      </c>
      <c r="E310" s="363">
        <v>43551</v>
      </c>
      <c r="F310" s="363">
        <v>43557</v>
      </c>
      <c r="G310" s="363">
        <v>43592</v>
      </c>
    </row>
    <row r="311" spans="1:7" ht="13.5" customHeight="1">
      <c r="A311" s="333"/>
      <c r="B311" s="348" t="s">
        <v>2155</v>
      </c>
      <c r="C311" s="348" t="s">
        <v>2154</v>
      </c>
      <c r="D311" s="960"/>
      <c r="E311" s="363">
        <v>43558</v>
      </c>
      <c r="F311" s="363">
        <v>43564</v>
      </c>
      <c r="G311" s="363">
        <v>43599</v>
      </c>
    </row>
    <row r="312" spans="1:7" ht="13.5" customHeight="1">
      <c r="A312" s="333"/>
      <c r="B312" s="348" t="s">
        <v>2152</v>
      </c>
      <c r="C312" s="348" t="s">
        <v>2151</v>
      </c>
      <c r="D312" s="960"/>
      <c r="E312" s="363">
        <v>43565</v>
      </c>
      <c r="F312" s="363">
        <v>43571</v>
      </c>
      <c r="G312" s="363">
        <v>43606</v>
      </c>
    </row>
    <row r="313" spans="1:7" ht="13.5" customHeight="1">
      <c r="A313" s="333"/>
      <c r="B313" s="348" t="s">
        <v>2150</v>
      </c>
      <c r="C313" s="348" t="s">
        <v>2149</v>
      </c>
      <c r="D313" s="960"/>
      <c r="E313" s="363">
        <v>43572</v>
      </c>
      <c r="F313" s="363">
        <v>43578</v>
      </c>
      <c r="G313" s="363">
        <v>43613</v>
      </c>
    </row>
    <row r="314" spans="1:7" ht="13.5" customHeight="1">
      <c r="A314" s="333"/>
      <c r="B314" s="348" t="s">
        <v>2148</v>
      </c>
      <c r="C314" s="348" t="s">
        <v>2147</v>
      </c>
      <c r="D314" s="960"/>
      <c r="E314" s="363">
        <v>43579</v>
      </c>
      <c r="F314" s="363">
        <v>43585</v>
      </c>
      <c r="G314" s="363">
        <v>43620</v>
      </c>
    </row>
    <row r="315" spans="1:7" ht="13.5" customHeight="1">
      <c r="A315" s="333"/>
      <c r="B315" s="348"/>
      <c r="C315" s="348"/>
      <c r="D315" s="961"/>
      <c r="E315" s="363">
        <v>43586</v>
      </c>
      <c r="F315" s="363">
        <v>43592</v>
      </c>
      <c r="G315" s="363">
        <v>43627</v>
      </c>
    </row>
    <row r="316" spans="1:7">
      <c r="F316" s="365"/>
      <c r="G316" s="365"/>
    </row>
    <row r="317" spans="1:7">
      <c r="A317" s="335" t="s">
        <v>2165</v>
      </c>
      <c r="B317" s="962" t="s">
        <v>32</v>
      </c>
      <c r="C317" s="962" t="s">
        <v>33</v>
      </c>
      <c r="D317" s="962" t="s">
        <v>34</v>
      </c>
      <c r="E317" s="962" t="s">
        <v>2109</v>
      </c>
      <c r="F317" s="332" t="s">
        <v>267</v>
      </c>
      <c r="G317" s="332" t="s">
        <v>147</v>
      </c>
    </row>
    <row r="318" spans="1:7">
      <c r="A318" s="335" t="s">
        <v>2164</v>
      </c>
      <c r="B318" s="963"/>
      <c r="C318" s="963"/>
      <c r="D318" s="963"/>
      <c r="E318" s="963"/>
      <c r="F318" s="364" t="s">
        <v>36</v>
      </c>
      <c r="G318" s="364" t="s">
        <v>37</v>
      </c>
    </row>
    <row r="319" spans="1:7" ht="12.75" customHeight="1">
      <c r="B319" s="363" t="s">
        <v>2163</v>
      </c>
      <c r="C319" s="363" t="s">
        <v>2162</v>
      </c>
      <c r="D319" s="956" t="s">
        <v>2153</v>
      </c>
      <c r="E319" s="363">
        <v>43550</v>
      </c>
      <c r="F319" s="363">
        <v>43556</v>
      </c>
      <c r="G319" s="363">
        <v>43592</v>
      </c>
    </row>
    <row r="320" spans="1:7" ht="12.75" customHeight="1">
      <c r="B320" s="363" t="s">
        <v>2161</v>
      </c>
      <c r="C320" s="363" t="s">
        <v>520</v>
      </c>
      <c r="D320" s="957"/>
      <c r="E320" s="363">
        <v>43557</v>
      </c>
      <c r="F320" s="363">
        <v>43563</v>
      </c>
      <c r="G320" s="363">
        <v>43599</v>
      </c>
    </row>
    <row r="321" spans="1:7" ht="13.5" customHeight="1">
      <c r="B321" s="363" t="s">
        <v>518</v>
      </c>
      <c r="C321" s="363" t="s">
        <v>2160</v>
      </c>
      <c r="D321" s="957"/>
      <c r="E321" s="363">
        <v>43564</v>
      </c>
      <c r="F321" s="363">
        <v>43570</v>
      </c>
      <c r="G321" s="363">
        <v>43606</v>
      </c>
    </row>
    <row r="322" spans="1:7" ht="13.5" customHeight="1">
      <c r="B322" s="363" t="s">
        <v>55</v>
      </c>
      <c r="C322" s="363" t="s">
        <v>146</v>
      </c>
      <c r="D322" s="957"/>
      <c r="E322" s="363">
        <v>43571</v>
      </c>
      <c r="F322" s="363">
        <v>43577</v>
      </c>
      <c r="G322" s="363">
        <v>43613</v>
      </c>
    </row>
    <row r="323" spans="1:7" ht="12.75" customHeight="1">
      <c r="B323" s="363" t="s">
        <v>2159</v>
      </c>
      <c r="C323" s="363" t="s">
        <v>1957</v>
      </c>
      <c r="D323" s="957"/>
      <c r="E323" s="363">
        <v>43578</v>
      </c>
      <c r="F323" s="363">
        <v>43584</v>
      </c>
      <c r="G323" s="363">
        <v>43620</v>
      </c>
    </row>
    <row r="324" spans="1:7" ht="12.75" customHeight="1">
      <c r="B324" s="363"/>
      <c r="C324" s="363"/>
      <c r="D324" s="958"/>
      <c r="E324" s="363">
        <v>43585</v>
      </c>
      <c r="F324" s="363">
        <v>43591</v>
      </c>
      <c r="G324" s="363">
        <v>43627</v>
      </c>
    </row>
    <row r="326" spans="1:7" s="336" customFormat="1">
      <c r="A326" s="335" t="s">
        <v>145</v>
      </c>
      <c r="B326" s="962" t="s">
        <v>32</v>
      </c>
      <c r="C326" s="962" t="s">
        <v>33</v>
      </c>
      <c r="D326" s="962" t="s">
        <v>34</v>
      </c>
      <c r="E326" s="962" t="s">
        <v>2109</v>
      </c>
      <c r="F326" s="332" t="s">
        <v>267</v>
      </c>
      <c r="G326" s="332" t="s">
        <v>145</v>
      </c>
    </row>
    <row r="327" spans="1:7">
      <c r="A327" s="361" t="s">
        <v>2158</v>
      </c>
      <c r="B327" s="963"/>
      <c r="C327" s="963"/>
      <c r="D327" s="963"/>
      <c r="E327" s="963"/>
      <c r="F327" s="332" t="s">
        <v>36</v>
      </c>
      <c r="G327" s="332" t="s">
        <v>37</v>
      </c>
    </row>
    <row r="328" spans="1:7" ht="13.5" customHeight="1">
      <c r="B328" s="348" t="s">
        <v>2157</v>
      </c>
      <c r="C328" s="348" t="s">
        <v>2156</v>
      </c>
      <c r="D328" s="362"/>
      <c r="E328" s="348">
        <v>43550</v>
      </c>
      <c r="F328" s="348">
        <v>43557</v>
      </c>
      <c r="G328" s="348">
        <v>43586</v>
      </c>
    </row>
    <row r="329" spans="1:7" ht="13.5" customHeight="1">
      <c r="A329" s="361"/>
      <c r="B329" s="348" t="s">
        <v>2155</v>
      </c>
      <c r="C329" s="348" t="s">
        <v>2154</v>
      </c>
      <c r="D329" s="950" t="s">
        <v>2153</v>
      </c>
      <c r="E329" s="348">
        <v>43557</v>
      </c>
      <c r="F329" s="348">
        <v>43564</v>
      </c>
      <c r="G329" s="348">
        <v>43593</v>
      </c>
    </row>
    <row r="330" spans="1:7" ht="13.5" customHeight="1">
      <c r="B330" s="348" t="s">
        <v>2152</v>
      </c>
      <c r="C330" s="348" t="s">
        <v>2151</v>
      </c>
      <c r="D330" s="951"/>
      <c r="E330" s="348">
        <v>43564</v>
      </c>
      <c r="F330" s="348">
        <v>43571</v>
      </c>
      <c r="G330" s="348">
        <v>43600</v>
      </c>
    </row>
    <row r="331" spans="1:7" ht="13.5" customHeight="1">
      <c r="B331" s="348" t="s">
        <v>2150</v>
      </c>
      <c r="C331" s="348" t="s">
        <v>2149</v>
      </c>
      <c r="D331" s="951"/>
      <c r="E331" s="348">
        <v>43571</v>
      </c>
      <c r="F331" s="348">
        <v>43578</v>
      </c>
      <c r="G331" s="348">
        <v>43607</v>
      </c>
    </row>
    <row r="332" spans="1:7" ht="13.5" customHeight="1">
      <c r="B332" s="348" t="s">
        <v>2148</v>
      </c>
      <c r="C332" s="348" t="s">
        <v>2147</v>
      </c>
      <c r="D332" s="951"/>
      <c r="E332" s="348">
        <v>43578</v>
      </c>
      <c r="F332" s="348">
        <v>43585</v>
      </c>
      <c r="G332" s="348">
        <v>43614</v>
      </c>
    </row>
    <row r="333" spans="1:7" ht="13.5" customHeight="1">
      <c r="B333" s="348"/>
      <c r="C333" s="348"/>
      <c r="D333" s="952"/>
      <c r="E333" s="348">
        <v>43585</v>
      </c>
      <c r="F333" s="348">
        <v>43592</v>
      </c>
      <c r="G333" s="348">
        <v>43621</v>
      </c>
    </row>
    <row r="334" spans="1:7">
      <c r="A334" s="335"/>
      <c r="B334" s="335"/>
      <c r="C334" s="360"/>
      <c r="D334" s="359"/>
      <c r="E334" s="358"/>
      <c r="G334" s="336"/>
    </row>
    <row r="335" spans="1:7">
      <c r="A335" s="335" t="s">
        <v>2146</v>
      </c>
      <c r="B335" s="967" t="s">
        <v>32</v>
      </c>
      <c r="C335" s="967" t="s">
        <v>33</v>
      </c>
      <c r="D335" s="962" t="s">
        <v>34</v>
      </c>
      <c r="E335" s="962" t="s">
        <v>2109</v>
      </c>
      <c r="F335" s="332" t="s">
        <v>267</v>
      </c>
      <c r="G335" s="332" t="s">
        <v>148</v>
      </c>
    </row>
    <row r="336" spans="1:7">
      <c r="A336" s="334" t="s">
        <v>2145</v>
      </c>
      <c r="B336" s="968"/>
      <c r="C336" s="968"/>
      <c r="D336" s="963"/>
      <c r="E336" s="963"/>
      <c r="F336" s="332" t="s">
        <v>36</v>
      </c>
      <c r="G336" s="332" t="s">
        <v>37</v>
      </c>
    </row>
    <row r="337" spans="1:7" ht="12.75" customHeight="1">
      <c r="B337" s="348" t="s">
        <v>704</v>
      </c>
      <c r="C337" s="348" t="s">
        <v>387</v>
      </c>
      <c r="D337" s="959" t="s">
        <v>2144</v>
      </c>
      <c r="E337" s="348">
        <v>43553</v>
      </c>
      <c r="F337" s="348">
        <v>43561</v>
      </c>
      <c r="G337" s="348">
        <v>43589</v>
      </c>
    </row>
    <row r="338" spans="1:7" ht="12.75" customHeight="1">
      <c r="B338" s="348" t="s">
        <v>705</v>
      </c>
      <c r="C338" s="348" t="s">
        <v>388</v>
      </c>
      <c r="D338" s="960"/>
      <c r="E338" s="348">
        <v>43560</v>
      </c>
      <c r="F338" s="348">
        <v>43568</v>
      </c>
      <c r="G338" s="348">
        <v>43596</v>
      </c>
    </row>
    <row r="339" spans="1:7" ht="12.75" customHeight="1">
      <c r="B339" s="348" t="s">
        <v>706</v>
      </c>
      <c r="C339" s="348" t="s">
        <v>700</v>
      </c>
      <c r="D339" s="960"/>
      <c r="E339" s="348">
        <v>43567</v>
      </c>
      <c r="F339" s="348">
        <v>43575</v>
      </c>
      <c r="G339" s="348">
        <v>43603</v>
      </c>
    </row>
    <row r="340" spans="1:7" ht="13.5" customHeight="1">
      <c r="B340" s="348" t="s">
        <v>2143</v>
      </c>
      <c r="C340" s="348" t="s">
        <v>701</v>
      </c>
      <c r="D340" s="960"/>
      <c r="E340" s="348">
        <v>43574</v>
      </c>
      <c r="F340" s="348">
        <v>43582</v>
      </c>
      <c r="G340" s="348">
        <v>43610</v>
      </c>
    </row>
    <row r="341" spans="1:7" ht="13.5" customHeight="1">
      <c r="B341" s="348" t="s">
        <v>707</v>
      </c>
      <c r="C341" s="348" t="s">
        <v>702</v>
      </c>
      <c r="D341" s="961"/>
      <c r="E341" s="348">
        <v>43581</v>
      </c>
      <c r="F341" s="348">
        <v>43589</v>
      </c>
      <c r="G341" s="348">
        <v>43617</v>
      </c>
    </row>
    <row r="342" spans="1:7">
      <c r="B342" s="335"/>
      <c r="C342" s="360"/>
      <c r="D342" s="359"/>
      <c r="E342" s="358"/>
      <c r="F342" s="349"/>
      <c r="G342" s="349"/>
    </row>
    <row r="343" spans="1:7">
      <c r="A343" s="335" t="s">
        <v>2142</v>
      </c>
      <c r="B343" s="962" t="s">
        <v>32</v>
      </c>
      <c r="C343" s="962" t="s">
        <v>33</v>
      </c>
      <c r="D343" s="962" t="s">
        <v>34</v>
      </c>
      <c r="E343" s="962" t="s">
        <v>2109</v>
      </c>
      <c r="F343" s="332" t="s">
        <v>267</v>
      </c>
      <c r="G343" s="332" t="s">
        <v>248</v>
      </c>
    </row>
    <row r="344" spans="1:7">
      <c r="A344" s="335" t="s">
        <v>2141</v>
      </c>
      <c r="B344" s="963"/>
      <c r="C344" s="963"/>
      <c r="D344" s="963"/>
      <c r="E344" s="963"/>
      <c r="F344" s="332" t="s">
        <v>36</v>
      </c>
      <c r="G344" s="332" t="s">
        <v>37</v>
      </c>
    </row>
    <row r="345" spans="1:7" ht="13.5" customHeight="1">
      <c r="A345" s="329" t="s">
        <v>1222</v>
      </c>
      <c r="B345" s="348" t="s">
        <v>2140</v>
      </c>
      <c r="C345" s="348" t="s">
        <v>2139</v>
      </c>
      <c r="D345" s="956" t="s">
        <v>2135</v>
      </c>
      <c r="E345" s="348">
        <v>43550</v>
      </c>
      <c r="F345" s="348">
        <v>43556</v>
      </c>
      <c r="G345" s="348">
        <v>43579</v>
      </c>
    </row>
    <row r="346" spans="1:7" ht="13.5" customHeight="1">
      <c r="A346" s="329" t="s">
        <v>1222</v>
      </c>
      <c r="B346" s="348" t="s">
        <v>2137</v>
      </c>
      <c r="C346" s="348" t="s">
        <v>2136</v>
      </c>
      <c r="D346" s="957"/>
      <c r="E346" s="348">
        <v>43557</v>
      </c>
      <c r="F346" s="348">
        <v>43563</v>
      </c>
      <c r="G346" s="348">
        <v>43586</v>
      </c>
    </row>
    <row r="347" spans="1:7" ht="13.5" customHeight="1">
      <c r="A347" s="329" t="s">
        <v>1222</v>
      </c>
      <c r="B347" s="348" t="s">
        <v>2134</v>
      </c>
      <c r="C347" s="348" t="s">
        <v>2133</v>
      </c>
      <c r="D347" s="957"/>
      <c r="E347" s="348">
        <v>43564</v>
      </c>
      <c r="F347" s="348">
        <v>43570</v>
      </c>
      <c r="G347" s="348">
        <v>43593</v>
      </c>
    </row>
    <row r="348" spans="1:7" ht="13.5" customHeight="1">
      <c r="B348" s="348" t="s">
        <v>2132</v>
      </c>
      <c r="C348" s="348" t="s">
        <v>2131</v>
      </c>
      <c r="D348" s="957"/>
      <c r="E348" s="348">
        <v>43571</v>
      </c>
      <c r="F348" s="348">
        <v>43577</v>
      </c>
      <c r="G348" s="348">
        <v>43600</v>
      </c>
    </row>
    <row r="349" spans="1:7" ht="13.5" customHeight="1">
      <c r="B349" s="348" t="s">
        <v>2130</v>
      </c>
      <c r="C349" s="348" t="s">
        <v>2129</v>
      </c>
      <c r="D349" s="957"/>
      <c r="E349" s="348">
        <v>43578</v>
      </c>
      <c r="F349" s="348">
        <v>43584</v>
      </c>
      <c r="G349" s="348">
        <v>43607</v>
      </c>
    </row>
    <row r="350" spans="1:7" ht="13.5" customHeight="1">
      <c r="A350" s="329" t="s">
        <v>1222</v>
      </c>
      <c r="B350" s="348"/>
      <c r="C350" s="348"/>
      <c r="D350" s="958"/>
      <c r="E350" s="348">
        <v>43585</v>
      </c>
      <c r="F350" s="348">
        <v>43591</v>
      </c>
      <c r="G350" s="348">
        <v>43614</v>
      </c>
    </row>
    <row r="351" spans="1:7" ht="13.5" customHeight="1">
      <c r="B351" s="350"/>
      <c r="C351" s="350"/>
      <c r="D351" s="357"/>
      <c r="E351" s="350"/>
      <c r="F351" s="350"/>
      <c r="G351" s="350"/>
    </row>
    <row r="352" spans="1:7" ht="13.5" customHeight="1">
      <c r="A352" s="335" t="s">
        <v>1892</v>
      </c>
      <c r="B352" s="962" t="s">
        <v>32</v>
      </c>
      <c r="C352" s="962" t="s">
        <v>33</v>
      </c>
      <c r="D352" s="962" t="s">
        <v>34</v>
      </c>
      <c r="E352" s="962" t="s">
        <v>2109</v>
      </c>
      <c r="F352" s="332" t="s">
        <v>267</v>
      </c>
      <c r="G352" s="332" t="s">
        <v>1892</v>
      </c>
    </row>
    <row r="353" spans="1:7" ht="13.5" customHeight="1">
      <c r="A353" s="335" t="s">
        <v>2138</v>
      </c>
      <c r="B353" s="963"/>
      <c r="C353" s="963"/>
      <c r="D353" s="963"/>
      <c r="E353" s="963"/>
      <c r="F353" s="332" t="s">
        <v>36</v>
      </c>
      <c r="G353" s="332" t="s">
        <v>37</v>
      </c>
    </row>
    <row r="354" spans="1:7" ht="13.5" customHeight="1">
      <c r="A354" s="329" t="s">
        <v>1222</v>
      </c>
      <c r="B354" s="348" t="s">
        <v>2137</v>
      </c>
      <c r="C354" s="348" t="s">
        <v>2136</v>
      </c>
      <c r="D354" s="956" t="s">
        <v>2135</v>
      </c>
      <c r="E354" s="348">
        <v>43556</v>
      </c>
      <c r="F354" s="348">
        <v>43562</v>
      </c>
      <c r="G354" s="348">
        <v>43593</v>
      </c>
    </row>
    <row r="355" spans="1:7" ht="13.5" customHeight="1">
      <c r="A355" s="329" t="s">
        <v>1222</v>
      </c>
      <c r="B355" s="348" t="s">
        <v>2134</v>
      </c>
      <c r="C355" s="348" t="s">
        <v>2133</v>
      </c>
      <c r="D355" s="957"/>
      <c r="E355" s="348">
        <v>43563</v>
      </c>
      <c r="F355" s="348">
        <v>43569</v>
      </c>
      <c r="G355" s="348">
        <v>43600</v>
      </c>
    </row>
    <row r="356" spans="1:7" ht="13.5" customHeight="1">
      <c r="A356" s="329" t="s">
        <v>1222</v>
      </c>
      <c r="B356" s="348" t="s">
        <v>2132</v>
      </c>
      <c r="C356" s="348" t="s">
        <v>2131</v>
      </c>
      <c r="D356" s="957"/>
      <c r="E356" s="348">
        <v>43570</v>
      </c>
      <c r="F356" s="348">
        <v>43576</v>
      </c>
      <c r="G356" s="348">
        <v>43607</v>
      </c>
    </row>
    <row r="357" spans="1:7" ht="13.5" customHeight="1">
      <c r="B357" s="348" t="s">
        <v>2130</v>
      </c>
      <c r="C357" s="348" t="s">
        <v>2129</v>
      </c>
      <c r="D357" s="957"/>
      <c r="E357" s="348">
        <v>43577</v>
      </c>
      <c r="F357" s="348">
        <v>43583</v>
      </c>
      <c r="G357" s="348">
        <v>43614</v>
      </c>
    </row>
    <row r="358" spans="1:7" ht="13.5" customHeight="1">
      <c r="B358" s="348" t="s">
        <v>1815</v>
      </c>
      <c r="C358" s="348" t="s">
        <v>1815</v>
      </c>
      <c r="D358" s="958"/>
      <c r="E358" s="348">
        <v>43584</v>
      </c>
      <c r="F358" s="348">
        <v>43590</v>
      </c>
      <c r="G358" s="348">
        <v>43621</v>
      </c>
    </row>
    <row r="359" spans="1:7">
      <c r="A359" s="336"/>
      <c r="B359" s="350"/>
      <c r="C359" s="350"/>
    </row>
    <row r="360" spans="1:7">
      <c r="A360" s="335" t="s">
        <v>154</v>
      </c>
      <c r="B360" s="966" t="s">
        <v>32</v>
      </c>
      <c r="C360" s="966" t="s">
        <v>33</v>
      </c>
      <c r="D360" s="966" t="s">
        <v>34</v>
      </c>
      <c r="E360" s="962" t="s">
        <v>2109</v>
      </c>
      <c r="F360" s="332" t="s">
        <v>267</v>
      </c>
      <c r="G360" s="332" t="s">
        <v>155</v>
      </c>
    </row>
    <row r="361" spans="1:7">
      <c r="A361" s="334" t="s">
        <v>2128</v>
      </c>
      <c r="B361" s="966"/>
      <c r="C361" s="966"/>
      <c r="D361" s="966"/>
      <c r="E361" s="963"/>
      <c r="F361" s="332" t="s">
        <v>36</v>
      </c>
      <c r="G361" s="332" t="s">
        <v>37</v>
      </c>
    </row>
    <row r="362" spans="1:7" ht="12.75" customHeight="1">
      <c r="A362" s="346"/>
      <c r="B362" s="348" t="s">
        <v>2127</v>
      </c>
      <c r="C362" s="348" t="s">
        <v>2126</v>
      </c>
      <c r="D362" s="956" t="s">
        <v>2125</v>
      </c>
      <c r="E362" s="348">
        <v>43556</v>
      </c>
      <c r="F362" s="348">
        <v>43562</v>
      </c>
      <c r="G362" s="348">
        <v>43577</v>
      </c>
    </row>
    <row r="363" spans="1:7" ht="12.75" customHeight="1">
      <c r="A363" s="346"/>
      <c r="B363" s="356" t="s">
        <v>2124</v>
      </c>
      <c r="C363" s="348" t="s">
        <v>2123</v>
      </c>
      <c r="D363" s="957"/>
      <c r="E363" s="348">
        <f t="shared" ref="E363:G366" si="9">E362+7</f>
        <v>43563</v>
      </c>
      <c r="F363" s="348">
        <f t="shared" si="9"/>
        <v>43569</v>
      </c>
      <c r="G363" s="348">
        <f t="shared" si="9"/>
        <v>43584</v>
      </c>
    </row>
    <row r="364" spans="1:7" ht="12.75" customHeight="1">
      <c r="A364" s="346"/>
      <c r="B364" s="348" t="s">
        <v>2122</v>
      </c>
      <c r="C364" s="348" t="s">
        <v>2121</v>
      </c>
      <c r="D364" s="957"/>
      <c r="E364" s="348">
        <f t="shared" si="9"/>
        <v>43570</v>
      </c>
      <c r="F364" s="348">
        <f t="shared" si="9"/>
        <v>43576</v>
      </c>
      <c r="G364" s="348">
        <f t="shared" si="9"/>
        <v>43591</v>
      </c>
    </row>
    <row r="365" spans="1:7" ht="12.75" customHeight="1">
      <c r="A365" s="346"/>
      <c r="B365" s="356" t="s">
        <v>2120</v>
      </c>
      <c r="C365" s="348" t="s">
        <v>2119</v>
      </c>
      <c r="D365" s="957"/>
      <c r="E365" s="348">
        <f t="shared" si="9"/>
        <v>43577</v>
      </c>
      <c r="F365" s="348">
        <f t="shared" si="9"/>
        <v>43583</v>
      </c>
      <c r="G365" s="348">
        <f t="shared" si="9"/>
        <v>43598</v>
      </c>
    </row>
    <row r="366" spans="1:7" ht="12.75" customHeight="1">
      <c r="A366" s="346"/>
      <c r="B366" s="348"/>
      <c r="C366" s="348"/>
      <c r="D366" s="958"/>
      <c r="E366" s="348">
        <f t="shared" si="9"/>
        <v>43584</v>
      </c>
      <c r="F366" s="348">
        <f t="shared" si="9"/>
        <v>43590</v>
      </c>
      <c r="G366" s="348">
        <f t="shared" si="9"/>
        <v>43605</v>
      </c>
    </row>
    <row r="367" spans="1:7">
      <c r="A367" s="335"/>
      <c r="C367" s="355"/>
      <c r="D367" s="354"/>
      <c r="E367" s="353"/>
    </row>
    <row r="368" spans="1:7" ht="12.75" customHeight="1">
      <c r="A368" s="335" t="s">
        <v>2118</v>
      </c>
      <c r="B368" s="962" t="s">
        <v>32</v>
      </c>
      <c r="C368" s="962" t="s">
        <v>33</v>
      </c>
      <c r="D368" s="962" t="s">
        <v>34</v>
      </c>
      <c r="E368" s="962" t="s">
        <v>2109</v>
      </c>
      <c r="F368" s="332" t="s">
        <v>267</v>
      </c>
      <c r="G368" s="332" t="s">
        <v>155</v>
      </c>
    </row>
    <row r="369" spans="1:7" ht="12.75" customHeight="1">
      <c r="A369" s="335" t="s">
        <v>2117</v>
      </c>
      <c r="B369" s="963"/>
      <c r="C369" s="963"/>
      <c r="D369" s="963"/>
      <c r="E369" s="963"/>
      <c r="F369" s="332" t="s">
        <v>36</v>
      </c>
      <c r="G369" s="332" t="s">
        <v>37</v>
      </c>
    </row>
    <row r="370" spans="1:7" ht="12.75" customHeight="1">
      <c r="B370" s="348" t="s">
        <v>2116</v>
      </c>
      <c r="C370" s="348" t="s">
        <v>2115</v>
      </c>
      <c r="D370" s="969" t="s">
        <v>2114</v>
      </c>
      <c r="E370" s="348">
        <v>43550</v>
      </c>
      <c r="F370" s="348">
        <v>43556</v>
      </c>
      <c r="G370" s="348">
        <v>43570</v>
      </c>
    </row>
    <row r="371" spans="1:7" ht="12.75" customHeight="1">
      <c r="B371" s="348" t="s">
        <v>302</v>
      </c>
      <c r="C371" s="348" t="s">
        <v>509</v>
      </c>
      <c r="D371" s="970"/>
      <c r="E371" s="348">
        <v>43557</v>
      </c>
      <c r="F371" s="348">
        <v>43563</v>
      </c>
      <c r="G371" s="348">
        <v>43577</v>
      </c>
    </row>
    <row r="372" spans="1:7" ht="12.75" customHeight="1">
      <c r="B372" s="348" t="s">
        <v>337</v>
      </c>
      <c r="C372" s="348" t="s">
        <v>2111</v>
      </c>
      <c r="D372" s="970"/>
      <c r="E372" s="348">
        <v>43564</v>
      </c>
      <c r="F372" s="348">
        <v>43570</v>
      </c>
      <c r="G372" s="348">
        <v>43584</v>
      </c>
    </row>
    <row r="373" spans="1:7" ht="12.75" customHeight="1">
      <c r="B373" s="348" t="s">
        <v>338</v>
      </c>
      <c r="C373" s="348" t="s">
        <v>2113</v>
      </c>
      <c r="D373" s="970"/>
      <c r="E373" s="348">
        <v>43571</v>
      </c>
      <c r="F373" s="348">
        <v>43577</v>
      </c>
      <c r="G373" s="348">
        <v>43591</v>
      </c>
    </row>
    <row r="374" spans="1:7" ht="12.75" customHeight="1">
      <c r="B374" s="348" t="s">
        <v>2112</v>
      </c>
      <c r="C374" s="348" t="s">
        <v>2111</v>
      </c>
      <c r="D374" s="970"/>
      <c r="E374" s="348">
        <v>43578</v>
      </c>
      <c r="F374" s="348">
        <v>43584</v>
      </c>
      <c r="G374" s="348">
        <v>43598</v>
      </c>
    </row>
    <row r="375" spans="1:7" ht="12.75" customHeight="1">
      <c r="B375" s="348"/>
      <c r="C375" s="348"/>
      <c r="D375" s="971"/>
      <c r="E375" s="348">
        <v>43585</v>
      </c>
      <c r="F375" s="348">
        <v>43591</v>
      </c>
      <c r="G375" s="348">
        <v>43605</v>
      </c>
    </row>
    <row r="376" spans="1:7">
      <c r="C376" s="352"/>
      <c r="D376" s="351"/>
      <c r="E376" s="350"/>
      <c r="G376" s="349"/>
    </row>
    <row r="377" spans="1:7">
      <c r="A377" s="345" t="s">
        <v>2110</v>
      </c>
      <c r="B377" s="950" t="s">
        <v>32</v>
      </c>
      <c r="C377" s="950" t="s">
        <v>33</v>
      </c>
      <c r="D377" s="950" t="s">
        <v>34</v>
      </c>
      <c r="E377" s="967" t="s">
        <v>2109</v>
      </c>
      <c r="F377" s="348" t="s">
        <v>267</v>
      </c>
      <c r="G377" s="348" t="s">
        <v>155</v>
      </c>
    </row>
    <row r="378" spans="1:7" ht="12" customHeight="1">
      <c r="A378" s="345"/>
      <c r="B378" s="951"/>
      <c r="C378" s="952"/>
      <c r="D378" s="952"/>
      <c r="E378" s="968"/>
      <c r="F378" s="344" t="s">
        <v>36</v>
      </c>
      <c r="G378" s="332" t="s">
        <v>37</v>
      </c>
    </row>
    <row r="379" spans="1:7" ht="12.75" customHeight="1">
      <c r="A379" s="345"/>
      <c r="B379" s="344" t="s">
        <v>2108</v>
      </c>
      <c r="C379" s="344" t="s">
        <v>2107</v>
      </c>
      <c r="D379" s="969" t="s">
        <v>2106</v>
      </c>
      <c r="E379" s="344">
        <v>43553</v>
      </c>
      <c r="F379" s="344">
        <v>43560</v>
      </c>
      <c r="G379" s="344">
        <v>43575</v>
      </c>
    </row>
    <row r="380" spans="1:7" ht="12.75" customHeight="1">
      <c r="A380" s="345"/>
      <c r="B380" s="344"/>
      <c r="C380" s="344"/>
      <c r="D380" s="970"/>
      <c r="E380" s="344">
        <f t="shared" ref="E380:G383" si="10">E379+7</f>
        <v>43560</v>
      </c>
      <c r="F380" s="344">
        <f t="shared" si="10"/>
        <v>43567</v>
      </c>
      <c r="G380" s="344">
        <f t="shared" si="10"/>
        <v>43582</v>
      </c>
    </row>
    <row r="381" spans="1:7" ht="12.75" customHeight="1">
      <c r="A381" s="346"/>
      <c r="B381" s="347" t="s">
        <v>2105</v>
      </c>
      <c r="C381" s="344" t="s">
        <v>2104</v>
      </c>
      <c r="D381" s="970"/>
      <c r="E381" s="344">
        <f t="shared" si="10"/>
        <v>43567</v>
      </c>
      <c r="F381" s="344">
        <f t="shared" si="10"/>
        <v>43574</v>
      </c>
      <c r="G381" s="344">
        <f t="shared" si="10"/>
        <v>43589</v>
      </c>
    </row>
    <row r="382" spans="1:7" ht="12.75" customHeight="1">
      <c r="A382" s="346"/>
      <c r="B382" s="344" t="s">
        <v>2103</v>
      </c>
      <c r="C382" s="344" t="s">
        <v>2102</v>
      </c>
      <c r="D382" s="970"/>
      <c r="E382" s="344">
        <f t="shared" si="10"/>
        <v>43574</v>
      </c>
      <c r="F382" s="344">
        <f t="shared" si="10"/>
        <v>43581</v>
      </c>
      <c r="G382" s="344">
        <f t="shared" si="10"/>
        <v>43596</v>
      </c>
    </row>
    <row r="383" spans="1:7" ht="12.75" customHeight="1">
      <c r="A383" s="345"/>
      <c r="B383" s="344"/>
      <c r="C383" s="344"/>
      <c r="D383" s="971"/>
      <c r="E383" s="344">
        <f t="shared" si="10"/>
        <v>43581</v>
      </c>
      <c r="F383" s="344">
        <f t="shared" si="10"/>
        <v>43588</v>
      </c>
      <c r="G383" s="344">
        <f t="shared" si="10"/>
        <v>43603</v>
      </c>
    </row>
    <row r="384" spans="1:7" s="338" customFormat="1" ht="12.75" customHeight="1">
      <c r="B384" s="342"/>
      <c r="C384" s="342"/>
      <c r="D384" s="340"/>
      <c r="E384" s="340"/>
      <c r="F384" s="340"/>
      <c r="G384" s="340"/>
    </row>
    <row r="385" spans="1:7" s="338" customFormat="1" ht="12.75" customHeight="1">
      <c r="A385" s="340" t="s">
        <v>2101</v>
      </c>
      <c r="B385" s="964" t="s">
        <v>32</v>
      </c>
      <c r="C385" s="964" t="s">
        <v>33</v>
      </c>
      <c r="D385" s="964" t="s">
        <v>34</v>
      </c>
      <c r="E385" s="964" t="s">
        <v>2067</v>
      </c>
      <c r="F385" s="341" t="s">
        <v>267</v>
      </c>
      <c r="G385" s="341" t="s">
        <v>2100</v>
      </c>
    </row>
    <row r="386" spans="1:7" s="338" customFormat="1" ht="12.75" customHeight="1">
      <c r="A386" s="340" t="s">
        <v>2090</v>
      </c>
      <c r="B386" s="965"/>
      <c r="C386" s="965"/>
      <c r="D386" s="965"/>
      <c r="E386" s="965"/>
      <c r="F386" s="341" t="s">
        <v>36</v>
      </c>
      <c r="G386" s="341" t="s">
        <v>37</v>
      </c>
    </row>
    <row r="387" spans="1:7" s="338" customFormat="1" ht="12.75" customHeight="1">
      <c r="A387" s="340"/>
      <c r="B387" s="339" t="s">
        <v>2099</v>
      </c>
      <c r="C387" s="339" t="s">
        <v>2098</v>
      </c>
      <c r="D387" s="953" t="s">
        <v>2097</v>
      </c>
      <c r="E387" s="339">
        <v>43550</v>
      </c>
      <c r="F387" s="339">
        <v>43557</v>
      </c>
      <c r="G387" s="339">
        <v>43580</v>
      </c>
    </row>
    <row r="388" spans="1:7" s="338" customFormat="1" ht="12.75" customHeight="1">
      <c r="A388" s="340"/>
      <c r="B388" s="339" t="s">
        <v>2096</v>
      </c>
      <c r="C388" s="339" t="s">
        <v>2095</v>
      </c>
      <c r="D388" s="954"/>
      <c r="E388" s="339">
        <v>43557</v>
      </c>
      <c r="F388" s="339">
        <v>43564</v>
      </c>
      <c r="G388" s="339">
        <v>43587</v>
      </c>
    </row>
    <row r="389" spans="1:7" s="338" customFormat="1" ht="12.75" customHeight="1">
      <c r="A389" s="340"/>
      <c r="B389" s="339" t="s">
        <v>2094</v>
      </c>
      <c r="C389" s="339" t="s">
        <v>2092</v>
      </c>
      <c r="D389" s="954"/>
      <c r="E389" s="339">
        <v>43564</v>
      </c>
      <c r="F389" s="339">
        <v>43571</v>
      </c>
      <c r="G389" s="339">
        <v>43594</v>
      </c>
    </row>
    <row r="390" spans="1:7" s="338" customFormat="1" ht="12.75" customHeight="1">
      <c r="A390" s="340"/>
      <c r="B390" s="339" t="s">
        <v>2093</v>
      </c>
      <c r="C390" s="339" t="s">
        <v>2092</v>
      </c>
      <c r="D390" s="954"/>
      <c r="E390" s="339">
        <v>43571</v>
      </c>
      <c r="F390" s="339">
        <v>43578</v>
      </c>
      <c r="G390" s="339">
        <v>43601</v>
      </c>
    </row>
    <row r="391" spans="1:7" s="338" customFormat="1" ht="12.75" customHeight="1">
      <c r="A391" s="340"/>
      <c r="B391" s="339" t="s">
        <v>2091</v>
      </c>
      <c r="C391" s="339" t="s">
        <v>1928</v>
      </c>
      <c r="D391" s="954"/>
      <c r="E391" s="339">
        <v>43578</v>
      </c>
      <c r="F391" s="339">
        <v>43585</v>
      </c>
      <c r="G391" s="339">
        <v>43608</v>
      </c>
    </row>
    <row r="392" spans="1:7" s="338" customFormat="1" ht="12.75" customHeight="1">
      <c r="A392" s="340"/>
      <c r="B392" s="339"/>
      <c r="C392" s="339"/>
      <c r="D392" s="955"/>
      <c r="E392" s="339">
        <v>43585</v>
      </c>
      <c r="F392" s="339">
        <v>43592</v>
      </c>
      <c r="G392" s="339">
        <v>43615</v>
      </c>
    </row>
    <row r="393" spans="1:7" s="338" customFormat="1" ht="12.75" customHeight="1">
      <c r="B393" s="342"/>
      <c r="C393" s="342"/>
      <c r="D393" s="343"/>
      <c r="E393" s="342"/>
      <c r="F393" s="342"/>
      <c r="G393" s="342"/>
    </row>
    <row r="394" spans="1:7" s="338" customFormat="1" ht="12.75" customHeight="1">
      <c r="A394" s="340" t="s">
        <v>1085</v>
      </c>
      <c r="B394" s="964" t="s">
        <v>32</v>
      </c>
      <c r="C394" s="964" t="s">
        <v>33</v>
      </c>
      <c r="D394" s="964" t="s">
        <v>34</v>
      </c>
      <c r="E394" s="964" t="s">
        <v>2067</v>
      </c>
      <c r="F394" s="341" t="s">
        <v>267</v>
      </c>
      <c r="G394" s="341" t="s">
        <v>158</v>
      </c>
    </row>
    <row r="395" spans="1:7" s="338" customFormat="1" ht="12.75" customHeight="1">
      <c r="A395" s="340" t="s">
        <v>2090</v>
      </c>
      <c r="B395" s="965"/>
      <c r="C395" s="965"/>
      <c r="D395" s="965"/>
      <c r="E395" s="965"/>
      <c r="F395" s="341" t="s">
        <v>36</v>
      </c>
      <c r="G395" s="341" t="s">
        <v>37</v>
      </c>
    </row>
    <row r="396" spans="1:7" s="338" customFormat="1" ht="12.75" customHeight="1">
      <c r="A396" s="340"/>
      <c r="B396" s="339" t="s">
        <v>2089</v>
      </c>
      <c r="C396" s="339" t="s">
        <v>2088</v>
      </c>
      <c r="D396" s="953" t="s">
        <v>2087</v>
      </c>
      <c r="E396" s="339">
        <v>43550</v>
      </c>
      <c r="F396" s="339">
        <v>43557</v>
      </c>
      <c r="G396" s="339">
        <v>43222</v>
      </c>
    </row>
    <row r="397" spans="1:7" s="338" customFormat="1" ht="12.75" customHeight="1">
      <c r="A397" s="340"/>
      <c r="B397" s="339" t="s">
        <v>2086</v>
      </c>
      <c r="C397" s="339" t="s">
        <v>340</v>
      </c>
      <c r="D397" s="954"/>
      <c r="E397" s="339">
        <v>43557</v>
      </c>
      <c r="F397" s="339">
        <v>43564</v>
      </c>
      <c r="G397" s="339">
        <v>43229</v>
      </c>
    </row>
    <row r="398" spans="1:7" s="338" customFormat="1" ht="12.75" customHeight="1">
      <c r="A398" s="340"/>
      <c r="B398" s="339" t="s">
        <v>2085</v>
      </c>
      <c r="C398" s="339" t="s">
        <v>2084</v>
      </c>
      <c r="D398" s="954"/>
      <c r="E398" s="339">
        <v>43564</v>
      </c>
      <c r="F398" s="339">
        <v>43571</v>
      </c>
      <c r="G398" s="339">
        <v>43236</v>
      </c>
    </row>
    <row r="399" spans="1:7" s="338" customFormat="1" ht="12.75" customHeight="1">
      <c r="A399" s="340"/>
      <c r="B399" s="339" t="s">
        <v>2083</v>
      </c>
      <c r="C399" s="339" t="s">
        <v>2082</v>
      </c>
      <c r="D399" s="954"/>
      <c r="E399" s="339">
        <v>43571</v>
      </c>
      <c r="F399" s="339">
        <v>43578</v>
      </c>
      <c r="G399" s="339">
        <v>43243</v>
      </c>
    </row>
    <row r="400" spans="1:7" s="338" customFormat="1" ht="12.75" customHeight="1">
      <c r="A400" s="340"/>
      <c r="B400" s="339" t="s">
        <v>2081</v>
      </c>
      <c r="C400" s="339" t="s">
        <v>2080</v>
      </c>
      <c r="D400" s="954"/>
      <c r="E400" s="339">
        <v>43578</v>
      </c>
      <c r="F400" s="339">
        <v>43585</v>
      </c>
      <c r="G400" s="339">
        <v>43250</v>
      </c>
    </row>
    <row r="401" spans="1:7" s="338" customFormat="1" ht="12.75" customHeight="1">
      <c r="A401" s="340"/>
      <c r="B401" s="339"/>
      <c r="C401" s="339"/>
      <c r="D401" s="955"/>
      <c r="E401" s="339">
        <v>43585</v>
      </c>
      <c r="F401" s="339">
        <v>43592</v>
      </c>
      <c r="G401" s="339">
        <v>43257</v>
      </c>
    </row>
    <row r="402" spans="1:7">
      <c r="C402" s="337"/>
      <c r="D402" s="337"/>
      <c r="E402" s="337"/>
      <c r="G402" s="336"/>
    </row>
    <row r="403" spans="1:7">
      <c r="A403" s="335" t="s">
        <v>2079</v>
      </c>
      <c r="B403" s="962" t="s">
        <v>32</v>
      </c>
      <c r="C403" s="962" t="s">
        <v>33</v>
      </c>
      <c r="D403" s="962" t="s">
        <v>34</v>
      </c>
      <c r="E403" s="962" t="s">
        <v>2067</v>
      </c>
      <c r="F403" s="332" t="s">
        <v>267</v>
      </c>
      <c r="G403" s="332" t="s">
        <v>259</v>
      </c>
    </row>
    <row r="404" spans="1:7">
      <c r="A404" s="334" t="s">
        <v>2078</v>
      </c>
      <c r="B404" s="963"/>
      <c r="C404" s="963"/>
      <c r="D404" s="963"/>
      <c r="E404" s="963"/>
      <c r="F404" s="332" t="s">
        <v>36</v>
      </c>
      <c r="G404" s="332" t="s">
        <v>37</v>
      </c>
    </row>
    <row r="405" spans="1:7" ht="13.5" customHeight="1">
      <c r="B405" s="331" t="s">
        <v>2077</v>
      </c>
      <c r="C405" s="331" t="s">
        <v>2076</v>
      </c>
      <c r="D405" s="950" t="s">
        <v>2075</v>
      </c>
      <c r="E405" s="331">
        <v>43552</v>
      </c>
      <c r="F405" s="331">
        <v>43559</v>
      </c>
      <c r="G405" s="331">
        <v>43598</v>
      </c>
    </row>
    <row r="406" spans="1:7" ht="14.25" customHeight="1">
      <c r="B406" s="331" t="s">
        <v>2074</v>
      </c>
      <c r="C406" s="331" t="s">
        <v>2073</v>
      </c>
      <c r="D406" s="951"/>
      <c r="E406" s="331">
        <v>43559</v>
      </c>
      <c r="F406" s="331">
        <v>43566</v>
      </c>
      <c r="G406" s="331">
        <v>43605</v>
      </c>
    </row>
    <row r="407" spans="1:7" ht="14.25" customHeight="1">
      <c r="B407" s="331" t="s">
        <v>2072</v>
      </c>
      <c r="C407" s="331" t="s">
        <v>2071</v>
      </c>
      <c r="D407" s="951"/>
      <c r="E407" s="331">
        <v>43566</v>
      </c>
      <c r="F407" s="331">
        <v>43573</v>
      </c>
      <c r="G407" s="331">
        <v>43612</v>
      </c>
    </row>
    <row r="408" spans="1:7" ht="14.25" customHeight="1">
      <c r="B408" s="331" t="s">
        <v>2070</v>
      </c>
      <c r="C408" s="331" t="s">
        <v>439</v>
      </c>
      <c r="D408" s="951"/>
      <c r="E408" s="331">
        <v>43573</v>
      </c>
      <c r="F408" s="331">
        <v>43580</v>
      </c>
      <c r="G408" s="331">
        <v>43619</v>
      </c>
    </row>
    <row r="409" spans="1:7" ht="13.5" customHeight="1">
      <c r="B409" s="331"/>
      <c r="C409" s="331"/>
      <c r="D409" s="952"/>
      <c r="E409" s="331">
        <v>43580</v>
      </c>
      <c r="F409" s="331">
        <v>43587</v>
      </c>
      <c r="G409" s="331">
        <v>43626</v>
      </c>
    </row>
    <row r="411" spans="1:7">
      <c r="A411" s="329" t="s">
        <v>2069</v>
      </c>
      <c r="B411" s="962" t="s">
        <v>32</v>
      </c>
      <c r="C411" s="962" t="s">
        <v>33</v>
      </c>
      <c r="D411" s="962" t="s">
        <v>34</v>
      </c>
      <c r="E411" s="962" t="s">
        <v>2067</v>
      </c>
      <c r="F411" s="332" t="s">
        <v>267</v>
      </c>
      <c r="G411" s="332" t="s">
        <v>87</v>
      </c>
    </row>
    <row r="412" spans="1:7">
      <c r="A412" s="329" t="s">
        <v>2066</v>
      </c>
      <c r="B412" s="963"/>
      <c r="C412" s="963"/>
      <c r="D412" s="963"/>
      <c r="E412" s="963"/>
      <c r="F412" s="332" t="s">
        <v>36</v>
      </c>
      <c r="G412" s="332" t="s">
        <v>37</v>
      </c>
    </row>
    <row r="413" spans="1:7" ht="13.5" customHeight="1">
      <c r="A413" s="333"/>
      <c r="B413" s="331" t="s">
        <v>2056</v>
      </c>
      <c r="C413" s="331" t="s">
        <v>2065</v>
      </c>
      <c r="D413" s="950" t="s">
        <v>156</v>
      </c>
      <c r="E413" s="331">
        <v>43550</v>
      </c>
      <c r="F413" s="331">
        <v>43556</v>
      </c>
      <c r="G413" s="331">
        <v>43571</v>
      </c>
    </row>
    <row r="414" spans="1:7" ht="13.5" customHeight="1">
      <c r="A414" s="333"/>
      <c r="B414" s="331" t="s">
        <v>2064</v>
      </c>
      <c r="C414" s="331" t="s">
        <v>2063</v>
      </c>
      <c r="D414" s="951"/>
      <c r="E414" s="331">
        <v>43557</v>
      </c>
      <c r="F414" s="331">
        <v>43563</v>
      </c>
      <c r="G414" s="331">
        <v>43578</v>
      </c>
    </row>
    <row r="415" spans="1:7" ht="13.5" customHeight="1">
      <c r="A415" s="333"/>
      <c r="B415" s="331" t="s">
        <v>2062</v>
      </c>
      <c r="C415" s="331" t="s">
        <v>2061</v>
      </c>
      <c r="D415" s="951"/>
      <c r="E415" s="331">
        <v>43564</v>
      </c>
      <c r="F415" s="331">
        <v>43570</v>
      </c>
      <c r="G415" s="331">
        <v>43585</v>
      </c>
    </row>
    <row r="416" spans="1:7" ht="13.5" customHeight="1">
      <c r="A416" s="333"/>
      <c r="B416" s="331" t="s">
        <v>2060</v>
      </c>
      <c r="C416" s="331" t="s">
        <v>2059</v>
      </c>
      <c r="D416" s="951"/>
      <c r="E416" s="331">
        <v>43571</v>
      </c>
      <c r="F416" s="331">
        <v>43577</v>
      </c>
      <c r="G416" s="331">
        <v>43592</v>
      </c>
    </row>
    <row r="417" spans="1:7" ht="13.5" customHeight="1">
      <c r="A417" s="333"/>
      <c r="B417" s="331" t="s">
        <v>2058</v>
      </c>
      <c r="C417" s="331" t="s">
        <v>2057</v>
      </c>
      <c r="D417" s="951"/>
      <c r="E417" s="331">
        <v>43578</v>
      </c>
      <c r="F417" s="331">
        <v>43584</v>
      </c>
      <c r="G417" s="331">
        <v>43599</v>
      </c>
    </row>
    <row r="418" spans="1:7" ht="13.5" customHeight="1">
      <c r="A418" s="333"/>
      <c r="B418" s="331" t="s">
        <v>2056</v>
      </c>
      <c r="C418" s="331" t="s">
        <v>2055</v>
      </c>
      <c r="D418" s="952"/>
      <c r="E418" s="331">
        <v>43585</v>
      </c>
      <c r="F418" s="331">
        <v>43591</v>
      </c>
      <c r="G418" s="331">
        <v>43606</v>
      </c>
    </row>
    <row r="420" spans="1:7">
      <c r="A420" s="329" t="s">
        <v>2068</v>
      </c>
      <c r="B420" s="962" t="s">
        <v>32</v>
      </c>
      <c r="C420" s="962" t="s">
        <v>33</v>
      </c>
      <c r="D420" s="962" t="s">
        <v>34</v>
      </c>
      <c r="E420" s="962" t="s">
        <v>2067</v>
      </c>
      <c r="F420" s="332" t="s">
        <v>267</v>
      </c>
      <c r="G420" s="332" t="s">
        <v>85</v>
      </c>
    </row>
    <row r="421" spans="1:7">
      <c r="A421" s="329" t="s">
        <v>2066</v>
      </c>
      <c r="B421" s="963"/>
      <c r="C421" s="963"/>
      <c r="D421" s="963"/>
      <c r="E421" s="963"/>
      <c r="F421" s="332" t="s">
        <v>36</v>
      </c>
      <c r="G421" s="332" t="s">
        <v>37</v>
      </c>
    </row>
    <row r="422" spans="1:7" ht="13.5" customHeight="1">
      <c r="B422" s="331" t="s">
        <v>2056</v>
      </c>
      <c r="C422" s="331" t="s">
        <v>2065</v>
      </c>
      <c r="D422" s="950" t="s">
        <v>156</v>
      </c>
      <c r="E422" s="331">
        <v>43550</v>
      </c>
      <c r="F422" s="331">
        <v>43556</v>
      </c>
      <c r="G422" s="331">
        <v>43574</v>
      </c>
    </row>
    <row r="423" spans="1:7" ht="13.5" customHeight="1">
      <c r="B423" s="331" t="s">
        <v>2064</v>
      </c>
      <c r="C423" s="331" t="s">
        <v>2063</v>
      </c>
      <c r="D423" s="951"/>
      <c r="E423" s="331">
        <v>43557</v>
      </c>
      <c r="F423" s="331">
        <v>43563</v>
      </c>
      <c r="G423" s="331">
        <v>43581</v>
      </c>
    </row>
    <row r="424" spans="1:7" ht="13.5" customHeight="1">
      <c r="B424" s="331" t="s">
        <v>2062</v>
      </c>
      <c r="C424" s="331" t="s">
        <v>2061</v>
      </c>
      <c r="D424" s="951"/>
      <c r="E424" s="331">
        <v>43564</v>
      </c>
      <c r="F424" s="331">
        <v>43570</v>
      </c>
      <c r="G424" s="331">
        <v>43588</v>
      </c>
    </row>
    <row r="425" spans="1:7" ht="13.5" customHeight="1">
      <c r="B425" s="331" t="s">
        <v>2060</v>
      </c>
      <c r="C425" s="331" t="s">
        <v>2059</v>
      </c>
      <c r="D425" s="951"/>
      <c r="E425" s="331">
        <v>43571</v>
      </c>
      <c r="F425" s="331">
        <v>43577</v>
      </c>
      <c r="G425" s="331">
        <v>43595</v>
      </c>
    </row>
    <row r="426" spans="1:7" ht="13.5" customHeight="1">
      <c r="B426" s="331" t="s">
        <v>2058</v>
      </c>
      <c r="C426" s="331" t="s">
        <v>2057</v>
      </c>
      <c r="D426" s="951"/>
      <c r="E426" s="331">
        <v>43578</v>
      </c>
      <c r="F426" s="331">
        <v>43584</v>
      </c>
      <c r="G426" s="331">
        <v>43602</v>
      </c>
    </row>
    <row r="427" spans="1:7" ht="13.5" customHeight="1">
      <c r="B427" s="331" t="s">
        <v>2056</v>
      </c>
      <c r="C427" s="331" t="s">
        <v>2055</v>
      </c>
      <c r="D427" s="952"/>
      <c r="E427" s="331">
        <v>43585</v>
      </c>
      <c r="F427" s="331">
        <v>43591</v>
      </c>
      <c r="G427" s="331">
        <v>43609</v>
      </c>
    </row>
    <row r="428" spans="1:7">
      <c r="C428" s="330"/>
    </row>
  </sheetData>
  <mergeCells count="237">
    <mergeCell ref="B225:B226"/>
    <mergeCell ref="B251:B252"/>
    <mergeCell ref="B233:B234"/>
    <mergeCell ref="C191:C192"/>
    <mergeCell ref="E209:E210"/>
    <mergeCell ref="E217:E218"/>
    <mergeCell ref="D193:D198"/>
    <mergeCell ref="D235:D239"/>
    <mergeCell ref="C267:C268"/>
    <mergeCell ref="D370:D375"/>
    <mergeCell ref="D317:D318"/>
    <mergeCell ref="C317:C318"/>
    <mergeCell ref="C225:C226"/>
    <mergeCell ref="D200:D201"/>
    <mergeCell ref="C259:C260"/>
    <mergeCell ref="D259:D260"/>
    <mergeCell ref="C283:C284"/>
    <mergeCell ref="D251:D252"/>
    <mergeCell ref="D253:D257"/>
    <mergeCell ref="B242:B243"/>
    <mergeCell ref="B267:B268"/>
    <mergeCell ref="C233:C234"/>
    <mergeCell ref="B259:B260"/>
    <mergeCell ref="B275:B276"/>
    <mergeCell ref="C275:C276"/>
    <mergeCell ref="C251:C252"/>
    <mergeCell ref="C308:C309"/>
    <mergeCell ref="D185:D189"/>
    <mergeCell ref="B292:B293"/>
    <mergeCell ref="C292:C293"/>
    <mergeCell ref="D292:D293"/>
    <mergeCell ref="B200:B201"/>
    <mergeCell ref="C200:C201"/>
    <mergeCell ref="D191:D192"/>
    <mergeCell ref="B300:B301"/>
    <mergeCell ref="C300:C301"/>
    <mergeCell ref="D300:D301"/>
    <mergeCell ref="D233:D234"/>
    <mergeCell ref="D242:D243"/>
    <mergeCell ref="C209:C210"/>
    <mergeCell ref="B209:B210"/>
    <mergeCell ref="C242:C243"/>
    <mergeCell ref="B283:B284"/>
    <mergeCell ref="C183:C184"/>
    <mergeCell ref="C124:C125"/>
    <mergeCell ref="B40:B41"/>
    <mergeCell ref="B115:B116"/>
    <mergeCell ref="B49:B50"/>
    <mergeCell ref="C49:C50"/>
    <mergeCell ref="B74:B75"/>
    <mergeCell ref="C133:C134"/>
    <mergeCell ref="B124:B125"/>
    <mergeCell ref="B142:B143"/>
    <mergeCell ref="C150:C151"/>
    <mergeCell ref="B106:B107"/>
    <mergeCell ref="C175:C176"/>
    <mergeCell ref="C7:C8"/>
    <mergeCell ref="D7:D8"/>
    <mergeCell ref="C74:C75"/>
    <mergeCell ref="B66:B67"/>
    <mergeCell ref="B15:B16"/>
    <mergeCell ref="C15:C16"/>
    <mergeCell ref="D15:D16"/>
    <mergeCell ref="E15:E16"/>
    <mergeCell ref="A1:G1"/>
    <mergeCell ref="A4:G4"/>
    <mergeCell ref="B7:B8"/>
    <mergeCell ref="B23:B24"/>
    <mergeCell ref="B57:B58"/>
    <mergeCell ref="E7:E8"/>
    <mergeCell ref="E23:E24"/>
    <mergeCell ref="E57:E58"/>
    <mergeCell ref="C23:C24"/>
    <mergeCell ref="B31:B32"/>
    <mergeCell ref="D23:D24"/>
    <mergeCell ref="C66:C67"/>
    <mergeCell ref="E124:E125"/>
    <mergeCell ref="E31:E32"/>
    <mergeCell ref="C82:C83"/>
    <mergeCell ref="E106:E107"/>
    <mergeCell ref="C31:C32"/>
    <mergeCell ref="D31:D32"/>
    <mergeCell ref="D57:D58"/>
    <mergeCell ref="D74:D75"/>
    <mergeCell ref="E74:E75"/>
    <mergeCell ref="E82:E83"/>
    <mergeCell ref="D124:D125"/>
    <mergeCell ref="D108:D113"/>
    <mergeCell ref="D117:D122"/>
    <mergeCell ref="E233:E234"/>
    <mergeCell ref="E225:E226"/>
    <mergeCell ref="D225:D226"/>
    <mergeCell ref="E242:E243"/>
    <mergeCell ref="D66:D67"/>
    <mergeCell ref="E40:E41"/>
    <mergeCell ref="E90:E91"/>
    <mergeCell ref="C106:C107"/>
    <mergeCell ref="D106:D107"/>
    <mergeCell ref="C40:C41"/>
    <mergeCell ref="D40:D41"/>
    <mergeCell ref="E98:E99"/>
    <mergeCell ref="E66:E67"/>
    <mergeCell ref="D49:D50"/>
    <mergeCell ref="E175:E176"/>
    <mergeCell ref="E183:E184"/>
    <mergeCell ref="C159:C160"/>
    <mergeCell ref="D115:D116"/>
    <mergeCell ref="E150:E151"/>
    <mergeCell ref="D152:D157"/>
    <mergeCell ref="E115:E116"/>
    <mergeCell ref="D167:D168"/>
    <mergeCell ref="C115:C116"/>
    <mergeCell ref="C142:C143"/>
    <mergeCell ref="E292:E293"/>
    <mergeCell ref="E308:E309"/>
    <mergeCell ref="D302:D306"/>
    <mergeCell ref="D294:D298"/>
    <mergeCell ref="D261:D265"/>
    <mergeCell ref="D285:D290"/>
    <mergeCell ref="E283:E284"/>
    <mergeCell ref="D267:D268"/>
    <mergeCell ref="E267:E268"/>
    <mergeCell ref="D308:D309"/>
    <mergeCell ref="E300:E301"/>
    <mergeCell ref="E49:E50"/>
    <mergeCell ref="D98:D99"/>
    <mergeCell ref="B90:B91"/>
    <mergeCell ref="C90:C91"/>
    <mergeCell ref="D90:D91"/>
    <mergeCell ref="C57:C58"/>
    <mergeCell ref="C98:C99"/>
    <mergeCell ref="B98:B99"/>
    <mergeCell ref="D59:D64"/>
    <mergeCell ref="D82:D83"/>
    <mergeCell ref="B82:B83"/>
    <mergeCell ref="D76:D80"/>
    <mergeCell ref="D92:D96"/>
    <mergeCell ref="D68:D72"/>
    <mergeCell ref="E133:E134"/>
    <mergeCell ref="E142:E143"/>
    <mergeCell ref="E159:E160"/>
    <mergeCell ref="D133:D134"/>
    <mergeCell ref="D142:D143"/>
    <mergeCell ref="D217:D218"/>
    <mergeCell ref="D209:D210"/>
    <mergeCell ref="D175:D176"/>
    <mergeCell ref="D161:D165"/>
    <mergeCell ref="D169:D173"/>
    <mergeCell ref="D183:D184"/>
    <mergeCell ref="D159:D160"/>
    <mergeCell ref="E191:E192"/>
    <mergeCell ref="E200:E201"/>
    <mergeCell ref="B133:B134"/>
    <mergeCell ref="E167:E168"/>
    <mergeCell ref="B191:B192"/>
    <mergeCell ref="E411:E412"/>
    <mergeCell ref="E360:E361"/>
    <mergeCell ref="E368:E369"/>
    <mergeCell ref="E335:E336"/>
    <mergeCell ref="E326:E327"/>
    <mergeCell ref="E377:E378"/>
    <mergeCell ref="E394:E395"/>
    <mergeCell ref="B217:B218"/>
    <mergeCell ref="C217:C218"/>
    <mergeCell ref="E251:E252"/>
    <mergeCell ref="B150:B151"/>
    <mergeCell ref="B167:B168"/>
    <mergeCell ref="C167:C168"/>
    <mergeCell ref="B175:B176"/>
    <mergeCell ref="B183:B184"/>
    <mergeCell ref="D150:D151"/>
    <mergeCell ref="B159:B160"/>
    <mergeCell ref="E259:E260"/>
    <mergeCell ref="D275:D276"/>
    <mergeCell ref="E275:E276"/>
    <mergeCell ref="D283:D284"/>
    <mergeCell ref="E317:E318"/>
    <mergeCell ref="B326:B327"/>
    <mergeCell ref="C335:C336"/>
    <mergeCell ref="C343:C344"/>
    <mergeCell ref="C360:C361"/>
    <mergeCell ref="C326:C327"/>
    <mergeCell ref="D368:D369"/>
    <mergeCell ref="D377:D378"/>
    <mergeCell ref="D379:D383"/>
    <mergeCell ref="B368:B369"/>
    <mergeCell ref="B335:B336"/>
    <mergeCell ref="B343:B344"/>
    <mergeCell ref="B360:B361"/>
    <mergeCell ref="B377:B378"/>
    <mergeCell ref="C368:C369"/>
    <mergeCell ref="C377:C378"/>
    <mergeCell ref="B352:B353"/>
    <mergeCell ref="C352:C353"/>
    <mergeCell ref="E343:E344"/>
    <mergeCell ref="B385:B386"/>
    <mergeCell ref="B394:B395"/>
    <mergeCell ref="C394:C395"/>
    <mergeCell ref="D394:D395"/>
    <mergeCell ref="D420:D421"/>
    <mergeCell ref="C411:C412"/>
    <mergeCell ref="D403:D404"/>
    <mergeCell ref="D411:D412"/>
    <mergeCell ref="B420:B421"/>
    <mergeCell ref="E352:E353"/>
    <mergeCell ref="D352:D353"/>
    <mergeCell ref="D360:D361"/>
    <mergeCell ref="B403:B404"/>
    <mergeCell ref="E420:E421"/>
    <mergeCell ref="B411:B412"/>
    <mergeCell ref="C403:C404"/>
    <mergeCell ref="E385:E386"/>
    <mergeCell ref="E403:E404"/>
    <mergeCell ref="C420:C421"/>
    <mergeCell ref="D343:D344"/>
    <mergeCell ref="C385:C386"/>
    <mergeCell ref="D385:D386"/>
    <mergeCell ref="B308:B309"/>
    <mergeCell ref="D329:D333"/>
    <mergeCell ref="B317:B318"/>
    <mergeCell ref="D413:D418"/>
    <mergeCell ref="D319:D324"/>
    <mergeCell ref="D326:D327"/>
    <mergeCell ref="D335:D336"/>
    <mergeCell ref="D277:D281"/>
    <mergeCell ref="D269:D273"/>
    <mergeCell ref="D396:D401"/>
    <mergeCell ref="D422:D427"/>
    <mergeCell ref="D354:D358"/>
    <mergeCell ref="D227:D231"/>
    <mergeCell ref="D244:D249"/>
    <mergeCell ref="D310:D315"/>
    <mergeCell ref="D337:D341"/>
    <mergeCell ref="D345:D350"/>
    <mergeCell ref="D362:D366"/>
    <mergeCell ref="D405:D409"/>
    <mergeCell ref="D387:D392"/>
  </mergeCells>
  <phoneticPr fontId="11" type="noConversion"/>
  <hyperlinks>
    <hyperlink ref="A115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08" r:id="rId2" location="vesselSchedules?fromDate=2019-04-01&amp;vesselCode=I34" display="https://www.maersk.com/schedules/ - vesselSchedules?fromDate=2019-04-01&amp;vesselCode=I34"/>
    <hyperlink ref="B109" r:id="rId3" location="vesselSchedules?fromDate=2019-04-01&amp;vesselCode=Y70" display="https://www.maersk.com/schedules/ - vesselSchedules?fromDate=2019-04-01&amp;vesselCode=Y70"/>
    <hyperlink ref="B110" r:id="rId4" location="vesselSchedules?fromDate=2019-04-01&amp;vesselCode=12O" display="https://www.maersk.com/schedules/ - vesselSchedules?fromDate=2019-04-01&amp;vesselCode=12O"/>
    <hyperlink ref="B111" r:id="rId5" location="vesselSchedules?fromDate=2019-04-01&amp;vesselCode=D07" display="https://www.maersk.com/schedules/ - vesselSchedules?fromDate=2019-04-01&amp;vesselCode=D07"/>
    <hyperlink ref="B112" r:id="rId6" location="vesselSchedules?fromDate=2019-04-01&amp;vesselCode=6YB" display="https://www.maersk.com/schedules/ - vesselSchedules?fromDate=2019-04-01&amp;vesselCode=6YB"/>
    <hyperlink ref="B113" r:id="rId7" location="vesselSchedules?fromDate=2019-04-01&amp;vesselCode=B36" display="https://www.maersk.com/schedules/ - vesselSchedules?fromDate=2019-04-01&amp;vesselCode=B36"/>
    <hyperlink ref="B117" r:id="rId8" location="vesselSchedules?fromDate=2019-04-01&amp;vesselCode=I34" display="https://www.maersk.com/schedules/ - vesselSchedules?fromDate=2019-04-01&amp;vesselCode=I34"/>
    <hyperlink ref="B118" r:id="rId9" location="vesselSchedules?fromDate=2019-04-01&amp;vesselCode=Y70" display="https://www.maersk.com/schedules/ - vesselSchedules?fromDate=2019-04-01&amp;vesselCode=Y70"/>
    <hyperlink ref="B119" r:id="rId10" location="vesselSchedules?fromDate=2019-04-01&amp;vesselCode=12O" display="https://www.maersk.com/schedules/ - vesselSchedules?fromDate=2019-04-01&amp;vesselCode=12O"/>
    <hyperlink ref="B120" r:id="rId11" location="vesselSchedules?fromDate=2019-04-01&amp;vesselCode=D07" display="https://www.maersk.com/schedules/ - vesselSchedules?fromDate=2019-04-01&amp;vesselCode=D07"/>
    <hyperlink ref="B121" r:id="rId12" location="vesselSchedules?fromDate=2019-04-01&amp;vesselCode=6YB" display="https://www.maersk.com/schedules/ - vesselSchedules?fromDate=2019-04-01&amp;vesselCode=6YB"/>
    <hyperlink ref="B122" r:id="rId13" location="vesselSchedules?fromDate=2019-04-01&amp;vesselCode=B36" display="https://www.maersk.com/schedules/ - vesselSchedules?fromDate=2019-04-01&amp;vesselCode=B36"/>
    <hyperlink ref="B161" r:id="rId14" display="javascript:void(0);"/>
    <hyperlink ref="C161" r:id="rId15" display="javascript:void(0);"/>
    <hyperlink ref="B162" r:id="rId16" display="javascript:void(0);"/>
    <hyperlink ref="C162" r:id="rId17" display="javascript:void(0);"/>
    <hyperlink ref="B163" r:id="rId18" display="javascript:void(0);"/>
    <hyperlink ref="C163" r:id="rId19" display="javascript:void(0);"/>
    <hyperlink ref="B164" r:id="rId20" display="javascript:void(0);"/>
    <hyperlink ref="C164" r:id="rId21" display="javascript:void(0);"/>
    <hyperlink ref="B165" r:id="rId22" display="javascript:void(0);"/>
    <hyperlink ref="C165" r:id="rId23" display="javascript:void(0);"/>
    <hyperlink ref="B169" r:id="rId24" display="javascript:void(0);"/>
    <hyperlink ref="C169" r:id="rId25" display="javascript:void(0);"/>
    <hyperlink ref="B170" r:id="rId26" display="javascript:void(0);"/>
    <hyperlink ref="C170" r:id="rId27" display="javascript:void(0);"/>
    <hyperlink ref="B171" r:id="rId28" display="javascript:void(0);"/>
    <hyperlink ref="C171" r:id="rId29" display="javascript:void(0);"/>
    <hyperlink ref="B172" r:id="rId30" display="javascript:void(0);"/>
    <hyperlink ref="C172" r:id="rId31" display="javascript:void(0);"/>
    <hyperlink ref="B173" r:id="rId32" display="javascript:void(0);"/>
    <hyperlink ref="C173" r:id="rId33" display="javascript:void(0);"/>
    <hyperlink ref="B202" r:id="rId34" display="javascript:void(0);"/>
    <hyperlink ref="C202" r:id="rId35" display="javascript:void(0);"/>
    <hyperlink ref="B203" r:id="rId36" display="javascript:void(0);"/>
    <hyperlink ref="C203" r:id="rId37" display="javascript:void(0);"/>
    <hyperlink ref="B204" r:id="rId38" display="javascript:void(0);"/>
    <hyperlink ref="C204" r:id="rId39" display="javascript:void(0);"/>
    <hyperlink ref="B205" r:id="rId40" display="javascript:void(0);"/>
    <hyperlink ref="C205" r:id="rId41" display="javascript:void(0);"/>
    <hyperlink ref="B206" r:id="rId42" display="javascript:void(0);"/>
    <hyperlink ref="C206" r:id="rId43" display="javascript:void(0);"/>
    <hyperlink ref="B337" r:id="rId44" location="vesselSchedules?fromDate=2019-04-01&amp;vesselCode=F1Y" display="https://www.maersk.com/schedules/ - vesselSchedules?fromDate=2019-04-01&amp;vesselCode=F1Y"/>
    <hyperlink ref="B338" r:id="rId45" location="vesselSchedules?fromDate=2019-04-01&amp;vesselCode=5G4" display="https://www.maersk.com/schedules/ - vesselSchedules?fromDate=2019-04-01&amp;vesselCode=5G4"/>
    <hyperlink ref="B339" r:id="rId46" location="vesselSchedules?fromDate=2019-04-01&amp;vesselCode=M4Z" display="https://www.maersk.com/schedules/ - vesselSchedules?fromDate=2019-04-01&amp;vesselCode=M4Z"/>
    <hyperlink ref="B340" r:id="rId47" location="vesselSchedules?fromDate=2019-04-01&amp;vesselCode=M9I" display="https://www.maersk.com/schedules/ - vesselSchedules?fromDate=2019-04-01&amp;vesselCode=M9I"/>
    <hyperlink ref="B341" r:id="rId48" location="vesselSchedules?fromDate=2019-04-01&amp;vesselCode=767" display="https://www.maersk.com/schedules/ - vesselSchedules?fromDate=2019-04-01&amp;vesselCode=767"/>
    <hyperlink ref="B413" r:id="rId49" display="javascript:void(0);"/>
    <hyperlink ref="C413" r:id="rId50" display="javascript:void(0);"/>
    <hyperlink ref="B414" r:id="rId51" display="javascript:void(0);"/>
    <hyperlink ref="C414" r:id="rId52" display="javascript:void(0);"/>
    <hyperlink ref="B415" r:id="rId53" display="javascript:void(0);"/>
    <hyperlink ref="C415" r:id="rId54" display="javascript:void(0);"/>
    <hyperlink ref="B416" r:id="rId55" display="javascript:void(0);"/>
    <hyperlink ref="C416" r:id="rId56" display="javascript:void(0);"/>
    <hyperlink ref="B417" r:id="rId57" display="javascript:void(0);"/>
    <hyperlink ref="C417" r:id="rId58" display="javascript:void(0);"/>
    <hyperlink ref="B418" r:id="rId59" display="javascript:void(0);"/>
    <hyperlink ref="C418" r:id="rId60" display="javascript:void(0);"/>
    <hyperlink ref="B422" r:id="rId61" display="javascript:void(0);"/>
    <hyperlink ref="C422" r:id="rId62" display="javascript:void(0);"/>
    <hyperlink ref="B423" r:id="rId63" display="javascript:void(0);"/>
    <hyperlink ref="C423" r:id="rId64" display="javascript:void(0);"/>
    <hyperlink ref="B424" r:id="rId65" display="javascript:void(0);"/>
    <hyperlink ref="C424" r:id="rId66" display="javascript:void(0);"/>
    <hyperlink ref="B425" r:id="rId67" display="javascript:void(0);"/>
    <hyperlink ref="C425" r:id="rId68" display="javascript:void(0);"/>
    <hyperlink ref="B426" r:id="rId69" display="javascript:void(0);"/>
    <hyperlink ref="C426" r:id="rId70" display="javascript:void(0);"/>
    <hyperlink ref="B427" r:id="rId71" display="javascript:void(0);"/>
    <hyperlink ref="C427" r:id="rId72" display="javascript:void(0);"/>
    <hyperlink ref="B396" r:id="rId73" tooltip="Please click here for Schedule details." display="javascript:void(0);"/>
    <hyperlink ref="C396" r:id="rId74" tooltip="Please click here for Schedule details." display="javascript:void(0);"/>
    <hyperlink ref="B397" r:id="rId75" tooltip="Please click here for Schedule details." display="javascript:void(0);"/>
    <hyperlink ref="C397" r:id="rId76" tooltip="Please click here for Schedule details." display="javascript:void(0);"/>
    <hyperlink ref="B398" r:id="rId77" tooltip="Please click here for Schedule details." display="javascript:void(0);"/>
    <hyperlink ref="C398" r:id="rId78" tooltip="Please click here for Schedule details." display="javascript:void(0);"/>
    <hyperlink ref="B399" r:id="rId79" tooltip="Please click here for Schedule details." display="javascript:void(0);"/>
    <hyperlink ref="C399" r:id="rId80" tooltip="Please click here for Schedule details." display="javascript:void(0);"/>
    <hyperlink ref="B400" r:id="rId81" tooltip="Please click here for Schedule details." display="javascript:void(0);"/>
    <hyperlink ref="C400" r:id="rId82" tooltip="Please click here for Schedule details." display="javascript:void(0);"/>
    <hyperlink ref="B387" r:id="rId83" display="javascript:void(0);"/>
    <hyperlink ref="C387" r:id="rId84" display="javascript:void(0);"/>
    <hyperlink ref="B388" r:id="rId85" display="javascript:void(0);"/>
    <hyperlink ref="C388" r:id="rId86" display="javascript:void(0);"/>
    <hyperlink ref="B389" r:id="rId87" display="javascript:void(0);"/>
    <hyperlink ref="C389" r:id="rId88" display="javascript:void(0);"/>
    <hyperlink ref="B390" r:id="rId89" display="javascript:void(0);"/>
    <hyperlink ref="C390" r:id="rId90" display="javascript:void(0);"/>
    <hyperlink ref="B391" r:id="rId91" display="javascript:void(0);"/>
    <hyperlink ref="C391" r:id="rId92" display="javascript:void(0);"/>
    <hyperlink ref="B285" r:id="rId93" tooltip="Please click here for Schedule details." display="javascript:void(0);"/>
    <hyperlink ref="C285" r:id="rId94" tooltip="Please click here for Schedule details." display="javascript:void(0);"/>
    <hyperlink ref="B286" r:id="rId95" tooltip="Please click here for Schedule details." display="javascript:void(0);"/>
    <hyperlink ref="C286" r:id="rId96" tooltip="Please click here for Schedule details." display="javascript:void(0);"/>
    <hyperlink ref="B287" r:id="rId97" tooltip="Please click here for Schedule details." display="javascript:void(0);"/>
    <hyperlink ref="C287" r:id="rId98" tooltip="Please click here for Schedule details." display="javascript:void(0);"/>
    <hyperlink ref="B288" r:id="rId99" tooltip="Please click here for Schedule details." display="javascript:void(0);"/>
    <hyperlink ref="C288" r:id="rId100" tooltip="Please click here for Schedule details." display="javascript:void(0);"/>
    <hyperlink ref="B289" r:id="rId101" tooltip="Please click here for Schedule details." display="javascript:void(0);"/>
    <hyperlink ref="C289" r:id="rId102" tooltip="Please click here for Schedule details." display="javascript:void(0);"/>
    <hyperlink ref="B290" r:id="rId103" tooltip="Please click here for Schedule details." display="javascript:void(0);"/>
    <hyperlink ref="C290" r:id="rId104" tooltip="Please click here for Schedule details." display="javascript:void(0);"/>
    <hyperlink ref="C235" r:id="rId105" display="https://www.cma-cgm.com/ebusiness/schedules/voyage/detail?voyageReference=0VK23W1MA"/>
    <hyperlink ref="C236" r:id="rId106" display="https://www.cma-cgm.com/ebusiness/schedules/voyage/detail?voyageReference=0VK25W1MA"/>
    <hyperlink ref="C237" r:id="rId107" display="https://www.cma-cgm.com/ebusiness/schedules/voyage/detail?voyageReference=0VK27W1MA"/>
    <hyperlink ref="C238" r:id="rId108" display="https://www.cma-cgm.com/ebusiness/schedules/voyage/detail?voyageReference=0VK29W1MA"/>
    <hyperlink ref="C239" r:id="rId109" display="https://www.cma-cgm.com/ebusiness/schedules/voyage/detail?voyageReference=0VK2BW1MA"/>
  </hyperlinks>
  <pageMargins left="0.69930555555555596" right="0.69930555555555596" top="0.75" bottom="0.75" header="0.3" footer="0.3"/>
  <pageSetup paperSize="9" orientation="portrait" horizontalDpi="200" verticalDpi="300" r:id="rId110"/>
  <drawing r:id="rId1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1"/>
  <sheetViews>
    <sheetView zoomScale="120" workbookViewId="0">
      <selection activeCell="A157" sqref="A157:G157"/>
    </sheetView>
  </sheetViews>
  <sheetFormatPr defaultRowHeight="15.75"/>
  <cols>
    <col min="1" max="1" width="4.375" style="416" customWidth="1"/>
    <col min="2" max="2" width="43.875" style="415" customWidth="1"/>
    <col min="3" max="3" width="12.375" style="414" customWidth="1"/>
    <col min="4" max="4" width="13.75" style="413" bestFit="1" customWidth="1"/>
    <col min="5" max="5" width="14.875" style="413" customWidth="1"/>
    <col min="6" max="6" width="13.125" style="413" customWidth="1"/>
    <col min="7" max="7" width="18.625" style="413" customWidth="1"/>
    <col min="8" max="8" width="23.25" style="413" customWidth="1"/>
    <col min="9" max="16384" width="9" style="413"/>
  </cols>
  <sheetData>
    <row r="1" spans="1:7" ht="67.5" customHeight="1">
      <c r="A1" s="994" t="s">
        <v>2761</v>
      </c>
      <c r="B1" s="995"/>
      <c r="C1" s="994"/>
      <c r="D1" s="994"/>
      <c r="E1" s="994"/>
      <c r="F1" s="995"/>
      <c r="G1" s="994"/>
    </row>
    <row r="2" spans="1:7" ht="33.75" customHeight="1">
      <c r="A2" s="996" t="s">
        <v>29</v>
      </c>
      <c r="B2" s="997"/>
      <c r="C2" s="625"/>
      <c r="D2" s="624"/>
      <c r="E2" s="624"/>
      <c r="F2" s="624"/>
      <c r="G2" s="623">
        <v>43556</v>
      </c>
    </row>
    <row r="3" spans="1:7" s="414" customFormat="1" ht="21.75" customHeight="1">
      <c r="A3" s="622"/>
      <c r="B3" s="998"/>
      <c r="C3" s="999"/>
      <c r="D3" s="999"/>
      <c r="E3" s="999"/>
      <c r="F3" s="999"/>
      <c r="G3" s="999"/>
    </row>
    <row r="4" spans="1:7" s="414" customFormat="1" ht="15" customHeight="1">
      <c r="A4" s="621" t="s">
        <v>30</v>
      </c>
      <c r="B4" s="621"/>
      <c r="C4" s="621"/>
      <c r="D4" s="621"/>
      <c r="E4" s="621"/>
      <c r="F4" s="621"/>
      <c r="G4" s="621"/>
    </row>
    <row r="5" spans="1:7" s="463" customFormat="1" ht="15" customHeight="1">
      <c r="A5" s="1000" t="s">
        <v>2760</v>
      </c>
      <c r="B5" s="1000"/>
      <c r="C5" s="620"/>
      <c r="D5" s="619"/>
      <c r="E5" s="619"/>
      <c r="F5" s="618"/>
      <c r="G5" s="618"/>
    </row>
    <row r="6" spans="1:7" s="419" customFormat="1" ht="15" customHeight="1">
      <c r="A6" s="587"/>
      <c r="B6" s="982" t="s">
        <v>32</v>
      </c>
      <c r="C6" s="983" t="s">
        <v>33</v>
      </c>
      <c r="D6" s="983" t="s">
        <v>9</v>
      </c>
      <c r="E6" s="591" t="s">
        <v>2430</v>
      </c>
      <c r="F6" s="592" t="s">
        <v>10</v>
      </c>
      <c r="G6" s="591" t="s">
        <v>58</v>
      </c>
    </row>
    <row r="7" spans="1:7" s="419" customFormat="1" ht="15" customHeight="1">
      <c r="A7" s="587"/>
      <c r="B7" s="982"/>
      <c r="C7" s="983"/>
      <c r="D7" s="983"/>
      <c r="E7" s="591" t="s">
        <v>2429</v>
      </c>
      <c r="F7" s="592" t="s">
        <v>36</v>
      </c>
      <c r="G7" s="591" t="s">
        <v>37</v>
      </c>
    </row>
    <row r="8" spans="1:7" s="419" customFormat="1" ht="15" customHeight="1">
      <c r="A8" s="587"/>
      <c r="B8" s="474" t="s">
        <v>1190</v>
      </c>
      <c r="C8" s="474" t="s">
        <v>1191</v>
      </c>
      <c r="D8" s="984" t="s">
        <v>2759</v>
      </c>
      <c r="E8" s="617">
        <f>F8-5</f>
        <v>43554</v>
      </c>
      <c r="F8" s="598">
        <v>43559</v>
      </c>
      <c r="G8" s="598">
        <f>F8+40</f>
        <v>43599</v>
      </c>
    </row>
    <row r="9" spans="1:7" s="419" customFormat="1" ht="15" customHeight="1">
      <c r="A9" s="587"/>
      <c r="B9" s="474" t="s">
        <v>1193</v>
      </c>
      <c r="C9" s="474" t="s">
        <v>1194</v>
      </c>
      <c r="D9" s="985"/>
      <c r="E9" s="617">
        <f>F9-5</f>
        <v>43561</v>
      </c>
      <c r="F9" s="598">
        <f>F8+7</f>
        <v>43566</v>
      </c>
      <c r="G9" s="598">
        <f>F9+40</f>
        <v>43606</v>
      </c>
    </row>
    <row r="10" spans="1:7" s="419" customFormat="1" ht="15" customHeight="1">
      <c r="A10" s="587"/>
      <c r="B10" s="451" t="s">
        <v>1195</v>
      </c>
      <c r="C10" s="474" t="s">
        <v>1191</v>
      </c>
      <c r="D10" s="985"/>
      <c r="E10" s="617">
        <f>F10-5</f>
        <v>43568</v>
      </c>
      <c r="F10" s="598">
        <f>F9+7</f>
        <v>43573</v>
      </c>
      <c r="G10" s="598">
        <f>F10+40</f>
        <v>43613</v>
      </c>
    </row>
    <row r="11" spans="1:7" s="419" customFormat="1" ht="15" customHeight="1">
      <c r="A11" s="587"/>
      <c r="B11" s="474" t="s">
        <v>1196</v>
      </c>
      <c r="C11" s="545" t="s">
        <v>1197</v>
      </c>
      <c r="D11" s="985"/>
      <c r="E11" s="617">
        <f>F11-5</f>
        <v>43575</v>
      </c>
      <c r="F11" s="598">
        <f>F10+7</f>
        <v>43580</v>
      </c>
      <c r="G11" s="598">
        <f>F11+40</f>
        <v>43620</v>
      </c>
    </row>
    <row r="12" spans="1:7" s="419" customFormat="1" ht="15" customHeight="1">
      <c r="A12" s="587"/>
      <c r="B12" s="474" t="s">
        <v>2753</v>
      </c>
      <c r="C12" s="545" t="s">
        <v>1234</v>
      </c>
      <c r="D12" s="986"/>
      <c r="E12" s="617">
        <f>F12-5</f>
        <v>43582</v>
      </c>
      <c r="F12" s="598">
        <f>F11+7</f>
        <v>43587</v>
      </c>
      <c r="G12" s="598">
        <f>F12+40</f>
        <v>43627</v>
      </c>
    </row>
    <row r="13" spans="1:7" s="429" customFormat="1" ht="15" customHeight="1">
      <c r="A13" s="981" t="s">
        <v>60</v>
      </c>
      <c r="B13" s="981"/>
      <c r="C13" s="601"/>
      <c r="D13" s="601"/>
      <c r="E13" s="594"/>
      <c r="F13" s="593"/>
      <c r="G13" s="593"/>
    </row>
    <row r="14" spans="1:7" s="419" customFormat="1" ht="15" customHeight="1">
      <c r="A14" s="587"/>
      <c r="B14" s="982" t="s">
        <v>32</v>
      </c>
      <c r="C14" s="983" t="s">
        <v>33</v>
      </c>
      <c r="D14" s="983" t="s">
        <v>9</v>
      </c>
      <c r="E14" s="591" t="s">
        <v>2430</v>
      </c>
      <c r="F14" s="592" t="s">
        <v>10</v>
      </c>
      <c r="G14" s="591" t="s">
        <v>60</v>
      </c>
    </row>
    <row r="15" spans="1:7" s="419" customFormat="1" ht="15" customHeight="1">
      <c r="A15" s="587"/>
      <c r="B15" s="982"/>
      <c r="C15" s="983"/>
      <c r="D15" s="983"/>
      <c r="E15" s="591" t="s">
        <v>2429</v>
      </c>
      <c r="F15" s="592" t="s">
        <v>36</v>
      </c>
      <c r="G15" s="591" t="s">
        <v>37</v>
      </c>
    </row>
    <row r="16" spans="1:7" s="419" customFormat="1" ht="15" customHeight="1">
      <c r="A16" s="587"/>
      <c r="B16" s="474" t="s">
        <v>1190</v>
      </c>
      <c r="C16" s="474" t="s">
        <v>1191</v>
      </c>
      <c r="D16" s="984" t="s">
        <v>111</v>
      </c>
      <c r="E16" s="597">
        <f>F16-5</f>
        <v>43554</v>
      </c>
      <c r="F16" s="598">
        <v>43559</v>
      </c>
      <c r="G16" s="596">
        <f>F16+35</f>
        <v>43594</v>
      </c>
    </row>
    <row r="17" spans="1:7" s="419" customFormat="1" ht="15" customHeight="1">
      <c r="A17" s="587"/>
      <c r="B17" s="474" t="s">
        <v>1193</v>
      </c>
      <c r="C17" s="474" t="s">
        <v>1194</v>
      </c>
      <c r="D17" s="985"/>
      <c r="E17" s="597">
        <f>F17-5</f>
        <v>43561</v>
      </c>
      <c r="F17" s="596">
        <f>F16+7</f>
        <v>43566</v>
      </c>
      <c r="G17" s="596">
        <f>F17+35</f>
        <v>43601</v>
      </c>
    </row>
    <row r="18" spans="1:7" s="419" customFormat="1" ht="15" customHeight="1">
      <c r="A18" s="587"/>
      <c r="B18" s="451" t="s">
        <v>1195</v>
      </c>
      <c r="C18" s="474" t="s">
        <v>1191</v>
      </c>
      <c r="D18" s="985"/>
      <c r="E18" s="597">
        <f>F18-5</f>
        <v>43568</v>
      </c>
      <c r="F18" s="596">
        <f>F17+7</f>
        <v>43573</v>
      </c>
      <c r="G18" s="596">
        <f>F18+35</f>
        <v>43608</v>
      </c>
    </row>
    <row r="19" spans="1:7" s="485" customFormat="1" ht="15" customHeight="1">
      <c r="A19" s="587"/>
      <c r="B19" s="474" t="s">
        <v>1196</v>
      </c>
      <c r="C19" s="545" t="s">
        <v>1197</v>
      </c>
      <c r="D19" s="985"/>
      <c r="E19" s="597">
        <f>F19-5</f>
        <v>43575</v>
      </c>
      <c r="F19" s="596">
        <f>F18+7</f>
        <v>43580</v>
      </c>
      <c r="G19" s="596">
        <f>F19+35</f>
        <v>43615</v>
      </c>
    </row>
    <row r="20" spans="1:7" s="556" customFormat="1" ht="15" customHeight="1">
      <c r="A20" s="587"/>
      <c r="B20" s="474" t="s">
        <v>2753</v>
      </c>
      <c r="C20" s="545" t="s">
        <v>1234</v>
      </c>
      <c r="D20" s="986"/>
      <c r="E20" s="597">
        <f>F20-5</f>
        <v>43582</v>
      </c>
      <c r="F20" s="596">
        <f>F19+7</f>
        <v>43587</v>
      </c>
      <c r="G20" s="596">
        <f>F20+35</f>
        <v>43622</v>
      </c>
    </row>
    <row r="21" spans="1:7" s="415" customFormat="1" ht="15" customHeight="1">
      <c r="A21" s="981" t="s">
        <v>2758</v>
      </c>
      <c r="B21" s="981"/>
      <c r="C21" s="601"/>
      <c r="D21" s="594"/>
      <c r="E21" s="594"/>
      <c r="F21" s="593"/>
      <c r="G21" s="593"/>
    </row>
    <row r="22" spans="1:7" s="419" customFormat="1" ht="15" customHeight="1">
      <c r="A22" s="587"/>
      <c r="B22" s="982" t="s">
        <v>32</v>
      </c>
      <c r="C22" s="1001" t="s">
        <v>33</v>
      </c>
      <c r="D22" s="1001" t="s">
        <v>9</v>
      </c>
      <c r="E22" s="591" t="s">
        <v>2430</v>
      </c>
      <c r="F22" s="592" t="s">
        <v>10</v>
      </c>
      <c r="G22" s="600" t="s">
        <v>2757</v>
      </c>
    </row>
    <row r="23" spans="1:7" s="419" customFormat="1" ht="15" customHeight="1">
      <c r="A23" s="587"/>
      <c r="B23" s="982"/>
      <c r="C23" s="1002"/>
      <c r="D23" s="1002"/>
      <c r="E23" s="591" t="s">
        <v>2429</v>
      </c>
      <c r="F23" s="599" t="s">
        <v>36</v>
      </c>
      <c r="G23" s="591" t="s">
        <v>37</v>
      </c>
    </row>
    <row r="24" spans="1:7" s="419" customFormat="1" ht="15" customHeight="1">
      <c r="A24" s="587"/>
      <c r="B24" s="474" t="s">
        <v>1190</v>
      </c>
      <c r="C24" s="474" t="s">
        <v>1191</v>
      </c>
      <c r="D24" s="1003" t="s">
        <v>2756</v>
      </c>
      <c r="E24" s="597">
        <f>F24-5</f>
        <v>43554</v>
      </c>
      <c r="F24" s="598">
        <v>43559</v>
      </c>
      <c r="G24" s="596">
        <f>F24+41</f>
        <v>43600</v>
      </c>
    </row>
    <row r="25" spans="1:7" s="419" customFormat="1" ht="15" customHeight="1">
      <c r="A25" s="587"/>
      <c r="B25" s="474" t="s">
        <v>1193</v>
      </c>
      <c r="C25" s="474" t="s">
        <v>1194</v>
      </c>
      <c r="D25" s="1003"/>
      <c r="E25" s="597">
        <f>F25-5</f>
        <v>43561</v>
      </c>
      <c r="F25" s="596">
        <f>F24+7</f>
        <v>43566</v>
      </c>
      <c r="G25" s="596">
        <f>F25+41</f>
        <v>43607</v>
      </c>
    </row>
    <row r="26" spans="1:7" s="419" customFormat="1" ht="15" customHeight="1">
      <c r="A26" s="587"/>
      <c r="B26" s="451" t="s">
        <v>1195</v>
      </c>
      <c r="C26" s="474" t="s">
        <v>1191</v>
      </c>
      <c r="D26" s="1003"/>
      <c r="E26" s="597">
        <f>F26-5</f>
        <v>43568</v>
      </c>
      <c r="F26" s="596">
        <f>F25+7</f>
        <v>43573</v>
      </c>
      <c r="G26" s="596">
        <f>F26+41</f>
        <v>43614</v>
      </c>
    </row>
    <row r="27" spans="1:7" s="419" customFormat="1" ht="15.95" customHeight="1">
      <c r="A27" s="587"/>
      <c r="B27" s="474" t="s">
        <v>1196</v>
      </c>
      <c r="C27" s="545" t="s">
        <v>1197</v>
      </c>
      <c r="D27" s="1003"/>
      <c r="E27" s="597">
        <f>F27-5</f>
        <v>43575</v>
      </c>
      <c r="F27" s="596">
        <f>F26+7</f>
        <v>43580</v>
      </c>
      <c r="G27" s="596">
        <f>F27+41</f>
        <v>43621</v>
      </c>
    </row>
    <row r="28" spans="1:7" s="419" customFormat="1" ht="15" customHeight="1">
      <c r="A28" s="587"/>
      <c r="B28" s="474" t="s">
        <v>2753</v>
      </c>
      <c r="C28" s="545" t="s">
        <v>1234</v>
      </c>
      <c r="D28" s="1003"/>
      <c r="E28" s="597">
        <f>F28-5</f>
        <v>43582</v>
      </c>
      <c r="F28" s="596">
        <f>F27+7</f>
        <v>43587</v>
      </c>
      <c r="G28" s="596">
        <f>F28+41</f>
        <v>43628</v>
      </c>
    </row>
    <row r="29" spans="1:7" s="429" customFormat="1" ht="15" customHeight="1">
      <c r="A29" s="981" t="s">
        <v>48</v>
      </c>
      <c r="B29" s="981"/>
      <c r="C29" s="601"/>
      <c r="D29" s="594"/>
      <c r="E29" s="594"/>
      <c r="F29" s="593"/>
      <c r="G29" s="593"/>
    </row>
    <row r="30" spans="1:7" s="419" customFormat="1" ht="15" customHeight="1">
      <c r="A30" s="587"/>
      <c r="B30" s="982" t="s">
        <v>32</v>
      </c>
      <c r="C30" s="1001" t="s">
        <v>33</v>
      </c>
      <c r="D30" s="1001" t="s">
        <v>9</v>
      </c>
      <c r="E30" s="591" t="s">
        <v>2430</v>
      </c>
      <c r="F30" s="592" t="s">
        <v>10</v>
      </c>
      <c r="G30" s="600" t="s">
        <v>48</v>
      </c>
    </row>
    <row r="31" spans="1:7" s="419" customFormat="1" ht="15" customHeight="1">
      <c r="A31" s="587"/>
      <c r="B31" s="982"/>
      <c r="C31" s="1002"/>
      <c r="D31" s="1073"/>
      <c r="E31" s="591" t="s">
        <v>2429</v>
      </c>
      <c r="F31" s="599" t="s">
        <v>36</v>
      </c>
      <c r="G31" s="591" t="s">
        <v>37</v>
      </c>
    </row>
    <row r="32" spans="1:7" s="419" customFormat="1" ht="15" customHeight="1">
      <c r="A32" s="587"/>
      <c r="B32" s="474" t="s">
        <v>1190</v>
      </c>
      <c r="C32" s="474" t="s">
        <v>1191</v>
      </c>
      <c r="D32" s="984" t="s">
        <v>111</v>
      </c>
      <c r="E32" s="597">
        <f>F32-6</f>
        <v>43553</v>
      </c>
      <c r="F32" s="598">
        <v>43559</v>
      </c>
      <c r="G32" s="596">
        <f>F32+40</f>
        <v>43599</v>
      </c>
    </row>
    <row r="33" spans="1:7" s="419" customFormat="1" ht="14.25" customHeight="1">
      <c r="A33" s="587"/>
      <c r="B33" s="474" t="s">
        <v>1193</v>
      </c>
      <c r="C33" s="474" t="s">
        <v>1194</v>
      </c>
      <c r="D33" s="985"/>
      <c r="E33" s="597">
        <f>F33-6</f>
        <v>43560</v>
      </c>
      <c r="F33" s="596">
        <f>F32+7</f>
        <v>43566</v>
      </c>
      <c r="G33" s="596">
        <f>F33+40</f>
        <v>43606</v>
      </c>
    </row>
    <row r="34" spans="1:7" s="419" customFormat="1" ht="15" customHeight="1">
      <c r="A34" s="587"/>
      <c r="B34" s="451" t="s">
        <v>1195</v>
      </c>
      <c r="C34" s="474" t="s">
        <v>1191</v>
      </c>
      <c r="D34" s="985"/>
      <c r="E34" s="597">
        <f>F34-6</f>
        <v>43567</v>
      </c>
      <c r="F34" s="596">
        <f>F33+7</f>
        <v>43573</v>
      </c>
      <c r="G34" s="596">
        <f>F34+40</f>
        <v>43613</v>
      </c>
    </row>
    <row r="35" spans="1:7" s="419" customFormat="1" ht="15" customHeight="1">
      <c r="A35" s="587"/>
      <c r="B35" s="474" t="s">
        <v>1196</v>
      </c>
      <c r="C35" s="545" t="s">
        <v>1197</v>
      </c>
      <c r="D35" s="985"/>
      <c r="E35" s="597">
        <f>F35-6</f>
        <v>43574</v>
      </c>
      <c r="F35" s="596">
        <f>F34+7</f>
        <v>43580</v>
      </c>
      <c r="G35" s="596">
        <f>F35+40</f>
        <v>43620</v>
      </c>
    </row>
    <row r="36" spans="1:7" s="419" customFormat="1" ht="15" customHeight="1">
      <c r="A36" s="587"/>
      <c r="B36" s="474" t="s">
        <v>2753</v>
      </c>
      <c r="C36" s="545" t="s">
        <v>1234</v>
      </c>
      <c r="D36" s="986"/>
      <c r="E36" s="597">
        <f>F36-6</f>
        <v>43581</v>
      </c>
      <c r="F36" s="596">
        <f>F35+7</f>
        <v>43587</v>
      </c>
      <c r="G36" s="596">
        <f>F36+40</f>
        <v>43627</v>
      </c>
    </row>
    <row r="37" spans="1:7" s="429" customFormat="1" ht="14.1" customHeight="1">
      <c r="A37" s="981" t="s">
        <v>59</v>
      </c>
      <c r="B37" s="981"/>
      <c r="C37" s="601"/>
      <c r="D37" s="601"/>
      <c r="E37" s="594"/>
      <c r="F37" s="593"/>
      <c r="G37" s="593"/>
    </row>
    <row r="38" spans="1:7" s="419" customFormat="1" ht="15" customHeight="1">
      <c r="A38" s="587"/>
      <c r="B38" s="982" t="s">
        <v>32</v>
      </c>
      <c r="C38" s="983" t="s">
        <v>33</v>
      </c>
      <c r="D38" s="983" t="s">
        <v>9</v>
      </c>
      <c r="E38" s="591" t="s">
        <v>2430</v>
      </c>
      <c r="F38" s="592" t="s">
        <v>10</v>
      </c>
      <c r="G38" s="591" t="s">
        <v>59</v>
      </c>
    </row>
    <row r="39" spans="1:7" s="419" customFormat="1" ht="15" customHeight="1">
      <c r="A39" s="587"/>
      <c r="B39" s="982"/>
      <c r="C39" s="983"/>
      <c r="D39" s="983"/>
      <c r="E39" s="591" t="s">
        <v>2429</v>
      </c>
      <c r="F39" s="592" t="s">
        <v>36</v>
      </c>
      <c r="G39" s="591" t="s">
        <v>37</v>
      </c>
    </row>
    <row r="40" spans="1:7" s="419" customFormat="1" ht="15" customHeight="1">
      <c r="A40" s="587"/>
      <c r="B40" s="474" t="s">
        <v>1190</v>
      </c>
      <c r="C40" s="474" t="s">
        <v>1191</v>
      </c>
      <c r="D40" s="984" t="s">
        <v>111</v>
      </c>
      <c r="E40" s="597">
        <f>F40-5</f>
        <v>43554</v>
      </c>
      <c r="F40" s="598">
        <v>43559</v>
      </c>
      <c r="G40" s="596">
        <f>F40+44</f>
        <v>43603</v>
      </c>
    </row>
    <row r="41" spans="1:7" s="419" customFormat="1" ht="15" customHeight="1">
      <c r="A41" s="587"/>
      <c r="B41" s="474" t="s">
        <v>1193</v>
      </c>
      <c r="C41" s="474" t="s">
        <v>1194</v>
      </c>
      <c r="D41" s="985"/>
      <c r="E41" s="597">
        <f>F41-5</f>
        <v>43561</v>
      </c>
      <c r="F41" s="596">
        <f>F40+7</f>
        <v>43566</v>
      </c>
      <c r="G41" s="596">
        <f>F41+44</f>
        <v>43610</v>
      </c>
    </row>
    <row r="42" spans="1:7" s="419" customFormat="1" ht="15" customHeight="1">
      <c r="A42" s="587"/>
      <c r="B42" s="451" t="s">
        <v>1195</v>
      </c>
      <c r="C42" s="474" t="s">
        <v>1191</v>
      </c>
      <c r="D42" s="985"/>
      <c r="E42" s="597">
        <f>F42-5</f>
        <v>43568</v>
      </c>
      <c r="F42" s="596">
        <f>F41+7</f>
        <v>43573</v>
      </c>
      <c r="G42" s="596">
        <f>F42+44</f>
        <v>43617</v>
      </c>
    </row>
    <row r="43" spans="1:7" s="485" customFormat="1" ht="15" customHeight="1">
      <c r="A43" s="587"/>
      <c r="B43" s="474" t="s">
        <v>1196</v>
      </c>
      <c r="C43" s="545" t="s">
        <v>1197</v>
      </c>
      <c r="D43" s="985"/>
      <c r="E43" s="597">
        <f>F43-5</f>
        <v>43575</v>
      </c>
      <c r="F43" s="596">
        <f>F42+7</f>
        <v>43580</v>
      </c>
      <c r="G43" s="596">
        <f>F43+44</f>
        <v>43624</v>
      </c>
    </row>
    <row r="44" spans="1:7" s="556" customFormat="1" ht="15" customHeight="1">
      <c r="A44" s="587"/>
      <c r="B44" s="474" t="s">
        <v>2753</v>
      </c>
      <c r="C44" s="545" t="s">
        <v>1234</v>
      </c>
      <c r="D44" s="986"/>
      <c r="E44" s="597">
        <f>F44-5</f>
        <v>43582</v>
      </c>
      <c r="F44" s="596">
        <f>F43+7</f>
        <v>43587</v>
      </c>
      <c r="G44" s="596">
        <f>F44+44</f>
        <v>43631</v>
      </c>
    </row>
    <row r="45" spans="1:7" s="429" customFormat="1" ht="15" customHeight="1">
      <c r="A45" s="981" t="s">
        <v>31</v>
      </c>
      <c r="B45" s="981"/>
      <c r="C45" s="594"/>
      <c r="D45" s="593"/>
      <c r="E45" s="593"/>
      <c r="F45" s="593"/>
      <c r="G45" s="616"/>
    </row>
    <row r="46" spans="1:7" s="419" customFormat="1" ht="15" customHeight="1">
      <c r="A46" s="608"/>
      <c r="B46" s="982" t="s">
        <v>32</v>
      </c>
      <c r="C46" s="983" t="s">
        <v>33</v>
      </c>
      <c r="D46" s="983" t="s">
        <v>9</v>
      </c>
      <c r="E46" s="591" t="s">
        <v>2430</v>
      </c>
      <c r="F46" s="592" t="s">
        <v>10</v>
      </c>
      <c r="G46" s="591" t="s">
        <v>31</v>
      </c>
    </row>
    <row r="47" spans="1:7" s="419" customFormat="1" ht="15" customHeight="1">
      <c r="A47" s="608"/>
      <c r="B47" s="982"/>
      <c r="C47" s="983"/>
      <c r="D47" s="983"/>
      <c r="E47" s="591" t="s">
        <v>2429</v>
      </c>
      <c r="F47" s="592" t="s">
        <v>36</v>
      </c>
      <c r="G47" s="591" t="s">
        <v>37</v>
      </c>
    </row>
    <row r="48" spans="1:7" s="419" customFormat="1" ht="15" customHeight="1">
      <c r="A48" s="587"/>
      <c r="B48" s="474" t="s">
        <v>1190</v>
      </c>
      <c r="C48" s="474" t="s">
        <v>1191</v>
      </c>
      <c r="D48" s="984" t="s">
        <v>156</v>
      </c>
      <c r="E48" s="597">
        <f>F48-5</f>
        <v>43554</v>
      </c>
      <c r="F48" s="598">
        <v>43559</v>
      </c>
      <c r="G48" s="596">
        <f>F48+34</f>
        <v>43593</v>
      </c>
    </row>
    <row r="49" spans="1:7" s="419" customFormat="1" ht="15" customHeight="1">
      <c r="A49" s="587"/>
      <c r="B49" s="474" t="s">
        <v>1193</v>
      </c>
      <c r="C49" s="474" t="s">
        <v>1194</v>
      </c>
      <c r="D49" s="985"/>
      <c r="E49" s="597">
        <f>F49-5</f>
        <v>43561</v>
      </c>
      <c r="F49" s="596">
        <f>F48+7</f>
        <v>43566</v>
      </c>
      <c r="G49" s="596">
        <f>F49+34</f>
        <v>43600</v>
      </c>
    </row>
    <row r="50" spans="1:7" s="419" customFormat="1" ht="15" customHeight="1">
      <c r="A50" s="587"/>
      <c r="B50" s="451" t="s">
        <v>1195</v>
      </c>
      <c r="C50" s="474" t="s">
        <v>1191</v>
      </c>
      <c r="D50" s="985"/>
      <c r="E50" s="597">
        <f>F50-5</f>
        <v>43568</v>
      </c>
      <c r="F50" s="596">
        <f>F49+7</f>
        <v>43573</v>
      </c>
      <c r="G50" s="596">
        <f>F50+34</f>
        <v>43607</v>
      </c>
    </row>
    <row r="51" spans="1:7" s="419" customFormat="1" ht="14.25" customHeight="1">
      <c r="A51" s="587"/>
      <c r="B51" s="474" t="s">
        <v>1196</v>
      </c>
      <c r="C51" s="545" t="s">
        <v>1197</v>
      </c>
      <c r="D51" s="985"/>
      <c r="E51" s="597">
        <f>F51-5</f>
        <v>43575</v>
      </c>
      <c r="F51" s="596">
        <f>F50+7</f>
        <v>43580</v>
      </c>
      <c r="G51" s="596">
        <f>F51+34</f>
        <v>43614</v>
      </c>
    </row>
    <row r="52" spans="1:7" s="419" customFormat="1" ht="14.25" customHeight="1">
      <c r="A52" s="587"/>
      <c r="B52" s="474" t="s">
        <v>2753</v>
      </c>
      <c r="C52" s="545" t="s">
        <v>1234</v>
      </c>
      <c r="D52" s="986"/>
      <c r="E52" s="597">
        <f>F52-5</f>
        <v>43582</v>
      </c>
      <c r="F52" s="596">
        <f>F51+7</f>
        <v>43587</v>
      </c>
      <c r="G52" s="596">
        <f>F52+34</f>
        <v>43621</v>
      </c>
    </row>
    <row r="53" spans="1:7" s="429" customFormat="1" ht="15">
      <c r="A53" s="981" t="s">
        <v>2755</v>
      </c>
      <c r="B53" s="981"/>
      <c r="C53" s="601"/>
      <c r="D53" s="594"/>
      <c r="E53" s="594"/>
      <c r="F53" s="593"/>
      <c r="G53" s="593"/>
    </row>
    <row r="54" spans="1:7" s="419" customFormat="1" ht="15" hidden="1" customHeight="1">
      <c r="A54" s="608"/>
      <c r="B54" s="982" t="s">
        <v>32</v>
      </c>
      <c r="C54" s="983" t="s">
        <v>33</v>
      </c>
      <c r="D54" s="983" t="s">
        <v>9</v>
      </c>
      <c r="E54" s="591" t="s">
        <v>2430</v>
      </c>
      <c r="F54" s="592" t="s">
        <v>10</v>
      </c>
      <c r="G54" s="591" t="s">
        <v>46</v>
      </c>
    </row>
    <row r="55" spans="1:7" s="419" customFormat="1" ht="15" hidden="1" customHeight="1">
      <c r="A55" s="608"/>
      <c r="B55" s="982"/>
      <c r="C55" s="983"/>
      <c r="D55" s="983"/>
      <c r="E55" s="591" t="s">
        <v>2429</v>
      </c>
      <c r="F55" s="592" t="s">
        <v>36</v>
      </c>
      <c r="G55" s="591" t="s">
        <v>37</v>
      </c>
    </row>
    <row r="56" spans="1:7" s="419" customFormat="1" ht="15" hidden="1" customHeight="1">
      <c r="A56" s="587"/>
      <c r="B56" s="474" t="s">
        <v>1190</v>
      </c>
      <c r="C56" s="474" t="s">
        <v>1191</v>
      </c>
      <c r="D56" s="984" t="s">
        <v>2754</v>
      </c>
      <c r="E56" s="597">
        <f>F56-5</f>
        <v>43554</v>
      </c>
      <c r="F56" s="598">
        <v>43559</v>
      </c>
      <c r="G56" s="596">
        <f>F56+33</f>
        <v>43592</v>
      </c>
    </row>
    <row r="57" spans="1:7" s="419" customFormat="1" ht="15" hidden="1" customHeight="1">
      <c r="A57" s="587"/>
      <c r="B57" s="474" t="s">
        <v>1193</v>
      </c>
      <c r="C57" s="474" t="s">
        <v>1194</v>
      </c>
      <c r="D57" s="985"/>
      <c r="E57" s="597">
        <f>F57-5</f>
        <v>43561</v>
      </c>
      <c r="F57" s="596">
        <f>F56+7</f>
        <v>43566</v>
      </c>
      <c r="G57" s="596">
        <f>F57+33</f>
        <v>43599</v>
      </c>
    </row>
    <row r="58" spans="1:7" s="419" customFormat="1" ht="15" hidden="1" customHeight="1">
      <c r="A58" s="587"/>
      <c r="B58" s="451" t="s">
        <v>1195</v>
      </c>
      <c r="C58" s="474" t="s">
        <v>1191</v>
      </c>
      <c r="D58" s="985"/>
      <c r="E58" s="597">
        <f>F58-5</f>
        <v>43568</v>
      </c>
      <c r="F58" s="596">
        <f>F57+7</f>
        <v>43573</v>
      </c>
      <c r="G58" s="596">
        <f>F58+33</f>
        <v>43606</v>
      </c>
    </row>
    <row r="59" spans="1:7" s="419" customFormat="1" ht="14.25" hidden="1" customHeight="1">
      <c r="A59" s="587"/>
      <c r="B59" s="474" t="s">
        <v>1196</v>
      </c>
      <c r="C59" s="545" t="s">
        <v>1197</v>
      </c>
      <c r="D59" s="985"/>
      <c r="E59" s="597">
        <f>F59-5</f>
        <v>43575</v>
      </c>
      <c r="F59" s="596">
        <f>F58+7</f>
        <v>43580</v>
      </c>
      <c r="G59" s="596">
        <f>F59+33</f>
        <v>43613</v>
      </c>
    </row>
    <row r="60" spans="1:7" s="419" customFormat="1" ht="14.25" hidden="1" customHeight="1">
      <c r="A60" s="587"/>
      <c r="B60" s="474" t="s">
        <v>2753</v>
      </c>
      <c r="C60" s="545" t="s">
        <v>1234</v>
      </c>
      <c r="D60" s="986"/>
      <c r="E60" s="597">
        <f>F60-5</f>
        <v>43582</v>
      </c>
      <c r="F60" s="596">
        <f>F59+7</f>
        <v>43587</v>
      </c>
      <c r="G60" s="596">
        <f>F60+33</f>
        <v>43620</v>
      </c>
    </row>
    <row r="61" spans="1:7" s="609" customFormat="1" ht="14.25" hidden="1" customHeight="1">
      <c r="A61" s="615"/>
      <c r="B61" s="614"/>
      <c r="C61" s="614"/>
      <c r="D61" s="613"/>
      <c r="E61" s="612"/>
      <c r="F61" s="611"/>
      <c r="G61" s="610"/>
    </row>
    <row r="62" spans="1:7" s="419" customFormat="1" ht="15" customHeight="1">
      <c r="A62" s="608"/>
      <c r="B62" s="982" t="s">
        <v>32</v>
      </c>
      <c r="C62" s="983" t="s">
        <v>33</v>
      </c>
      <c r="D62" s="983" t="s">
        <v>9</v>
      </c>
      <c r="E62" s="591" t="s">
        <v>2430</v>
      </c>
      <c r="F62" s="592" t="s">
        <v>10</v>
      </c>
      <c r="G62" s="591" t="s">
        <v>46</v>
      </c>
    </row>
    <row r="63" spans="1:7" s="419" customFormat="1" ht="15" customHeight="1">
      <c r="A63" s="608"/>
      <c r="B63" s="982"/>
      <c r="C63" s="983"/>
      <c r="D63" s="983"/>
      <c r="E63" s="591" t="s">
        <v>2429</v>
      </c>
      <c r="F63" s="592" t="s">
        <v>36</v>
      </c>
      <c r="G63" s="591" t="s">
        <v>37</v>
      </c>
    </row>
    <row r="64" spans="1:7" s="419" customFormat="1" ht="15" customHeight="1">
      <c r="A64" s="587"/>
      <c r="B64" s="474" t="s">
        <v>2606</v>
      </c>
      <c r="C64" s="474" t="s">
        <v>1249</v>
      </c>
      <c r="D64" s="984" t="s">
        <v>195</v>
      </c>
      <c r="E64" s="597">
        <f>F64-5</f>
        <v>43556</v>
      </c>
      <c r="F64" s="598">
        <v>43561</v>
      </c>
      <c r="G64" s="596">
        <f>F64+35</f>
        <v>43596</v>
      </c>
    </row>
    <row r="65" spans="1:7" s="419" customFormat="1" ht="15" customHeight="1">
      <c r="A65" s="587"/>
      <c r="B65" s="474" t="s">
        <v>2603</v>
      </c>
      <c r="C65" s="474" t="s">
        <v>1251</v>
      </c>
      <c r="D65" s="985"/>
      <c r="E65" s="597">
        <f>F65-5</f>
        <v>43563</v>
      </c>
      <c r="F65" s="596">
        <f>F64+7</f>
        <v>43568</v>
      </c>
      <c r="G65" s="596">
        <f>F65+35</f>
        <v>43603</v>
      </c>
    </row>
    <row r="66" spans="1:7" s="419" customFormat="1" ht="15" customHeight="1">
      <c r="A66" s="587"/>
      <c r="B66" s="474" t="s">
        <v>2601</v>
      </c>
      <c r="C66" s="474" t="s">
        <v>1253</v>
      </c>
      <c r="D66" s="985"/>
      <c r="E66" s="597">
        <f>F66-5</f>
        <v>43570</v>
      </c>
      <c r="F66" s="596">
        <f>F65+7</f>
        <v>43575</v>
      </c>
      <c r="G66" s="596">
        <f>F66+35</f>
        <v>43610</v>
      </c>
    </row>
    <row r="67" spans="1:7" s="419" customFormat="1" ht="14.25" customHeight="1">
      <c r="A67" s="587"/>
      <c r="B67" s="474" t="s">
        <v>2599</v>
      </c>
      <c r="C67" s="606" t="s">
        <v>1255</v>
      </c>
      <c r="D67" s="985"/>
      <c r="E67" s="597">
        <f>F67-5</f>
        <v>43577</v>
      </c>
      <c r="F67" s="596">
        <f>F66+7</f>
        <v>43582</v>
      </c>
      <c r="G67" s="596">
        <f>F67+35</f>
        <v>43617</v>
      </c>
    </row>
    <row r="68" spans="1:7" s="419" customFormat="1" ht="14.25" customHeight="1">
      <c r="A68" s="587"/>
      <c r="B68" s="451" t="s">
        <v>2597</v>
      </c>
      <c r="C68" s="451" t="s">
        <v>2581</v>
      </c>
      <c r="D68" s="986"/>
      <c r="E68" s="597">
        <f>F68-5</f>
        <v>43584</v>
      </c>
      <c r="F68" s="596">
        <f>F67+7</f>
        <v>43589</v>
      </c>
      <c r="G68" s="596">
        <f>F68+35</f>
        <v>43624</v>
      </c>
    </row>
    <row r="69" spans="1:7" s="429" customFormat="1" ht="15" customHeight="1">
      <c r="A69" s="981" t="s">
        <v>2752</v>
      </c>
      <c r="B69" s="981"/>
      <c r="C69" s="601"/>
      <c r="D69" s="594"/>
      <c r="E69" s="594"/>
      <c r="F69" s="593"/>
      <c r="G69" s="607"/>
    </row>
    <row r="70" spans="1:7" s="419" customFormat="1" ht="15" customHeight="1">
      <c r="A70" s="587"/>
      <c r="B70" s="982" t="s">
        <v>32</v>
      </c>
      <c r="C70" s="1001" t="s">
        <v>33</v>
      </c>
      <c r="D70" s="983" t="s">
        <v>9</v>
      </c>
      <c r="E70" s="591" t="s">
        <v>2430</v>
      </c>
      <c r="F70" s="592" t="s">
        <v>10</v>
      </c>
      <c r="G70" s="591" t="s">
        <v>2750</v>
      </c>
    </row>
    <row r="71" spans="1:7" s="419" customFormat="1" ht="15" customHeight="1">
      <c r="A71" s="587"/>
      <c r="B71" s="982"/>
      <c r="C71" s="1002"/>
      <c r="D71" s="983"/>
      <c r="E71" s="591" t="s">
        <v>2429</v>
      </c>
      <c r="F71" s="592" t="s">
        <v>36</v>
      </c>
      <c r="G71" s="591" t="s">
        <v>37</v>
      </c>
    </row>
    <row r="72" spans="1:7" s="419" customFormat="1" ht="15" customHeight="1">
      <c r="A72" s="587"/>
      <c r="B72" s="474" t="s">
        <v>2606</v>
      </c>
      <c r="C72" s="474" t="s">
        <v>1249</v>
      </c>
      <c r="D72" s="1003" t="s">
        <v>2751</v>
      </c>
      <c r="E72" s="487">
        <f>F72-5</f>
        <v>43556</v>
      </c>
      <c r="F72" s="468">
        <v>43561</v>
      </c>
      <c r="G72" s="468">
        <f>F72+48</f>
        <v>43609</v>
      </c>
    </row>
    <row r="73" spans="1:7" s="419" customFormat="1" ht="15" customHeight="1">
      <c r="A73" s="587"/>
      <c r="B73" s="474" t="s">
        <v>2603</v>
      </c>
      <c r="C73" s="474" t="s">
        <v>1251</v>
      </c>
      <c r="D73" s="1003"/>
      <c r="E73" s="487">
        <f>F73-5</f>
        <v>43563</v>
      </c>
      <c r="F73" s="468">
        <f>F72+7</f>
        <v>43568</v>
      </c>
      <c r="G73" s="468">
        <f>F73+48</f>
        <v>43616</v>
      </c>
    </row>
    <row r="74" spans="1:7" s="419" customFormat="1" ht="15" customHeight="1">
      <c r="A74" s="587"/>
      <c r="B74" s="474" t="s">
        <v>2601</v>
      </c>
      <c r="C74" s="474" t="s">
        <v>1253</v>
      </c>
      <c r="D74" s="1003"/>
      <c r="E74" s="487">
        <f>F74-5</f>
        <v>43570</v>
      </c>
      <c r="F74" s="468">
        <f>F73+7</f>
        <v>43575</v>
      </c>
      <c r="G74" s="468">
        <f>F74+48</f>
        <v>43623</v>
      </c>
    </row>
    <row r="75" spans="1:7" s="419" customFormat="1" ht="15" customHeight="1">
      <c r="A75" s="587"/>
      <c r="B75" s="474" t="s">
        <v>2599</v>
      </c>
      <c r="C75" s="606" t="s">
        <v>1255</v>
      </c>
      <c r="D75" s="1003"/>
      <c r="E75" s="487">
        <f>F75-5</f>
        <v>43577</v>
      </c>
      <c r="F75" s="468">
        <f>F74+7</f>
        <v>43582</v>
      </c>
      <c r="G75" s="468">
        <f>F75+48</f>
        <v>43630</v>
      </c>
    </row>
    <row r="76" spans="1:7" s="419" customFormat="1" ht="15" customHeight="1">
      <c r="A76" s="587"/>
      <c r="B76" s="451" t="s">
        <v>2597</v>
      </c>
      <c r="C76" s="451" t="s">
        <v>2581</v>
      </c>
      <c r="D76" s="1003"/>
      <c r="E76" s="487">
        <f>F76-5</f>
        <v>43584</v>
      </c>
      <c r="F76" s="468">
        <f>F75+7</f>
        <v>43589</v>
      </c>
      <c r="G76" s="468">
        <f>F76+48</f>
        <v>43637</v>
      </c>
    </row>
    <row r="77" spans="1:7" s="419" customFormat="1" ht="15" hidden="1" customHeight="1">
      <c r="A77" s="587"/>
      <c r="B77" s="992" t="s">
        <v>1444</v>
      </c>
      <c r="C77" s="1001" t="s">
        <v>33</v>
      </c>
      <c r="D77" s="983" t="s">
        <v>9</v>
      </c>
      <c r="E77" s="591" t="s">
        <v>2430</v>
      </c>
      <c r="F77" s="592" t="s">
        <v>10</v>
      </c>
      <c r="G77" s="591" t="s">
        <v>2750</v>
      </c>
    </row>
    <row r="78" spans="1:7" s="419" customFormat="1" ht="15" hidden="1" customHeight="1">
      <c r="A78" s="587"/>
      <c r="B78" s="993"/>
      <c r="C78" s="1002"/>
      <c r="D78" s="983"/>
      <c r="E78" s="591" t="s">
        <v>2429</v>
      </c>
      <c r="F78" s="592" t="s">
        <v>36</v>
      </c>
      <c r="G78" s="591" t="s">
        <v>37</v>
      </c>
    </row>
    <row r="79" spans="1:7" s="419" customFormat="1" ht="15" hidden="1" customHeight="1">
      <c r="A79" s="587"/>
      <c r="B79" s="451" t="s">
        <v>2749</v>
      </c>
      <c r="C79" s="504" t="s">
        <v>1157</v>
      </c>
      <c r="D79" s="1003" t="s">
        <v>2550</v>
      </c>
      <c r="E79" s="487">
        <f>F79-5</f>
        <v>43556</v>
      </c>
      <c r="F79" s="468">
        <v>43561</v>
      </c>
      <c r="G79" s="468">
        <f>F79+44</f>
        <v>43605</v>
      </c>
    </row>
    <row r="80" spans="1:7" s="419" customFormat="1" ht="15" hidden="1" customHeight="1">
      <c r="A80" s="587"/>
      <c r="B80" s="451" t="s">
        <v>2748</v>
      </c>
      <c r="C80" s="504" t="s">
        <v>1219</v>
      </c>
      <c r="D80" s="1003"/>
      <c r="E80" s="487">
        <f>F80-5</f>
        <v>43563</v>
      </c>
      <c r="F80" s="468">
        <f>F79+7</f>
        <v>43568</v>
      </c>
      <c r="G80" s="468">
        <f>F80+44</f>
        <v>43612</v>
      </c>
    </row>
    <row r="81" spans="1:7" s="419" customFormat="1" ht="15" hidden="1" customHeight="1">
      <c r="A81" s="587"/>
      <c r="B81" s="451" t="s">
        <v>2747</v>
      </c>
      <c r="C81" s="504" t="s">
        <v>76</v>
      </c>
      <c r="D81" s="1003"/>
      <c r="E81" s="487">
        <f>F81-5</f>
        <v>43570</v>
      </c>
      <c r="F81" s="468">
        <f>F80+7</f>
        <v>43575</v>
      </c>
      <c r="G81" s="468">
        <f>F81+44</f>
        <v>43619</v>
      </c>
    </row>
    <row r="82" spans="1:7" s="419" customFormat="1" ht="15" hidden="1" customHeight="1">
      <c r="A82" s="587"/>
      <c r="B82" s="451" t="s">
        <v>2746</v>
      </c>
      <c r="C82" s="529" t="s">
        <v>76</v>
      </c>
      <c r="D82" s="1003"/>
      <c r="E82" s="487">
        <f>F82-5</f>
        <v>43577</v>
      </c>
      <c r="F82" s="468">
        <f>F81+7</f>
        <v>43582</v>
      </c>
      <c r="G82" s="468">
        <f>F82+44</f>
        <v>43626</v>
      </c>
    </row>
    <row r="83" spans="1:7" s="419" customFormat="1" ht="15" hidden="1" customHeight="1">
      <c r="A83" s="587"/>
      <c r="B83" s="451" t="s">
        <v>2745</v>
      </c>
      <c r="C83" s="504" t="s">
        <v>354</v>
      </c>
      <c r="D83" s="1003"/>
      <c r="E83" s="487">
        <f>F83-5</f>
        <v>43584</v>
      </c>
      <c r="F83" s="468">
        <f>F82+7</f>
        <v>43589</v>
      </c>
      <c r="G83" s="468">
        <f>F83+44</f>
        <v>43633</v>
      </c>
    </row>
    <row r="84" spans="1:7" s="429" customFormat="1" ht="15.95" customHeight="1">
      <c r="A84" s="981" t="s">
        <v>53</v>
      </c>
      <c r="B84" s="981"/>
      <c r="C84" s="595"/>
      <c r="D84" s="594"/>
      <c r="E84" s="594"/>
      <c r="F84" s="593"/>
      <c r="G84" s="567"/>
    </row>
    <row r="85" spans="1:7" s="419" customFormat="1" ht="15" customHeight="1">
      <c r="A85" s="587"/>
      <c r="B85" s="992" t="s">
        <v>32</v>
      </c>
      <c r="C85" s="983" t="s">
        <v>33</v>
      </c>
      <c r="D85" s="983" t="s">
        <v>9</v>
      </c>
      <c r="E85" s="591" t="s">
        <v>2430</v>
      </c>
      <c r="F85" s="592" t="s">
        <v>10</v>
      </c>
      <c r="G85" s="591" t="s">
        <v>53</v>
      </c>
    </row>
    <row r="86" spans="1:7" s="419" customFormat="1" ht="15" customHeight="1">
      <c r="A86" s="587"/>
      <c r="B86" s="993"/>
      <c r="C86" s="1001"/>
      <c r="D86" s="1001"/>
      <c r="E86" s="591" t="s">
        <v>2429</v>
      </c>
      <c r="F86" s="605" t="s">
        <v>36</v>
      </c>
      <c r="G86" s="600" t="s">
        <v>37</v>
      </c>
    </row>
    <row r="87" spans="1:7" s="419" customFormat="1" ht="15" customHeight="1">
      <c r="A87" s="587"/>
      <c r="B87" s="497" t="s">
        <v>2744</v>
      </c>
      <c r="C87" s="497" t="s">
        <v>2743</v>
      </c>
      <c r="D87" s="1092" t="s">
        <v>168</v>
      </c>
      <c r="E87" s="604">
        <f>F87-5</f>
        <v>43552</v>
      </c>
      <c r="F87" s="588">
        <v>43557</v>
      </c>
      <c r="G87" s="448">
        <f>F87+35</f>
        <v>43592</v>
      </c>
    </row>
    <row r="88" spans="1:7" s="419" customFormat="1" ht="15" customHeight="1">
      <c r="A88" s="587"/>
      <c r="B88" s="497" t="s">
        <v>2742</v>
      </c>
      <c r="C88" s="497" t="s">
        <v>2741</v>
      </c>
      <c r="D88" s="1092"/>
      <c r="E88" s="604">
        <f>F88-5</f>
        <v>43559</v>
      </c>
      <c r="F88" s="448">
        <f>F87+7</f>
        <v>43564</v>
      </c>
      <c r="G88" s="448">
        <f>F88+32</f>
        <v>43596</v>
      </c>
    </row>
    <row r="89" spans="1:7" s="419" customFormat="1" ht="15" customHeight="1">
      <c r="A89" s="587"/>
      <c r="B89" s="497" t="s">
        <v>2740</v>
      </c>
      <c r="C89" s="497" t="s">
        <v>1462</v>
      </c>
      <c r="D89" s="1092"/>
      <c r="E89" s="604">
        <f>F89-5</f>
        <v>43566</v>
      </c>
      <c r="F89" s="448">
        <f>F88+7</f>
        <v>43571</v>
      </c>
      <c r="G89" s="448">
        <f>F89+32</f>
        <v>43603</v>
      </c>
    </row>
    <row r="90" spans="1:7" s="419" customFormat="1" ht="15" customHeight="1">
      <c r="A90" s="587"/>
      <c r="B90" s="497" t="s">
        <v>2739</v>
      </c>
      <c r="C90" s="497" t="s">
        <v>2738</v>
      </c>
      <c r="D90" s="1092"/>
      <c r="E90" s="604">
        <f>F90-5</f>
        <v>43573</v>
      </c>
      <c r="F90" s="448">
        <f>F89+7</f>
        <v>43578</v>
      </c>
      <c r="G90" s="448">
        <f>F90+32</f>
        <v>43610</v>
      </c>
    </row>
    <row r="91" spans="1:7" s="419" customFormat="1" ht="15" customHeight="1">
      <c r="A91" s="587"/>
      <c r="B91" s="497" t="s">
        <v>2484</v>
      </c>
      <c r="C91" s="497" t="s">
        <v>2484</v>
      </c>
      <c r="D91" s="1092"/>
      <c r="E91" s="604">
        <f>F91-5</f>
        <v>43580</v>
      </c>
      <c r="F91" s="448">
        <f>F90+7</f>
        <v>43585</v>
      </c>
      <c r="G91" s="448">
        <f>F91+32</f>
        <v>43617</v>
      </c>
    </row>
    <row r="92" spans="1:7" s="429" customFormat="1" ht="15" customHeight="1">
      <c r="A92" s="981" t="s">
        <v>2737</v>
      </c>
      <c r="B92" s="981"/>
      <c r="C92" s="601"/>
      <c r="D92" s="594"/>
      <c r="E92" s="594"/>
      <c r="F92" s="593"/>
      <c r="G92" s="603"/>
    </row>
    <row r="93" spans="1:7" s="419" customFormat="1" ht="15" customHeight="1">
      <c r="A93" s="587"/>
      <c r="B93" s="992" t="s">
        <v>32</v>
      </c>
      <c r="C93" s="1001" t="s">
        <v>33</v>
      </c>
      <c r="D93" s="983" t="s">
        <v>9</v>
      </c>
      <c r="E93" s="591" t="s">
        <v>2430</v>
      </c>
      <c r="F93" s="592" t="s">
        <v>10</v>
      </c>
      <c r="G93" s="591" t="s">
        <v>2736</v>
      </c>
    </row>
    <row r="94" spans="1:7" s="419" customFormat="1" ht="15" customHeight="1">
      <c r="A94" s="587"/>
      <c r="B94" s="993"/>
      <c r="C94" s="1002"/>
      <c r="D94" s="983"/>
      <c r="E94" s="591" t="s">
        <v>2429</v>
      </c>
      <c r="F94" s="592" t="s">
        <v>36</v>
      </c>
      <c r="G94" s="602" t="s">
        <v>37</v>
      </c>
    </row>
    <row r="95" spans="1:7" s="419" customFormat="1" ht="15" customHeight="1">
      <c r="A95" s="587"/>
      <c r="B95" s="451" t="s">
        <v>594</v>
      </c>
      <c r="C95" s="550" t="s">
        <v>2653</v>
      </c>
      <c r="D95" s="1091" t="s">
        <v>196</v>
      </c>
      <c r="E95" s="473">
        <f>F95-5</f>
        <v>43553</v>
      </c>
      <c r="F95" s="468">
        <v>43558</v>
      </c>
      <c r="G95" s="468">
        <f>F95+40</f>
        <v>43598</v>
      </c>
    </row>
    <row r="96" spans="1:7" s="419" customFormat="1" ht="15" customHeight="1">
      <c r="A96" s="587"/>
      <c r="B96" s="451" t="s">
        <v>181</v>
      </c>
      <c r="C96" s="550" t="s">
        <v>2651</v>
      </c>
      <c r="D96" s="1091"/>
      <c r="E96" s="473">
        <f>F96-5</f>
        <v>43560</v>
      </c>
      <c r="F96" s="468">
        <f>F95+7</f>
        <v>43565</v>
      </c>
      <c r="G96" s="468">
        <f>F96+40</f>
        <v>43605</v>
      </c>
    </row>
    <row r="97" spans="1:11" s="419" customFormat="1" ht="15" customHeight="1">
      <c r="A97" s="587"/>
      <c r="B97" s="451" t="s">
        <v>595</v>
      </c>
      <c r="C97" s="550" t="s">
        <v>2649</v>
      </c>
      <c r="D97" s="1091"/>
      <c r="E97" s="473">
        <f>F97-5</f>
        <v>43567</v>
      </c>
      <c r="F97" s="468">
        <f>F96+7</f>
        <v>43572</v>
      </c>
      <c r="G97" s="468">
        <f>F97+40</f>
        <v>43612</v>
      </c>
    </row>
    <row r="98" spans="1:11" s="419" customFormat="1" ht="15" customHeight="1">
      <c r="A98" s="587"/>
      <c r="B98" s="451" t="s">
        <v>2735</v>
      </c>
      <c r="C98" s="550" t="s">
        <v>2647</v>
      </c>
      <c r="D98" s="1091"/>
      <c r="E98" s="473">
        <f>F98-5</f>
        <v>43574</v>
      </c>
      <c r="F98" s="468">
        <f>F97+7</f>
        <v>43579</v>
      </c>
      <c r="G98" s="468">
        <f>F98+40</f>
        <v>43619</v>
      </c>
    </row>
    <row r="99" spans="1:11" s="419" customFormat="1" ht="15" customHeight="1">
      <c r="A99" s="587"/>
      <c r="B99" s="451" t="s">
        <v>2734</v>
      </c>
      <c r="C99" s="550" t="s">
        <v>2645</v>
      </c>
      <c r="D99" s="1091"/>
      <c r="E99" s="473">
        <f>F99-5</f>
        <v>43581</v>
      </c>
      <c r="F99" s="468">
        <f>F98+7</f>
        <v>43586</v>
      </c>
      <c r="G99" s="468">
        <f>F99+40</f>
        <v>43626</v>
      </c>
    </row>
    <row r="100" spans="1:11" s="429" customFormat="1" ht="17.25" customHeight="1">
      <c r="A100" s="981" t="s">
        <v>2733</v>
      </c>
      <c r="B100" s="981"/>
      <c r="C100" s="601"/>
      <c r="D100" s="594"/>
      <c r="E100" s="594"/>
      <c r="F100" s="593"/>
      <c r="G100" s="593"/>
      <c r="H100" s="559"/>
    </row>
    <row r="101" spans="1:11" s="419" customFormat="1" ht="15" customHeight="1">
      <c r="A101" s="587"/>
      <c r="B101" s="992" t="s">
        <v>32</v>
      </c>
      <c r="C101" s="1001" t="s">
        <v>33</v>
      </c>
      <c r="D101" s="1001" t="s">
        <v>9</v>
      </c>
      <c r="E101" s="600" t="s">
        <v>2430</v>
      </c>
      <c r="F101" s="592" t="s">
        <v>10</v>
      </c>
      <c r="G101" s="600" t="s">
        <v>2733</v>
      </c>
      <c r="H101" s="586"/>
    </row>
    <row r="102" spans="1:11" s="419" customFormat="1" ht="15" customHeight="1">
      <c r="A102" s="587"/>
      <c r="B102" s="993"/>
      <c r="C102" s="1002"/>
      <c r="D102" s="1073"/>
      <c r="E102" s="591" t="s">
        <v>2429</v>
      </c>
      <c r="F102" s="599" t="s">
        <v>36</v>
      </c>
      <c r="G102" s="591" t="s">
        <v>37</v>
      </c>
      <c r="H102" s="556"/>
    </row>
    <row r="103" spans="1:11" s="419" customFormat="1" ht="15" customHeight="1">
      <c r="A103" s="587"/>
      <c r="B103" s="497" t="s">
        <v>1190</v>
      </c>
      <c r="C103" s="474" t="s">
        <v>1191</v>
      </c>
      <c r="D103" s="1003" t="s">
        <v>111</v>
      </c>
      <c r="E103" s="597">
        <f>F103-5</f>
        <v>43554</v>
      </c>
      <c r="F103" s="598">
        <v>43559</v>
      </c>
      <c r="G103" s="596">
        <f>F103+40</f>
        <v>43599</v>
      </c>
    </row>
    <row r="104" spans="1:11" s="419" customFormat="1" ht="15" customHeight="1">
      <c r="A104" s="587"/>
      <c r="B104" s="497" t="s">
        <v>562</v>
      </c>
      <c r="C104" s="474" t="s">
        <v>1194</v>
      </c>
      <c r="D104" s="1003"/>
      <c r="E104" s="597">
        <f>F104-5</f>
        <v>43561</v>
      </c>
      <c r="F104" s="596">
        <f>F103+7</f>
        <v>43566</v>
      </c>
      <c r="G104" s="596">
        <f>F104+40</f>
        <v>43606</v>
      </c>
    </row>
    <row r="105" spans="1:11" s="419" customFormat="1" ht="15" customHeight="1">
      <c r="A105" s="587"/>
      <c r="B105" s="497" t="s">
        <v>563</v>
      </c>
      <c r="C105" s="474" t="s">
        <v>1191</v>
      </c>
      <c r="D105" s="1003"/>
      <c r="E105" s="597">
        <f>F105-5</f>
        <v>43568</v>
      </c>
      <c r="F105" s="596">
        <f>F104+7</f>
        <v>43573</v>
      </c>
      <c r="G105" s="596">
        <f>F105+40</f>
        <v>43613</v>
      </c>
    </row>
    <row r="106" spans="1:11" s="419" customFormat="1" ht="15">
      <c r="A106" s="587"/>
      <c r="B106" s="497" t="s">
        <v>564</v>
      </c>
      <c r="C106" s="545" t="s">
        <v>1197</v>
      </c>
      <c r="D106" s="1003"/>
      <c r="E106" s="597">
        <f>F106-5</f>
        <v>43575</v>
      </c>
      <c r="F106" s="596">
        <f>F105+7</f>
        <v>43580</v>
      </c>
      <c r="G106" s="596">
        <f>F106+40</f>
        <v>43620</v>
      </c>
      <c r="H106" s="556"/>
      <c r="I106" s="556"/>
      <c r="J106" s="556"/>
      <c r="K106" s="556"/>
    </row>
    <row r="107" spans="1:11" s="419" customFormat="1" ht="15">
      <c r="A107" s="587"/>
      <c r="B107" s="497" t="s">
        <v>2594</v>
      </c>
      <c r="C107" s="545" t="s">
        <v>1234</v>
      </c>
      <c r="D107" s="1003"/>
      <c r="E107" s="597">
        <f>F107-5</f>
        <v>43582</v>
      </c>
      <c r="F107" s="596">
        <f>F106+7</f>
        <v>43587</v>
      </c>
      <c r="G107" s="596">
        <f>F107+40</f>
        <v>43627</v>
      </c>
      <c r="H107" s="556"/>
      <c r="I107" s="556"/>
      <c r="J107" s="556"/>
      <c r="K107" s="556"/>
    </row>
    <row r="108" spans="1:11" s="429" customFormat="1" ht="15">
      <c r="A108" s="981" t="s">
        <v>2732</v>
      </c>
      <c r="B108" s="981"/>
      <c r="C108" s="595"/>
      <c r="D108" s="594"/>
      <c r="E108" s="594"/>
      <c r="F108" s="593"/>
      <c r="G108" s="593"/>
      <c r="H108" s="559"/>
      <c r="I108" s="559"/>
      <c r="J108" s="559"/>
      <c r="K108" s="559"/>
    </row>
    <row r="109" spans="1:11" s="419" customFormat="1" ht="15">
      <c r="A109" s="587"/>
      <c r="B109" s="982" t="s">
        <v>32</v>
      </c>
      <c r="C109" s="983" t="s">
        <v>33</v>
      </c>
      <c r="D109" s="983" t="s">
        <v>9</v>
      </c>
      <c r="E109" s="591" t="s">
        <v>2430</v>
      </c>
      <c r="F109" s="592" t="s">
        <v>10</v>
      </c>
      <c r="G109" s="591" t="s">
        <v>2731</v>
      </c>
      <c r="H109" s="556"/>
      <c r="I109" s="556"/>
      <c r="J109" s="556"/>
      <c r="K109" s="556"/>
    </row>
    <row r="110" spans="1:11" s="419" customFormat="1" ht="15">
      <c r="A110" s="587"/>
      <c r="B110" s="992"/>
      <c r="C110" s="1001"/>
      <c r="D110" s="983"/>
      <c r="E110" s="591" t="s">
        <v>2429</v>
      </c>
      <c r="F110" s="592" t="s">
        <v>36</v>
      </c>
      <c r="G110" s="591" t="s">
        <v>37</v>
      </c>
      <c r="H110" s="590"/>
      <c r="I110" s="556"/>
      <c r="J110" s="556"/>
      <c r="K110" s="556"/>
    </row>
    <row r="111" spans="1:11" s="419" customFormat="1" ht="15">
      <c r="A111" s="587"/>
      <c r="B111" s="497" t="s">
        <v>1227</v>
      </c>
      <c r="C111" s="497" t="s">
        <v>1159</v>
      </c>
      <c r="D111" s="1068" t="s">
        <v>2189</v>
      </c>
      <c r="E111" s="473">
        <f>F111-5</f>
        <v>43554</v>
      </c>
      <c r="F111" s="588">
        <v>43559</v>
      </c>
      <c r="G111" s="468">
        <f>F111+35</f>
        <v>43594</v>
      </c>
      <c r="H111" s="556"/>
      <c r="I111" s="556"/>
      <c r="J111" s="556"/>
      <c r="K111" s="556"/>
    </row>
    <row r="112" spans="1:11" s="419" customFormat="1" ht="15">
      <c r="A112" s="587"/>
      <c r="B112" s="497" t="s">
        <v>1229</v>
      </c>
      <c r="C112" s="456" t="s">
        <v>1230</v>
      </c>
      <c r="D112" s="1069"/>
      <c r="E112" s="473">
        <f>F112-5</f>
        <v>43561</v>
      </c>
      <c r="F112" s="468">
        <f>F111+7</f>
        <v>43566</v>
      </c>
      <c r="G112" s="468">
        <f>F112+35</f>
        <v>43601</v>
      </c>
      <c r="H112" s="556"/>
      <c r="I112" s="556"/>
      <c r="J112" s="556"/>
      <c r="K112" s="556"/>
    </row>
    <row r="113" spans="1:11" s="419" customFormat="1" ht="15">
      <c r="A113" s="587"/>
      <c r="B113" s="497" t="s">
        <v>1231</v>
      </c>
      <c r="C113" s="456" t="s">
        <v>1232</v>
      </c>
      <c r="D113" s="1069"/>
      <c r="E113" s="473">
        <f>F113-5</f>
        <v>43568</v>
      </c>
      <c r="F113" s="468">
        <f>F112+7</f>
        <v>43573</v>
      </c>
      <c r="G113" s="468">
        <f>F113+35</f>
        <v>43608</v>
      </c>
      <c r="H113" s="556"/>
      <c r="I113" s="556"/>
      <c r="J113" s="556"/>
      <c r="K113" s="556"/>
    </row>
    <row r="114" spans="1:11" s="414" customFormat="1">
      <c r="A114" s="486"/>
      <c r="B114" s="497" t="s">
        <v>1233</v>
      </c>
      <c r="C114" s="456" t="s">
        <v>1234</v>
      </c>
      <c r="D114" s="1069"/>
      <c r="E114" s="473">
        <f>F114-5</f>
        <v>43575</v>
      </c>
      <c r="F114" s="468">
        <f>F113+7</f>
        <v>43580</v>
      </c>
      <c r="G114" s="468">
        <f>F114+35</f>
        <v>43615</v>
      </c>
      <c r="H114" s="586"/>
      <c r="I114" s="561"/>
      <c r="J114" s="561"/>
      <c r="K114" s="561"/>
    </row>
    <row r="115" spans="1:11">
      <c r="B115" s="497" t="s">
        <v>2730</v>
      </c>
      <c r="C115" s="497" t="s">
        <v>1237</v>
      </c>
      <c r="D115" s="1070"/>
      <c r="E115" s="473">
        <f>F115-5</f>
        <v>43582</v>
      </c>
      <c r="F115" s="468">
        <f>F114+7</f>
        <v>43587</v>
      </c>
      <c r="G115" s="468">
        <f>F115+35</f>
        <v>43622</v>
      </c>
    </row>
    <row r="116" spans="1:11" s="429" customFormat="1" ht="14.1" customHeight="1">
      <c r="A116" s="981" t="s">
        <v>2729</v>
      </c>
      <c r="B116" s="981"/>
      <c r="C116" s="595"/>
      <c r="D116" s="594"/>
      <c r="E116" s="594"/>
      <c r="F116" s="593"/>
      <c r="G116" s="593"/>
      <c r="H116" s="559"/>
      <c r="I116" s="559"/>
      <c r="J116" s="559"/>
      <c r="K116" s="559"/>
    </row>
    <row r="117" spans="1:11" s="419" customFormat="1" ht="15">
      <c r="A117" s="587"/>
      <c r="B117" s="982" t="s">
        <v>32</v>
      </c>
      <c r="C117" s="983" t="s">
        <v>33</v>
      </c>
      <c r="D117" s="983" t="s">
        <v>9</v>
      </c>
      <c r="E117" s="591" t="s">
        <v>2430</v>
      </c>
      <c r="F117" s="592" t="s">
        <v>10</v>
      </c>
      <c r="G117" s="591" t="s">
        <v>23</v>
      </c>
      <c r="H117" s="556"/>
      <c r="I117" s="556"/>
      <c r="J117" s="556"/>
      <c r="K117" s="556"/>
    </row>
    <row r="118" spans="1:11" s="419" customFormat="1" ht="15">
      <c r="A118" s="587"/>
      <c r="B118" s="992"/>
      <c r="C118" s="1001"/>
      <c r="D118" s="983"/>
      <c r="E118" s="591" t="s">
        <v>2429</v>
      </c>
      <c r="F118" s="592" t="s">
        <v>36</v>
      </c>
      <c r="G118" s="591" t="s">
        <v>37</v>
      </c>
      <c r="H118" s="590"/>
      <c r="I118" s="556"/>
      <c r="J118" s="556"/>
      <c r="K118" s="556"/>
    </row>
    <row r="119" spans="1:11" s="419" customFormat="1" ht="15">
      <c r="A119" s="587"/>
      <c r="B119" s="497" t="s">
        <v>2728</v>
      </c>
      <c r="C119" s="497" t="s">
        <v>1249</v>
      </c>
      <c r="D119" s="1068" t="s">
        <v>195</v>
      </c>
      <c r="E119" s="473">
        <f>F119-5</f>
        <v>43554</v>
      </c>
      <c r="F119" s="588">
        <v>43559</v>
      </c>
      <c r="G119" s="468">
        <f>F119+34</f>
        <v>43593</v>
      </c>
      <c r="H119" s="556"/>
      <c r="I119" s="556"/>
      <c r="J119" s="556"/>
      <c r="K119" s="556"/>
    </row>
    <row r="120" spans="1:11" s="419" customFormat="1" ht="15">
      <c r="A120" s="587"/>
      <c r="B120" s="497" t="s">
        <v>2727</v>
      </c>
      <c r="C120" s="497" t="s">
        <v>1251</v>
      </c>
      <c r="D120" s="1069"/>
      <c r="E120" s="473">
        <f>F120-5</f>
        <v>43561</v>
      </c>
      <c r="F120" s="468">
        <f>F119+7</f>
        <v>43566</v>
      </c>
      <c r="G120" s="468">
        <f>F120+34</f>
        <v>43600</v>
      </c>
      <c r="H120" s="556"/>
      <c r="I120" s="556"/>
      <c r="J120" s="556"/>
      <c r="K120" s="556"/>
    </row>
    <row r="121" spans="1:11" s="419" customFormat="1" ht="15">
      <c r="A121" s="587"/>
      <c r="B121" s="497" t="s">
        <v>2726</v>
      </c>
      <c r="C121" s="497" t="s">
        <v>1253</v>
      </c>
      <c r="D121" s="1069"/>
      <c r="E121" s="473">
        <f>F121-5</f>
        <v>43568</v>
      </c>
      <c r="F121" s="468">
        <f>F120+7</f>
        <v>43573</v>
      </c>
      <c r="G121" s="468">
        <f>F121+34</f>
        <v>43607</v>
      </c>
      <c r="H121" s="556"/>
      <c r="I121" s="556"/>
      <c r="J121" s="556"/>
      <c r="K121" s="556"/>
    </row>
    <row r="122" spans="1:11" s="414" customFormat="1">
      <c r="A122" s="486"/>
      <c r="B122" s="497" t="s">
        <v>2725</v>
      </c>
      <c r="C122" s="497" t="s">
        <v>1255</v>
      </c>
      <c r="D122" s="1069"/>
      <c r="E122" s="473">
        <f>F122-5</f>
        <v>43575</v>
      </c>
      <c r="F122" s="468">
        <f>F121+7</f>
        <v>43580</v>
      </c>
      <c r="G122" s="468">
        <f>F122+34</f>
        <v>43614</v>
      </c>
      <c r="H122" s="586"/>
      <c r="I122" s="561"/>
      <c r="J122" s="561"/>
      <c r="K122" s="561"/>
    </row>
    <row r="123" spans="1:11">
      <c r="B123" s="497" t="s">
        <v>2724</v>
      </c>
      <c r="C123" s="589" t="s">
        <v>2581</v>
      </c>
      <c r="D123" s="1070"/>
      <c r="E123" s="473">
        <f>F123-5</f>
        <v>43582</v>
      </c>
      <c r="F123" s="468">
        <f>F122+7</f>
        <v>43587</v>
      </c>
      <c r="G123" s="468">
        <f>F123+34</f>
        <v>43621</v>
      </c>
    </row>
    <row r="124" spans="1:11" s="429" customFormat="1" ht="14.1" customHeight="1">
      <c r="A124" s="981" t="s">
        <v>2306</v>
      </c>
      <c r="B124" s="981"/>
      <c r="C124" s="595"/>
      <c r="D124" s="594"/>
      <c r="E124" s="594"/>
      <c r="F124" s="593"/>
      <c r="G124" s="593"/>
      <c r="H124" s="559"/>
      <c r="I124" s="559"/>
      <c r="J124" s="559"/>
      <c r="K124" s="559"/>
    </row>
    <row r="125" spans="1:11" s="419" customFormat="1" ht="15">
      <c r="A125" s="587"/>
      <c r="B125" s="982" t="s">
        <v>32</v>
      </c>
      <c r="C125" s="983" t="s">
        <v>33</v>
      </c>
      <c r="D125" s="983" t="s">
        <v>9</v>
      </c>
      <c r="E125" s="591" t="s">
        <v>2430</v>
      </c>
      <c r="F125" s="592" t="s">
        <v>10</v>
      </c>
      <c r="G125" s="591" t="s">
        <v>23</v>
      </c>
      <c r="H125" s="556"/>
      <c r="I125" s="556"/>
      <c r="J125" s="556"/>
      <c r="K125" s="556"/>
    </row>
    <row r="126" spans="1:11" s="419" customFormat="1" ht="15">
      <c r="A126" s="587"/>
      <c r="B126" s="992"/>
      <c r="C126" s="1001"/>
      <c r="D126" s="983"/>
      <c r="E126" s="591" t="s">
        <v>2429</v>
      </c>
      <c r="F126" s="592" t="s">
        <v>36</v>
      </c>
      <c r="G126" s="591" t="s">
        <v>37</v>
      </c>
      <c r="H126" s="590"/>
      <c r="I126" s="556"/>
      <c r="J126" s="556"/>
      <c r="K126" s="556"/>
    </row>
    <row r="127" spans="1:11" s="419" customFormat="1" ht="15">
      <c r="A127" s="587"/>
      <c r="B127" s="589" t="s">
        <v>1236</v>
      </c>
      <c r="C127" s="497" t="s">
        <v>1237</v>
      </c>
      <c r="D127" s="1068" t="s">
        <v>2189</v>
      </c>
      <c r="E127" s="473">
        <f>F127-5</f>
        <v>43552</v>
      </c>
      <c r="F127" s="588">
        <v>43557</v>
      </c>
      <c r="G127" s="468">
        <f>F127+30</f>
        <v>43587</v>
      </c>
      <c r="H127" s="556"/>
      <c r="I127" s="556"/>
      <c r="J127" s="556"/>
      <c r="K127" s="556"/>
    </row>
    <row r="128" spans="1:11" s="419" customFormat="1" ht="15">
      <c r="A128" s="587"/>
      <c r="B128" s="497" t="s">
        <v>1239</v>
      </c>
      <c r="C128" s="497" t="s">
        <v>1240</v>
      </c>
      <c r="D128" s="1069"/>
      <c r="E128" s="473">
        <f>F128-5</f>
        <v>43559</v>
      </c>
      <c r="F128" s="468">
        <f>F127+7</f>
        <v>43564</v>
      </c>
      <c r="G128" s="468">
        <f>F128+30</f>
        <v>43594</v>
      </c>
      <c r="H128" s="556"/>
      <c r="I128" s="556"/>
      <c r="J128" s="556"/>
      <c r="K128" s="556"/>
    </row>
    <row r="129" spans="1:11" s="419" customFormat="1" ht="15">
      <c r="A129" s="587"/>
      <c r="B129" s="497" t="s">
        <v>2723</v>
      </c>
      <c r="C129" s="497" t="s">
        <v>2722</v>
      </c>
      <c r="D129" s="1069"/>
      <c r="E129" s="473">
        <f>F129-5</f>
        <v>43566</v>
      </c>
      <c r="F129" s="468">
        <f>F128+7</f>
        <v>43571</v>
      </c>
      <c r="G129" s="468">
        <f>F129+30</f>
        <v>43601</v>
      </c>
      <c r="H129" s="556"/>
      <c r="I129" s="556"/>
      <c r="J129" s="556"/>
      <c r="K129" s="556"/>
    </row>
    <row r="130" spans="1:11" s="414" customFormat="1">
      <c r="A130" s="486"/>
      <c r="B130" s="497" t="s">
        <v>1241</v>
      </c>
      <c r="C130" s="497" t="s">
        <v>1242</v>
      </c>
      <c r="D130" s="1069"/>
      <c r="E130" s="473">
        <f>F130-5</f>
        <v>43573</v>
      </c>
      <c r="F130" s="468">
        <f>F129+7</f>
        <v>43578</v>
      </c>
      <c r="G130" s="468">
        <f>F130+30</f>
        <v>43608</v>
      </c>
      <c r="H130" s="586"/>
      <c r="I130" s="561"/>
      <c r="J130" s="561"/>
      <c r="K130" s="561"/>
    </row>
    <row r="131" spans="1:11">
      <c r="B131" s="497" t="s">
        <v>2573</v>
      </c>
      <c r="C131" s="497" t="s">
        <v>2484</v>
      </c>
      <c r="D131" s="1070"/>
      <c r="E131" s="473">
        <f>F131-5</f>
        <v>43580</v>
      </c>
      <c r="F131" s="468">
        <f>F130+7</f>
        <v>43585</v>
      </c>
      <c r="G131" s="468">
        <f>F131+30</f>
        <v>43615</v>
      </c>
    </row>
    <row r="132" spans="1:11" s="414" customFormat="1" ht="15">
      <c r="A132" s="1093" t="s">
        <v>2721</v>
      </c>
      <c r="B132" s="1093"/>
      <c r="C132" s="1093"/>
      <c r="D132" s="1093"/>
      <c r="E132" s="1093"/>
      <c r="F132" s="1093"/>
      <c r="G132" s="1093"/>
    </row>
    <row r="133" spans="1:11" s="429" customFormat="1" ht="15">
      <c r="A133" s="1006" t="s">
        <v>2720</v>
      </c>
      <c r="B133" s="1006"/>
      <c r="C133" s="552"/>
      <c r="F133" s="552"/>
      <c r="G133" s="552"/>
      <c r="H133" s="559"/>
      <c r="I133" s="559"/>
      <c r="J133" s="559"/>
      <c r="K133" s="559"/>
    </row>
    <row r="134" spans="1:11" s="419" customFormat="1" ht="15" customHeight="1">
      <c r="A134" s="501"/>
      <c r="B134" s="1004" t="s">
        <v>32</v>
      </c>
      <c r="C134" s="987" t="s">
        <v>33</v>
      </c>
      <c r="D134" s="987" t="s">
        <v>9</v>
      </c>
      <c r="E134" s="504" t="s">
        <v>2430</v>
      </c>
      <c r="F134" s="504" t="s">
        <v>10</v>
      </c>
      <c r="G134" s="504" t="s">
        <v>2713</v>
      </c>
      <c r="H134" s="579"/>
      <c r="I134" s="556"/>
      <c r="J134" s="556"/>
      <c r="K134" s="556"/>
    </row>
    <row r="135" spans="1:11" s="419" customFormat="1" ht="15" customHeight="1">
      <c r="A135" s="501"/>
      <c r="B135" s="1015"/>
      <c r="C135" s="1045"/>
      <c r="D135" s="1045"/>
      <c r="E135" s="517" t="s">
        <v>2429</v>
      </c>
      <c r="F135" s="517" t="s">
        <v>36</v>
      </c>
      <c r="G135" s="517" t="s">
        <v>37</v>
      </c>
      <c r="H135" s="579"/>
      <c r="I135" s="556"/>
      <c r="J135" s="556"/>
      <c r="K135" s="556"/>
    </row>
    <row r="136" spans="1:11" s="419" customFormat="1" ht="15" customHeight="1">
      <c r="A136" s="501"/>
      <c r="B136" s="480" t="s">
        <v>2015</v>
      </c>
      <c r="C136" s="480" t="s">
        <v>2016</v>
      </c>
      <c r="D136" s="1025" t="s">
        <v>2189</v>
      </c>
      <c r="E136" s="448">
        <f>F136-5</f>
        <v>43555</v>
      </c>
      <c r="F136" s="468">
        <v>43560</v>
      </c>
      <c r="G136" s="468">
        <f>F136+32</f>
        <v>43592</v>
      </c>
      <c r="H136" s="579"/>
      <c r="I136" s="556"/>
      <c r="J136" s="556"/>
      <c r="K136" s="556"/>
    </row>
    <row r="137" spans="1:11" s="419" customFormat="1" ht="15" customHeight="1">
      <c r="A137" s="501"/>
      <c r="B137" s="526" t="s">
        <v>2484</v>
      </c>
      <c r="C137" s="534" t="s">
        <v>2484</v>
      </c>
      <c r="D137" s="1026"/>
      <c r="E137" s="448">
        <f>F137-5</f>
        <v>43562</v>
      </c>
      <c r="F137" s="468">
        <f>F136+7</f>
        <v>43567</v>
      </c>
      <c r="G137" s="468">
        <f>F137+32</f>
        <v>43599</v>
      </c>
      <c r="H137" s="579"/>
      <c r="I137" s="556"/>
      <c r="J137" s="556"/>
      <c r="K137" s="556"/>
    </row>
    <row r="138" spans="1:11" s="419" customFormat="1" ht="15" customHeight="1">
      <c r="A138" s="501"/>
      <c r="B138" s="480" t="s">
        <v>2719</v>
      </c>
      <c r="C138" s="480" t="s">
        <v>2718</v>
      </c>
      <c r="D138" s="1026"/>
      <c r="E138" s="448">
        <f>F138-5</f>
        <v>43569</v>
      </c>
      <c r="F138" s="468">
        <f>F137+7</f>
        <v>43574</v>
      </c>
      <c r="G138" s="468">
        <f>F138+32</f>
        <v>43606</v>
      </c>
      <c r="H138" s="579"/>
      <c r="I138" s="556"/>
      <c r="J138" s="556"/>
      <c r="K138" s="556"/>
    </row>
    <row r="139" spans="1:11" s="419" customFormat="1" ht="15" customHeight="1">
      <c r="A139" s="501"/>
      <c r="B139" s="480" t="s">
        <v>2717</v>
      </c>
      <c r="C139" s="480" t="s">
        <v>2716</v>
      </c>
      <c r="D139" s="1026"/>
      <c r="E139" s="448">
        <f>F139-5</f>
        <v>43576</v>
      </c>
      <c r="F139" s="468">
        <f>F138+7</f>
        <v>43581</v>
      </c>
      <c r="G139" s="468">
        <f>F139+32</f>
        <v>43613</v>
      </c>
      <c r="H139" s="579"/>
      <c r="I139" s="556"/>
      <c r="J139" s="556"/>
      <c r="K139" s="556"/>
    </row>
    <row r="140" spans="1:11" s="419" customFormat="1" ht="15" customHeight="1">
      <c r="A140" s="501"/>
      <c r="B140" s="480" t="s">
        <v>2715</v>
      </c>
      <c r="C140" s="480" t="s">
        <v>2714</v>
      </c>
      <c r="D140" s="1027"/>
      <c r="E140" s="448">
        <f>F140-5</f>
        <v>43583</v>
      </c>
      <c r="F140" s="468">
        <f>F139+7</f>
        <v>43588</v>
      </c>
      <c r="G140" s="468">
        <f>F140+32</f>
        <v>43620</v>
      </c>
      <c r="H140" s="579"/>
      <c r="I140" s="556"/>
      <c r="J140" s="556"/>
      <c r="K140" s="556"/>
    </row>
    <row r="141" spans="1:11" s="556" customFormat="1" ht="15" customHeight="1">
      <c r="A141" s="501"/>
      <c r="B141" s="585"/>
      <c r="C141" s="585"/>
      <c r="D141" s="584"/>
      <c r="E141" s="511"/>
      <c r="F141" s="510"/>
      <c r="G141" s="510"/>
      <c r="H141" s="579"/>
    </row>
    <row r="142" spans="1:11" s="419" customFormat="1" ht="15" customHeight="1">
      <c r="A142" s="501"/>
      <c r="B142" s="1004" t="s">
        <v>32</v>
      </c>
      <c r="C142" s="987" t="s">
        <v>33</v>
      </c>
      <c r="D142" s="987" t="s">
        <v>9</v>
      </c>
      <c r="E142" s="504" t="s">
        <v>2430</v>
      </c>
      <c r="F142" s="504" t="s">
        <v>10</v>
      </c>
      <c r="G142" s="504" t="s">
        <v>2713</v>
      </c>
      <c r="H142" s="579"/>
      <c r="I142" s="556"/>
      <c r="J142" s="556"/>
      <c r="K142" s="556"/>
    </row>
    <row r="143" spans="1:11" s="419" customFormat="1" ht="15" customHeight="1">
      <c r="A143" s="501"/>
      <c r="B143" s="1044"/>
      <c r="C143" s="1045"/>
      <c r="D143" s="1045"/>
      <c r="E143" s="517" t="s">
        <v>2429</v>
      </c>
      <c r="F143" s="517" t="s">
        <v>36</v>
      </c>
      <c r="G143" s="517" t="s">
        <v>37</v>
      </c>
      <c r="H143" s="579"/>
      <c r="I143" s="556"/>
      <c r="J143" s="556"/>
      <c r="K143" s="556"/>
    </row>
    <row r="144" spans="1:11" s="419" customFormat="1" ht="15" customHeight="1">
      <c r="A144" s="501"/>
      <c r="B144" s="531" t="s">
        <v>2712</v>
      </c>
      <c r="C144" s="526" t="s">
        <v>2711</v>
      </c>
      <c r="D144" s="1011" t="s">
        <v>156</v>
      </c>
      <c r="E144" s="583">
        <f>F144-5</f>
        <v>43551</v>
      </c>
      <c r="F144" s="573">
        <v>43556</v>
      </c>
      <c r="G144" s="573">
        <f>F144+34</f>
        <v>43590</v>
      </c>
      <c r="H144" s="579"/>
      <c r="I144" s="556"/>
      <c r="J144" s="556"/>
      <c r="K144" s="556"/>
    </row>
    <row r="145" spans="1:11" s="419" customFormat="1" ht="15" customHeight="1">
      <c r="A145" s="501"/>
      <c r="B145" s="531" t="s">
        <v>2710</v>
      </c>
      <c r="C145" s="526" t="s">
        <v>2709</v>
      </c>
      <c r="D145" s="1011"/>
      <c r="E145" s="583">
        <f>F145-5</f>
        <v>43558</v>
      </c>
      <c r="F145" s="573">
        <f>F144+7</f>
        <v>43563</v>
      </c>
      <c r="G145" s="573">
        <f>F145+34</f>
        <v>43597</v>
      </c>
      <c r="H145" s="579"/>
      <c r="I145" s="556"/>
      <c r="J145" s="556"/>
      <c r="K145" s="556"/>
    </row>
    <row r="146" spans="1:11" s="419" customFormat="1" ht="15" customHeight="1">
      <c r="A146" s="501"/>
      <c r="B146" s="531" t="s">
        <v>2708</v>
      </c>
      <c r="C146" s="526" t="s">
        <v>1957</v>
      </c>
      <c r="D146" s="1011"/>
      <c r="E146" s="583">
        <f>F146-5</f>
        <v>43565</v>
      </c>
      <c r="F146" s="573">
        <f>F145+7</f>
        <v>43570</v>
      </c>
      <c r="G146" s="573">
        <f>F146+34</f>
        <v>43604</v>
      </c>
      <c r="H146" s="579"/>
      <c r="I146" s="556"/>
      <c r="J146" s="556"/>
      <c r="K146" s="556"/>
    </row>
    <row r="147" spans="1:11" s="419" customFormat="1" ht="15" customHeight="1">
      <c r="A147" s="501"/>
      <c r="B147" s="531" t="s">
        <v>2707</v>
      </c>
      <c r="C147" s="526" t="s">
        <v>2706</v>
      </c>
      <c r="D147" s="1011"/>
      <c r="E147" s="583">
        <f>F147-5</f>
        <v>43572</v>
      </c>
      <c r="F147" s="573">
        <f>F146+7</f>
        <v>43577</v>
      </c>
      <c r="G147" s="573">
        <f>F147+34</f>
        <v>43611</v>
      </c>
      <c r="H147" s="579"/>
      <c r="I147" s="556"/>
      <c r="J147" s="556"/>
      <c r="K147" s="556"/>
    </row>
    <row r="148" spans="1:11" s="419" customFormat="1" ht="18" customHeight="1">
      <c r="A148" s="486"/>
      <c r="B148" s="531" t="s">
        <v>2705</v>
      </c>
      <c r="C148" s="526" t="s">
        <v>2704</v>
      </c>
      <c r="D148" s="1011"/>
      <c r="E148" s="583">
        <f>F148-5</f>
        <v>43579</v>
      </c>
      <c r="F148" s="573">
        <f>F147+7</f>
        <v>43584</v>
      </c>
      <c r="G148" s="573">
        <f>F148+34</f>
        <v>43618</v>
      </c>
      <c r="H148" s="579"/>
      <c r="I148" s="556"/>
      <c r="J148" s="556"/>
      <c r="K148" s="556"/>
    </row>
    <row r="149" spans="1:11" s="429" customFormat="1" ht="15" customHeight="1">
      <c r="A149" s="1059" t="s">
        <v>2703</v>
      </c>
      <c r="B149" s="1094"/>
      <c r="C149" s="582"/>
      <c r="D149" s="479"/>
      <c r="E149" s="581"/>
      <c r="F149" s="552"/>
      <c r="G149" s="552"/>
      <c r="H149" s="580"/>
      <c r="I149" s="559"/>
      <c r="J149" s="559"/>
      <c r="K149" s="559"/>
    </row>
    <row r="150" spans="1:11" s="419" customFormat="1" ht="15" customHeight="1">
      <c r="A150" s="501"/>
      <c r="B150" s="1004" t="s">
        <v>32</v>
      </c>
      <c r="C150" s="987" t="s">
        <v>33</v>
      </c>
      <c r="D150" s="987" t="s">
        <v>9</v>
      </c>
      <c r="E150" s="504" t="s">
        <v>2430</v>
      </c>
      <c r="F150" s="504" t="s">
        <v>10</v>
      </c>
      <c r="G150" s="504" t="s">
        <v>1979</v>
      </c>
      <c r="H150" s="579"/>
      <c r="I150" s="556"/>
      <c r="J150" s="556"/>
      <c r="K150" s="556"/>
    </row>
    <row r="151" spans="1:11" s="419" customFormat="1" ht="15" customHeight="1">
      <c r="A151" s="501"/>
      <c r="B151" s="1015"/>
      <c r="C151" s="1045"/>
      <c r="D151" s="1045"/>
      <c r="E151" s="517" t="s">
        <v>2429</v>
      </c>
      <c r="F151" s="517" t="s">
        <v>36</v>
      </c>
      <c r="G151" s="517" t="s">
        <v>37</v>
      </c>
      <c r="H151" s="579"/>
      <c r="I151" s="556"/>
      <c r="J151" s="556"/>
      <c r="K151" s="556"/>
    </row>
    <row r="152" spans="1:11" s="419" customFormat="1" ht="15" customHeight="1">
      <c r="A152" s="501"/>
      <c r="B152" s="526" t="s">
        <v>2643</v>
      </c>
      <c r="C152" s="526" t="s">
        <v>2642</v>
      </c>
      <c r="D152" s="1071" t="s">
        <v>168</v>
      </c>
      <c r="E152" s="448">
        <f>F152-5</f>
        <v>43554</v>
      </c>
      <c r="F152" s="468">
        <v>43559</v>
      </c>
      <c r="G152" s="468">
        <f>F152+35</f>
        <v>43594</v>
      </c>
      <c r="H152" s="579"/>
      <c r="I152" s="556"/>
      <c r="J152" s="556"/>
      <c r="K152" s="556"/>
    </row>
    <row r="153" spans="1:11" s="419" customFormat="1" ht="15" customHeight="1">
      <c r="A153" s="501"/>
      <c r="B153" s="526" t="s">
        <v>2484</v>
      </c>
      <c r="C153" s="526" t="s">
        <v>2484</v>
      </c>
      <c r="D153" s="1075"/>
      <c r="E153" s="448">
        <f>F153-5</f>
        <v>43561</v>
      </c>
      <c r="F153" s="468">
        <f>F152+7</f>
        <v>43566</v>
      </c>
      <c r="G153" s="468">
        <f>F153+35</f>
        <v>43601</v>
      </c>
      <c r="H153" s="579"/>
      <c r="I153" s="556"/>
      <c r="J153" s="556"/>
      <c r="K153" s="556"/>
    </row>
    <row r="154" spans="1:11" s="419" customFormat="1" ht="15" customHeight="1">
      <c r="A154" s="501"/>
      <c r="B154" s="526" t="s">
        <v>2641</v>
      </c>
      <c r="C154" s="526" t="s">
        <v>1844</v>
      </c>
      <c r="D154" s="1075"/>
      <c r="E154" s="448">
        <f>F154-5</f>
        <v>43568</v>
      </c>
      <c r="F154" s="468">
        <f>F153+7</f>
        <v>43573</v>
      </c>
      <c r="G154" s="468">
        <f>F154+35</f>
        <v>43608</v>
      </c>
      <c r="H154" s="579"/>
      <c r="I154" s="556"/>
      <c r="J154" s="556"/>
      <c r="K154" s="556"/>
    </row>
    <row r="155" spans="1:11" s="419" customFormat="1" ht="15" customHeight="1">
      <c r="A155" s="501"/>
      <c r="B155" s="526" t="s">
        <v>2702</v>
      </c>
      <c r="C155" s="550" t="s">
        <v>2701</v>
      </c>
      <c r="D155" s="1075"/>
      <c r="E155" s="448">
        <f>F155-5</f>
        <v>43575</v>
      </c>
      <c r="F155" s="468">
        <f>F154+7</f>
        <v>43580</v>
      </c>
      <c r="G155" s="468">
        <f>F155+35</f>
        <v>43615</v>
      </c>
      <c r="H155" s="579"/>
      <c r="I155" s="556"/>
      <c r="J155" s="556"/>
      <c r="K155" s="556"/>
    </row>
    <row r="156" spans="1:11" s="419" customFormat="1" ht="15" customHeight="1">
      <c r="A156" s="501"/>
      <c r="B156" s="526" t="s">
        <v>2700</v>
      </c>
      <c r="C156" s="526" t="s">
        <v>2699</v>
      </c>
      <c r="D156" s="1072"/>
      <c r="E156" s="448">
        <f>F156-5</f>
        <v>43582</v>
      </c>
      <c r="F156" s="468">
        <f>F155+7</f>
        <v>43587</v>
      </c>
      <c r="G156" s="468">
        <f>F156+35</f>
        <v>43622</v>
      </c>
      <c r="H156" s="579"/>
      <c r="I156" s="556"/>
      <c r="J156" s="556"/>
      <c r="K156" s="556"/>
    </row>
    <row r="157" spans="1:11" s="415" customFormat="1" ht="15">
      <c r="A157" s="1074" t="s">
        <v>2698</v>
      </c>
      <c r="B157" s="1074"/>
      <c r="C157" s="1074"/>
      <c r="D157" s="1074"/>
      <c r="E157" s="1074"/>
      <c r="F157" s="1074"/>
      <c r="G157" s="1074"/>
      <c r="H157" s="578"/>
      <c r="I157" s="577"/>
      <c r="J157" s="565"/>
      <c r="K157" s="565"/>
    </row>
    <row r="158" spans="1:11" s="415" customFormat="1" ht="15" customHeight="1">
      <c r="A158" s="575"/>
      <c r="B158" s="1004" t="s">
        <v>32</v>
      </c>
      <c r="C158" s="1011" t="s">
        <v>33</v>
      </c>
      <c r="D158" s="1011" t="s">
        <v>9</v>
      </c>
      <c r="E158" s="531" t="s">
        <v>2430</v>
      </c>
      <c r="F158" s="531" t="s">
        <v>10</v>
      </c>
      <c r="G158" s="531" t="s">
        <v>2697</v>
      </c>
    </row>
    <row r="159" spans="1:11" s="415" customFormat="1" ht="15" customHeight="1">
      <c r="A159" s="575"/>
      <c r="B159" s="1044"/>
      <c r="C159" s="1046"/>
      <c r="D159" s="1046"/>
      <c r="E159" s="531" t="s">
        <v>2429</v>
      </c>
      <c r="F159" s="531" t="s">
        <v>36</v>
      </c>
      <c r="G159" s="531" t="s">
        <v>37</v>
      </c>
    </row>
    <row r="160" spans="1:11" s="415" customFormat="1" ht="15" customHeight="1">
      <c r="A160" s="575"/>
      <c r="B160" s="531" t="s">
        <v>2673</v>
      </c>
      <c r="C160" s="497" t="s">
        <v>2677</v>
      </c>
      <c r="D160" s="1003" t="s">
        <v>2676</v>
      </c>
      <c r="E160" s="574">
        <f>F160-5</f>
        <v>43551</v>
      </c>
      <c r="F160" s="573">
        <v>43556</v>
      </c>
      <c r="G160" s="573">
        <f>F160+15</f>
        <v>43571</v>
      </c>
    </row>
    <row r="161" spans="1:7" s="415" customFormat="1" ht="15" customHeight="1">
      <c r="A161" s="575"/>
      <c r="B161" s="531" t="s">
        <v>2673</v>
      </c>
      <c r="C161" s="497" t="s">
        <v>1337</v>
      </c>
      <c r="D161" s="1003"/>
      <c r="E161" s="574">
        <f>F161-5</f>
        <v>43558</v>
      </c>
      <c r="F161" s="573">
        <f>F160+7</f>
        <v>43563</v>
      </c>
      <c r="G161" s="573">
        <f>F161+15</f>
        <v>43578</v>
      </c>
    </row>
    <row r="162" spans="1:7" s="415" customFormat="1" ht="15" customHeight="1">
      <c r="A162" s="575"/>
      <c r="B162" s="531" t="s">
        <v>2673</v>
      </c>
      <c r="C162" s="497" t="s">
        <v>2675</v>
      </c>
      <c r="D162" s="1003"/>
      <c r="E162" s="574">
        <f>F162-5</f>
        <v>43565</v>
      </c>
      <c r="F162" s="573">
        <f>F161+7</f>
        <v>43570</v>
      </c>
      <c r="G162" s="573">
        <f>F162+15</f>
        <v>43585</v>
      </c>
    </row>
    <row r="163" spans="1:7" s="415" customFormat="1" ht="15" customHeight="1">
      <c r="A163" s="575"/>
      <c r="B163" s="531" t="s">
        <v>2673</v>
      </c>
      <c r="C163" s="497" t="s">
        <v>2674</v>
      </c>
      <c r="D163" s="1003"/>
      <c r="E163" s="574">
        <f>F163-5</f>
        <v>43572</v>
      </c>
      <c r="F163" s="573">
        <f>F162+7</f>
        <v>43577</v>
      </c>
      <c r="G163" s="573">
        <f>F163+15</f>
        <v>43592</v>
      </c>
    </row>
    <row r="164" spans="1:7" s="415" customFormat="1" ht="15">
      <c r="A164" s="575"/>
      <c r="B164" s="531" t="s">
        <v>2673</v>
      </c>
      <c r="C164" s="497" t="s">
        <v>2672</v>
      </c>
      <c r="D164" s="1003"/>
      <c r="E164" s="574">
        <f>F164-5</f>
        <v>43579</v>
      </c>
      <c r="F164" s="573">
        <f>F163+7</f>
        <v>43584</v>
      </c>
      <c r="G164" s="573">
        <f>F164+15</f>
        <v>43599</v>
      </c>
    </row>
    <row r="165" spans="1:7" s="415" customFormat="1" ht="15">
      <c r="A165" s="575"/>
      <c r="B165" s="531"/>
      <c r="C165" s="497"/>
      <c r="D165" s="576"/>
      <c r="E165" s="574"/>
      <c r="F165" s="573"/>
      <c r="G165" s="573"/>
    </row>
    <row r="166" spans="1:7" s="415" customFormat="1" ht="15" customHeight="1">
      <c r="A166" s="575"/>
      <c r="B166" s="1004" t="s">
        <v>32</v>
      </c>
      <c r="C166" s="1011" t="s">
        <v>33</v>
      </c>
      <c r="D166" s="1011" t="s">
        <v>9</v>
      </c>
      <c r="E166" s="531" t="s">
        <v>2430</v>
      </c>
      <c r="F166" s="531" t="s">
        <v>10</v>
      </c>
      <c r="G166" s="531" t="s">
        <v>2697</v>
      </c>
    </row>
    <row r="167" spans="1:7" s="415" customFormat="1" ht="15" customHeight="1">
      <c r="A167" s="575"/>
      <c r="B167" s="1044"/>
      <c r="C167" s="1046"/>
      <c r="D167" s="1046"/>
      <c r="E167" s="531" t="s">
        <v>2429</v>
      </c>
      <c r="F167" s="531" t="s">
        <v>36</v>
      </c>
      <c r="G167" s="531" t="s">
        <v>37</v>
      </c>
    </row>
    <row r="168" spans="1:7" s="415" customFormat="1" ht="15" customHeight="1">
      <c r="A168" s="575"/>
      <c r="B168" s="531" t="s">
        <v>2696</v>
      </c>
      <c r="C168" s="497" t="s">
        <v>1978</v>
      </c>
      <c r="D168" s="1003" t="s">
        <v>2695</v>
      </c>
      <c r="E168" s="574">
        <f>F168-5</f>
        <v>43555</v>
      </c>
      <c r="F168" s="573">
        <v>43560</v>
      </c>
      <c r="G168" s="573">
        <f>F168+15</f>
        <v>43575</v>
      </c>
    </row>
    <row r="169" spans="1:7" s="415" customFormat="1" ht="15" customHeight="1">
      <c r="A169" s="575"/>
      <c r="B169" s="531" t="s">
        <v>2694</v>
      </c>
      <c r="C169" s="497" t="s">
        <v>2690</v>
      </c>
      <c r="D169" s="1003"/>
      <c r="E169" s="574">
        <f>F169-5</f>
        <v>43562</v>
      </c>
      <c r="F169" s="573">
        <f>F168+7</f>
        <v>43567</v>
      </c>
      <c r="G169" s="573">
        <f>F169+15</f>
        <v>43582</v>
      </c>
    </row>
    <row r="170" spans="1:7" s="415" customFormat="1" ht="15" customHeight="1">
      <c r="A170" s="575"/>
      <c r="B170" s="531" t="s">
        <v>2693</v>
      </c>
      <c r="C170" s="497" t="s">
        <v>1369</v>
      </c>
      <c r="D170" s="1003"/>
      <c r="E170" s="574">
        <f>F170-5</f>
        <v>43569</v>
      </c>
      <c r="F170" s="573">
        <f>F169+7</f>
        <v>43574</v>
      </c>
      <c r="G170" s="573">
        <f>F170+15</f>
        <v>43589</v>
      </c>
    </row>
    <row r="171" spans="1:7" s="415" customFormat="1" ht="15" customHeight="1">
      <c r="A171" s="575"/>
      <c r="B171" s="531" t="s">
        <v>2692</v>
      </c>
      <c r="C171" s="497" t="s">
        <v>1978</v>
      </c>
      <c r="D171" s="1003"/>
      <c r="E171" s="574">
        <f>F171-5</f>
        <v>43576</v>
      </c>
      <c r="F171" s="573">
        <f>F170+7</f>
        <v>43581</v>
      </c>
      <c r="G171" s="573">
        <f>F171+15</f>
        <v>43596</v>
      </c>
    </row>
    <row r="172" spans="1:7" s="415" customFormat="1" ht="15">
      <c r="A172" s="575"/>
      <c r="B172" s="531" t="s">
        <v>2691</v>
      </c>
      <c r="C172" s="497" t="s">
        <v>2690</v>
      </c>
      <c r="D172" s="1003"/>
      <c r="E172" s="574">
        <f>F172-5</f>
        <v>43583</v>
      </c>
      <c r="F172" s="573">
        <f>F171+7</f>
        <v>43588</v>
      </c>
      <c r="G172" s="573">
        <f>F172+15</f>
        <v>43603</v>
      </c>
    </row>
    <row r="173" spans="1:7" s="414" customFormat="1" ht="15.75" hidden="1" customHeight="1">
      <c r="A173" s="501"/>
      <c r="B173" s="1018" t="s">
        <v>32</v>
      </c>
      <c r="C173" s="1071" t="s">
        <v>33</v>
      </c>
      <c r="D173" s="1071" t="s">
        <v>9</v>
      </c>
      <c r="E173" s="504" t="s">
        <v>2430</v>
      </c>
      <c r="F173" s="504" t="s">
        <v>10</v>
      </c>
      <c r="G173" s="504" t="s">
        <v>155</v>
      </c>
    </row>
    <row r="174" spans="1:7" s="414" customFormat="1" ht="15" hidden="1">
      <c r="A174" s="501"/>
      <c r="B174" s="1020"/>
      <c r="C174" s="1072"/>
      <c r="D174" s="1072"/>
      <c r="E174" s="504" t="s">
        <v>2429</v>
      </c>
      <c r="F174" s="504" t="s">
        <v>36</v>
      </c>
      <c r="G174" s="504" t="s">
        <v>37</v>
      </c>
    </row>
    <row r="175" spans="1:7" s="414" customFormat="1" ht="15" hidden="1" customHeight="1">
      <c r="A175" s="572"/>
      <c r="B175" s="526" t="s">
        <v>2689</v>
      </c>
      <c r="C175" s="526" t="s">
        <v>2052</v>
      </c>
      <c r="D175" s="984" t="s">
        <v>168</v>
      </c>
      <c r="E175" s="448">
        <f>F175-5</f>
        <v>43554</v>
      </c>
      <c r="F175" s="468">
        <v>43559</v>
      </c>
      <c r="G175" s="468">
        <f>F175+18</f>
        <v>43577</v>
      </c>
    </row>
    <row r="176" spans="1:7" s="414" customFormat="1" ht="15" hidden="1" customHeight="1">
      <c r="A176" s="572"/>
      <c r="B176" s="526" t="s">
        <v>2688</v>
      </c>
      <c r="C176" s="526" t="s">
        <v>2642</v>
      </c>
      <c r="D176" s="985"/>
      <c r="E176" s="448">
        <f>F176-5</f>
        <v>43561</v>
      </c>
      <c r="F176" s="468">
        <f>F175+7</f>
        <v>43566</v>
      </c>
      <c r="G176" s="468">
        <f>F176+18</f>
        <v>43584</v>
      </c>
    </row>
    <row r="177" spans="1:8" s="414" customFormat="1" ht="15" hidden="1" customHeight="1">
      <c r="A177" s="572"/>
      <c r="B177" s="526" t="s">
        <v>2687</v>
      </c>
      <c r="C177" s="526" t="s">
        <v>1847</v>
      </c>
      <c r="D177" s="985"/>
      <c r="E177" s="448">
        <f>F177-5</f>
        <v>43568</v>
      </c>
      <c r="F177" s="468">
        <f>F176+7</f>
        <v>43573</v>
      </c>
      <c r="G177" s="468">
        <f>F177+18</f>
        <v>43591</v>
      </c>
    </row>
    <row r="178" spans="1:8" s="414" customFormat="1" ht="15" hidden="1" customHeight="1">
      <c r="A178" s="572"/>
      <c r="B178" s="526" t="s">
        <v>2686</v>
      </c>
      <c r="C178" s="526" t="s">
        <v>2685</v>
      </c>
      <c r="D178" s="985"/>
      <c r="E178" s="448">
        <f>F178-5</f>
        <v>43575</v>
      </c>
      <c r="F178" s="468">
        <f>F177+7</f>
        <v>43580</v>
      </c>
      <c r="G178" s="468">
        <f>F178+18</f>
        <v>43598</v>
      </c>
    </row>
    <row r="179" spans="1:8" s="414" customFormat="1" ht="17.100000000000001" hidden="1" customHeight="1">
      <c r="A179" s="572"/>
      <c r="B179" s="526" t="s">
        <v>2684</v>
      </c>
      <c r="C179" s="526" t="s">
        <v>2683</v>
      </c>
      <c r="D179" s="986"/>
      <c r="E179" s="448">
        <f>F179-5</f>
        <v>43582</v>
      </c>
      <c r="F179" s="468">
        <f>F178+7</f>
        <v>43587</v>
      </c>
      <c r="G179" s="468">
        <f>F179+18</f>
        <v>43605</v>
      </c>
    </row>
    <row r="180" spans="1:8" s="415" customFormat="1" ht="15">
      <c r="A180" s="1006" t="s">
        <v>257</v>
      </c>
      <c r="B180" s="1006"/>
      <c r="C180" s="1006"/>
      <c r="D180" s="1006"/>
      <c r="E180" s="1006"/>
      <c r="F180" s="1006"/>
      <c r="G180" s="1006"/>
      <c r="H180" s="569"/>
    </row>
    <row r="181" spans="1:8" s="415" customFormat="1" ht="15" customHeight="1">
      <c r="A181" s="538"/>
      <c r="B181" s="1004" t="s">
        <v>32</v>
      </c>
      <c r="C181" s="1011" t="s">
        <v>33</v>
      </c>
      <c r="D181" s="1011" t="s">
        <v>9</v>
      </c>
      <c r="E181" s="531" t="s">
        <v>2430</v>
      </c>
      <c r="F181" s="531" t="s">
        <v>10</v>
      </c>
      <c r="G181" s="531" t="s">
        <v>257</v>
      </c>
      <c r="H181" s="569"/>
    </row>
    <row r="182" spans="1:8" s="415" customFormat="1" ht="15" customHeight="1">
      <c r="A182" s="538"/>
      <c r="B182" s="1005"/>
      <c r="C182" s="1012"/>
      <c r="D182" s="1046"/>
      <c r="E182" s="531" t="s">
        <v>2429</v>
      </c>
      <c r="F182" s="531" t="s">
        <v>36</v>
      </c>
      <c r="G182" s="531" t="s">
        <v>37</v>
      </c>
      <c r="H182" s="569"/>
    </row>
    <row r="183" spans="1:8" s="415" customFormat="1" ht="15" customHeight="1">
      <c r="A183" s="538"/>
      <c r="B183" s="526" t="s">
        <v>2671</v>
      </c>
      <c r="C183" s="526" t="s">
        <v>2045</v>
      </c>
      <c r="D183" s="1003" t="s">
        <v>196</v>
      </c>
      <c r="E183" s="560">
        <f>F183-5</f>
        <v>43553</v>
      </c>
      <c r="F183" s="555">
        <v>43558</v>
      </c>
      <c r="G183" s="555">
        <f>F183+23</f>
        <v>43581</v>
      </c>
      <c r="H183" s="569"/>
    </row>
    <row r="184" spans="1:8" s="415" customFormat="1" ht="15" customHeight="1">
      <c r="A184" s="538"/>
      <c r="B184" s="526" t="s">
        <v>2669</v>
      </c>
      <c r="C184" s="526" t="s">
        <v>2049</v>
      </c>
      <c r="D184" s="1003"/>
      <c r="E184" s="560">
        <f>F184-5</f>
        <v>43560</v>
      </c>
      <c r="F184" s="555">
        <f>F183+7</f>
        <v>43565</v>
      </c>
      <c r="G184" s="555">
        <f>F184+23</f>
        <v>43588</v>
      </c>
      <c r="H184" s="569"/>
    </row>
    <row r="185" spans="1:8" s="415" customFormat="1" ht="15" customHeight="1">
      <c r="A185" s="538"/>
      <c r="B185" s="526" t="s">
        <v>2668</v>
      </c>
      <c r="C185" s="526" t="s">
        <v>2012</v>
      </c>
      <c r="D185" s="1003"/>
      <c r="E185" s="560">
        <f>F185-5</f>
        <v>43567</v>
      </c>
      <c r="F185" s="555">
        <f>F184+7</f>
        <v>43572</v>
      </c>
      <c r="G185" s="555">
        <f>F185+23</f>
        <v>43595</v>
      </c>
      <c r="H185" s="569"/>
    </row>
    <row r="186" spans="1:8" s="415" customFormat="1" ht="15" customHeight="1">
      <c r="A186" s="538"/>
      <c r="B186" s="526" t="s">
        <v>2667</v>
      </c>
      <c r="C186" s="526" t="s">
        <v>2052</v>
      </c>
      <c r="D186" s="1003"/>
      <c r="E186" s="560">
        <f>F186-5</f>
        <v>43574</v>
      </c>
      <c r="F186" s="555">
        <f>F185+7</f>
        <v>43579</v>
      </c>
      <c r="G186" s="555">
        <f>F186+23</f>
        <v>43602</v>
      </c>
      <c r="H186" s="569"/>
    </row>
    <row r="187" spans="1:8" s="415" customFormat="1" ht="15.95" customHeight="1">
      <c r="A187" s="538"/>
      <c r="B187" s="526" t="s">
        <v>2666</v>
      </c>
      <c r="C187" s="526" t="s">
        <v>2665</v>
      </c>
      <c r="D187" s="1003"/>
      <c r="E187" s="560">
        <f>F187-5</f>
        <v>43581</v>
      </c>
      <c r="F187" s="555">
        <f>F186+7</f>
        <v>43586</v>
      </c>
      <c r="G187" s="555">
        <f>F187+23</f>
        <v>43609</v>
      </c>
      <c r="H187" s="569"/>
    </row>
    <row r="188" spans="1:8" s="415" customFormat="1" ht="15.95" customHeight="1">
      <c r="A188" s="538"/>
      <c r="B188" s="571"/>
      <c r="C188" s="571"/>
      <c r="D188" s="570"/>
      <c r="E188" s="493"/>
      <c r="F188" s="557"/>
      <c r="G188" s="557"/>
      <c r="H188" s="569"/>
    </row>
    <row r="189" spans="1:8" s="415" customFormat="1" ht="15" customHeight="1">
      <c r="A189" s="538"/>
      <c r="B189" s="1004" t="s">
        <v>32</v>
      </c>
      <c r="C189" s="1011" t="s">
        <v>33</v>
      </c>
      <c r="D189" s="1011" t="s">
        <v>9</v>
      </c>
      <c r="E189" s="531" t="s">
        <v>2430</v>
      </c>
      <c r="F189" s="531" t="s">
        <v>10</v>
      </c>
      <c r="G189" s="531" t="s">
        <v>257</v>
      </c>
      <c r="H189" s="569"/>
    </row>
    <row r="190" spans="1:8" s="415" customFormat="1" ht="15" customHeight="1">
      <c r="A190" s="538"/>
      <c r="B190" s="1005"/>
      <c r="C190" s="1012"/>
      <c r="D190" s="1046"/>
      <c r="E190" s="531" t="s">
        <v>2429</v>
      </c>
      <c r="F190" s="531" t="s">
        <v>36</v>
      </c>
      <c r="G190" s="531" t="s">
        <v>37</v>
      </c>
      <c r="H190" s="569"/>
    </row>
    <row r="191" spans="1:8" s="415" customFormat="1" ht="15" customHeight="1">
      <c r="A191" s="538"/>
      <c r="B191" s="550" t="s">
        <v>2664</v>
      </c>
      <c r="C191" s="550" t="s">
        <v>2663</v>
      </c>
      <c r="D191" s="1003" t="s">
        <v>2545</v>
      </c>
      <c r="E191" s="560">
        <f>F191-5</f>
        <v>43557</v>
      </c>
      <c r="F191" s="555">
        <v>43562</v>
      </c>
      <c r="G191" s="555">
        <f>F191+20</f>
        <v>43582</v>
      </c>
      <c r="H191" s="569"/>
    </row>
    <row r="192" spans="1:8" s="415" customFormat="1" ht="15" customHeight="1">
      <c r="A192" s="538"/>
      <c r="B192" s="474" t="s">
        <v>2662</v>
      </c>
      <c r="C192" s="474" t="s">
        <v>2016</v>
      </c>
      <c r="D192" s="1003"/>
      <c r="E192" s="560">
        <f>F192-5</f>
        <v>43564</v>
      </c>
      <c r="F192" s="555">
        <f>F191+7</f>
        <v>43569</v>
      </c>
      <c r="G192" s="555">
        <f>F192+23</f>
        <v>43592</v>
      </c>
      <c r="H192" s="569"/>
    </row>
    <row r="193" spans="1:11" s="415" customFormat="1" ht="15" customHeight="1">
      <c r="A193" s="538"/>
      <c r="B193" s="451" t="s">
        <v>2661</v>
      </c>
      <c r="C193" s="451" t="s">
        <v>2660</v>
      </c>
      <c r="D193" s="1003"/>
      <c r="E193" s="560">
        <f>F193-5</f>
        <v>43571</v>
      </c>
      <c r="F193" s="555">
        <f>F192+7</f>
        <v>43576</v>
      </c>
      <c r="G193" s="555">
        <f>F193+23</f>
        <v>43599</v>
      </c>
      <c r="H193" s="569"/>
    </row>
    <row r="194" spans="1:11" s="415" customFormat="1" ht="15" customHeight="1">
      <c r="A194" s="538"/>
      <c r="B194" s="451" t="s">
        <v>2659</v>
      </c>
      <c r="C194" s="451" t="s">
        <v>2658</v>
      </c>
      <c r="D194" s="1003"/>
      <c r="E194" s="560">
        <f>F194-5</f>
        <v>43578</v>
      </c>
      <c r="F194" s="555">
        <f>F193+7</f>
        <v>43583</v>
      </c>
      <c r="G194" s="555">
        <f>F194+23</f>
        <v>43606</v>
      </c>
      <c r="H194" s="569"/>
    </row>
    <row r="195" spans="1:11" s="415" customFormat="1" ht="15.95" customHeight="1">
      <c r="A195" s="538"/>
      <c r="B195" s="451" t="s">
        <v>2657</v>
      </c>
      <c r="C195" s="474" t="s">
        <v>2656</v>
      </c>
      <c r="D195" s="1003"/>
      <c r="E195" s="560">
        <f>F195-5</f>
        <v>43585</v>
      </c>
      <c r="F195" s="555">
        <f>F194+7</f>
        <v>43590</v>
      </c>
      <c r="G195" s="555">
        <f>F195+23</f>
        <v>43613</v>
      </c>
      <c r="H195" s="569"/>
    </row>
    <row r="196" spans="1:11" s="415" customFormat="1" ht="16.5" customHeight="1">
      <c r="A196" s="1006" t="s">
        <v>2682</v>
      </c>
      <c r="B196" s="1006"/>
      <c r="C196" s="1006"/>
      <c r="D196" s="1006"/>
      <c r="E196" s="1006"/>
      <c r="F196" s="1006"/>
      <c r="G196" s="1006"/>
      <c r="H196" s="569"/>
    </row>
    <row r="197" spans="1:11" s="414" customFormat="1" ht="15">
      <c r="A197" s="501"/>
      <c r="B197" s="1004" t="s">
        <v>32</v>
      </c>
      <c r="C197" s="987" t="s">
        <v>33</v>
      </c>
      <c r="D197" s="987" t="s">
        <v>9</v>
      </c>
      <c r="E197" s="504" t="s">
        <v>2430</v>
      </c>
      <c r="F197" s="504" t="s">
        <v>10</v>
      </c>
      <c r="G197" s="504" t="s">
        <v>1968</v>
      </c>
      <c r="H197" s="568"/>
    </row>
    <row r="198" spans="1:11" s="414" customFormat="1" ht="15">
      <c r="A198" s="501"/>
      <c r="B198" s="1013"/>
      <c r="C198" s="1017"/>
      <c r="D198" s="1017"/>
      <c r="E198" s="504" t="s">
        <v>2429</v>
      </c>
      <c r="F198" s="504" t="s">
        <v>36</v>
      </c>
      <c r="G198" s="504" t="s">
        <v>37</v>
      </c>
      <c r="H198" s="568"/>
    </row>
    <row r="199" spans="1:11" s="414" customFormat="1" ht="15" customHeight="1">
      <c r="A199" s="501"/>
      <c r="B199" s="526" t="s">
        <v>2573</v>
      </c>
      <c r="C199" s="526" t="s">
        <v>2484</v>
      </c>
      <c r="D199" s="984" t="s">
        <v>2550</v>
      </c>
      <c r="E199" s="448">
        <f>F199-5</f>
        <v>43551</v>
      </c>
      <c r="F199" s="468">
        <v>43556</v>
      </c>
      <c r="G199" s="468">
        <f>F199+27</f>
        <v>43583</v>
      </c>
    </row>
    <row r="200" spans="1:11" s="414" customFormat="1" ht="15" customHeight="1">
      <c r="A200" s="501"/>
      <c r="B200" s="526" t="s">
        <v>398</v>
      </c>
      <c r="C200" s="526" t="s">
        <v>1953</v>
      </c>
      <c r="D200" s="985"/>
      <c r="E200" s="448">
        <f>F200-5</f>
        <v>43558</v>
      </c>
      <c r="F200" s="468">
        <f>F199+7</f>
        <v>43563</v>
      </c>
      <c r="G200" s="468">
        <f>F200+27</f>
        <v>43590</v>
      </c>
    </row>
    <row r="201" spans="1:11" s="414" customFormat="1" ht="15" customHeight="1">
      <c r="A201" s="501"/>
      <c r="B201" s="526" t="s">
        <v>399</v>
      </c>
      <c r="C201" s="526" t="s">
        <v>1955</v>
      </c>
      <c r="D201" s="985"/>
      <c r="E201" s="448">
        <f>F201-5</f>
        <v>43565</v>
      </c>
      <c r="F201" s="468">
        <f>F200+7</f>
        <v>43570</v>
      </c>
      <c r="G201" s="468">
        <f>F201+27</f>
        <v>43597</v>
      </c>
    </row>
    <row r="202" spans="1:11" s="414" customFormat="1" ht="15" customHeight="1">
      <c r="A202" s="501"/>
      <c r="B202" s="526" t="s">
        <v>400</v>
      </c>
      <c r="C202" s="526" t="s">
        <v>2681</v>
      </c>
      <c r="D202" s="985"/>
      <c r="E202" s="448">
        <f>F202-5</f>
        <v>43572</v>
      </c>
      <c r="F202" s="468">
        <f>F201+7</f>
        <v>43577</v>
      </c>
      <c r="G202" s="468">
        <f>F202+27</f>
        <v>43604</v>
      </c>
    </row>
    <row r="203" spans="1:11" s="414" customFormat="1" ht="15" customHeight="1">
      <c r="A203" s="486"/>
      <c r="B203" s="526" t="s">
        <v>2680</v>
      </c>
      <c r="C203" s="526" t="s">
        <v>2679</v>
      </c>
      <c r="D203" s="986"/>
      <c r="E203" s="448">
        <f>F203-5</f>
        <v>43579</v>
      </c>
      <c r="F203" s="468">
        <f>F202+7</f>
        <v>43584</v>
      </c>
      <c r="G203" s="468">
        <f>F203+27</f>
        <v>43611</v>
      </c>
    </row>
    <row r="204" spans="1:11" s="415" customFormat="1" ht="14.1" customHeight="1">
      <c r="A204" s="1006" t="s">
        <v>2678</v>
      </c>
      <c r="B204" s="1007"/>
      <c r="C204" s="554"/>
      <c r="D204" s="553"/>
      <c r="E204" s="453"/>
      <c r="F204" s="552"/>
      <c r="G204" s="552"/>
      <c r="H204" s="530"/>
    </row>
    <row r="205" spans="1:11" s="414" customFormat="1" ht="15" customHeight="1">
      <c r="A205" s="501"/>
      <c r="B205" s="1004" t="s">
        <v>32</v>
      </c>
      <c r="C205" s="987" t="s">
        <v>33</v>
      </c>
      <c r="D205" s="987" t="s">
        <v>9</v>
      </c>
      <c r="E205" s="504" t="s">
        <v>2430</v>
      </c>
      <c r="F205" s="564" t="s">
        <v>10</v>
      </c>
      <c r="G205" s="504" t="s">
        <v>1969</v>
      </c>
      <c r="H205" s="563"/>
    </row>
    <row r="206" spans="1:11" s="414" customFormat="1" ht="15" customHeight="1">
      <c r="A206" s="501"/>
      <c r="B206" s="1005"/>
      <c r="C206" s="1008"/>
      <c r="D206" s="1017"/>
      <c r="E206" s="504" t="s">
        <v>2429</v>
      </c>
      <c r="F206" s="564" t="s">
        <v>36</v>
      </c>
      <c r="G206" s="504" t="s">
        <v>37</v>
      </c>
      <c r="H206" s="563"/>
    </row>
    <row r="207" spans="1:11" s="414" customFormat="1" ht="15" customHeight="1">
      <c r="A207" s="501"/>
      <c r="B207" s="550" t="s">
        <v>2664</v>
      </c>
      <c r="C207" s="550" t="s">
        <v>2663</v>
      </c>
      <c r="D207" s="1095" t="s">
        <v>2189</v>
      </c>
      <c r="E207" s="448">
        <f>F207-5</f>
        <v>43557</v>
      </c>
      <c r="F207" s="468">
        <v>43562</v>
      </c>
      <c r="G207" s="468">
        <f>F207+13</f>
        <v>43575</v>
      </c>
      <c r="H207" s="562"/>
    </row>
    <row r="208" spans="1:11" s="414" customFormat="1" ht="15" customHeight="1">
      <c r="A208" s="501"/>
      <c r="B208" s="474" t="s">
        <v>2662</v>
      </c>
      <c r="C208" s="474" t="s">
        <v>2016</v>
      </c>
      <c r="D208" s="1096"/>
      <c r="E208" s="448">
        <f>F208-5</f>
        <v>43564</v>
      </c>
      <c r="F208" s="468">
        <f>F207+7</f>
        <v>43569</v>
      </c>
      <c r="G208" s="468">
        <f>F208+13</f>
        <v>43582</v>
      </c>
      <c r="H208" s="562"/>
      <c r="I208" s="561"/>
      <c r="J208" s="561"/>
      <c r="K208" s="561"/>
    </row>
    <row r="209" spans="1:11" s="414" customFormat="1" ht="15" customHeight="1">
      <c r="A209" s="501"/>
      <c r="B209" s="451" t="s">
        <v>2661</v>
      </c>
      <c r="C209" s="451" t="s">
        <v>2660</v>
      </c>
      <c r="D209" s="1096"/>
      <c r="E209" s="448">
        <f>F209-5</f>
        <v>43571</v>
      </c>
      <c r="F209" s="468">
        <f>F208+7</f>
        <v>43576</v>
      </c>
      <c r="G209" s="468">
        <f>F209+13</f>
        <v>43589</v>
      </c>
      <c r="H209" s="562"/>
      <c r="I209" s="561"/>
      <c r="J209" s="561"/>
      <c r="K209" s="561"/>
    </row>
    <row r="210" spans="1:11" s="414" customFormat="1" ht="15" customHeight="1">
      <c r="A210" s="501"/>
      <c r="B210" s="451" t="s">
        <v>2659</v>
      </c>
      <c r="C210" s="451" t="s">
        <v>2658</v>
      </c>
      <c r="D210" s="1096"/>
      <c r="E210" s="448">
        <f>F210-5</f>
        <v>43578</v>
      </c>
      <c r="F210" s="468">
        <f>F209+7</f>
        <v>43583</v>
      </c>
      <c r="G210" s="468">
        <f>F210+13</f>
        <v>43596</v>
      </c>
      <c r="H210" s="562"/>
      <c r="I210" s="561"/>
      <c r="J210" s="561"/>
      <c r="K210" s="561"/>
    </row>
    <row r="211" spans="1:11" s="414" customFormat="1" ht="15" customHeight="1">
      <c r="A211" s="501"/>
      <c r="B211" s="451" t="s">
        <v>2657</v>
      </c>
      <c r="C211" s="474" t="s">
        <v>2656</v>
      </c>
      <c r="D211" s="1097"/>
      <c r="E211" s="448">
        <f>F211-5</f>
        <v>43585</v>
      </c>
      <c r="F211" s="468">
        <f>F210+7</f>
        <v>43590</v>
      </c>
      <c r="G211" s="468">
        <f>F211+13</f>
        <v>43603</v>
      </c>
      <c r="H211" s="562"/>
      <c r="I211" s="561"/>
      <c r="J211" s="561"/>
      <c r="K211" s="561"/>
    </row>
    <row r="212" spans="1:11" s="415" customFormat="1" ht="15.75" customHeight="1">
      <c r="A212" s="1006" t="s">
        <v>2028</v>
      </c>
      <c r="B212" s="1007"/>
      <c r="C212" s="554"/>
      <c r="D212" s="553"/>
      <c r="E212" s="453"/>
      <c r="F212" s="552"/>
      <c r="G212" s="567"/>
      <c r="H212" s="566"/>
      <c r="I212" s="565"/>
      <c r="J212" s="565"/>
      <c r="K212" s="565"/>
    </row>
    <row r="213" spans="1:11" s="414" customFormat="1" ht="15" customHeight="1">
      <c r="A213" s="501"/>
      <c r="B213" s="1004" t="s">
        <v>32</v>
      </c>
      <c r="C213" s="987" t="s">
        <v>33</v>
      </c>
      <c r="D213" s="987" t="s">
        <v>9</v>
      </c>
      <c r="E213" s="504" t="s">
        <v>2430</v>
      </c>
      <c r="F213" s="564" t="s">
        <v>10</v>
      </c>
      <c r="G213" s="504" t="s">
        <v>2028</v>
      </c>
      <c r="H213" s="563"/>
      <c r="I213" s="561"/>
      <c r="J213" s="561"/>
      <c r="K213" s="561"/>
    </row>
    <row r="214" spans="1:11" s="414" customFormat="1" ht="15" customHeight="1">
      <c r="A214" s="501"/>
      <c r="B214" s="1013"/>
      <c r="C214" s="1017"/>
      <c r="D214" s="1017"/>
      <c r="E214" s="504" t="s">
        <v>2429</v>
      </c>
      <c r="F214" s="564" t="s">
        <v>36</v>
      </c>
      <c r="G214" s="517" t="s">
        <v>37</v>
      </c>
      <c r="H214" s="563"/>
      <c r="I214" s="561"/>
      <c r="J214" s="561"/>
      <c r="K214" s="561"/>
    </row>
    <row r="215" spans="1:11" s="414" customFormat="1" ht="15" customHeight="1">
      <c r="A215" s="501"/>
      <c r="B215" s="531" t="s">
        <v>2673</v>
      </c>
      <c r="C215" s="497" t="s">
        <v>2677</v>
      </c>
      <c r="D215" s="989" t="s">
        <v>2676</v>
      </c>
      <c r="E215" s="448">
        <f>F215-5</f>
        <v>43551</v>
      </c>
      <c r="F215" s="468">
        <v>43556</v>
      </c>
      <c r="G215" s="468">
        <f>F215+14</f>
        <v>43570</v>
      </c>
      <c r="H215" s="562"/>
    </row>
    <row r="216" spans="1:11" s="414" customFormat="1" ht="15" customHeight="1">
      <c r="A216" s="501"/>
      <c r="B216" s="531" t="s">
        <v>2673</v>
      </c>
      <c r="C216" s="497" t="s">
        <v>1337</v>
      </c>
      <c r="D216" s="990"/>
      <c r="E216" s="448">
        <f>F216-5</f>
        <v>43558</v>
      </c>
      <c r="F216" s="468">
        <f>F215+7</f>
        <v>43563</v>
      </c>
      <c r="G216" s="468">
        <f>F216+14</f>
        <v>43577</v>
      </c>
      <c r="H216" s="562"/>
      <c r="I216" s="561"/>
      <c r="J216" s="561"/>
      <c r="K216" s="561"/>
    </row>
    <row r="217" spans="1:11" s="414" customFormat="1" ht="15" customHeight="1">
      <c r="A217" s="501"/>
      <c r="B217" s="531" t="s">
        <v>2673</v>
      </c>
      <c r="C217" s="497" t="s">
        <v>2675</v>
      </c>
      <c r="D217" s="990"/>
      <c r="E217" s="448">
        <f>F217-5</f>
        <v>43565</v>
      </c>
      <c r="F217" s="468">
        <f>F216+7</f>
        <v>43570</v>
      </c>
      <c r="G217" s="468">
        <f>F217+14</f>
        <v>43584</v>
      </c>
      <c r="H217" s="562"/>
      <c r="I217" s="561"/>
      <c r="J217" s="561"/>
      <c r="K217" s="561"/>
    </row>
    <row r="218" spans="1:11" s="414" customFormat="1" ht="15" customHeight="1">
      <c r="A218" s="501"/>
      <c r="B218" s="531" t="s">
        <v>2673</v>
      </c>
      <c r="C218" s="497" t="s">
        <v>2674</v>
      </c>
      <c r="D218" s="990"/>
      <c r="E218" s="448">
        <f>F218-5</f>
        <v>43572</v>
      </c>
      <c r="F218" s="468">
        <f>F217+7</f>
        <v>43577</v>
      </c>
      <c r="G218" s="468">
        <f>F218+14</f>
        <v>43591</v>
      </c>
      <c r="H218" s="562"/>
      <c r="I218" s="561"/>
      <c r="J218" s="561"/>
      <c r="K218" s="561"/>
    </row>
    <row r="219" spans="1:11" s="414" customFormat="1" ht="15" customHeight="1">
      <c r="A219" s="501"/>
      <c r="B219" s="531" t="s">
        <v>2673</v>
      </c>
      <c r="C219" s="497" t="s">
        <v>2672</v>
      </c>
      <c r="D219" s="991"/>
      <c r="E219" s="448">
        <f>F219-5</f>
        <v>43579</v>
      </c>
      <c r="F219" s="468">
        <f>F218+7</f>
        <v>43584</v>
      </c>
      <c r="G219" s="468">
        <f>F219+14</f>
        <v>43598</v>
      </c>
      <c r="H219" s="562"/>
      <c r="I219" s="561"/>
      <c r="J219" s="561"/>
      <c r="K219" s="561"/>
    </row>
    <row r="220" spans="1:11" s="414" customFormat="1" ht="15" hidden="1" customHeight="1">
      <c r="A220" s="501"/>
      <c r="B220" s="1011" t="s">
        <v>32</v>
      </c>
      <c r="C220" s="987" t="s">
        <v>33</v>
      </c>
      <c r="D220" s="987" t="s">
        <v>9</v>
      </c>
      <c r="E220" s="504" t="s">
        <v>2430</v>
      </c>
      <c r="F220" s="564" t="s">
        <v>10</v>
      </c>
      <c r="G220" s="504" t="s">
        <v>2028</v>
      </c>
      <c r="H220" s="563"/>
      <c r="I220" s="561"/>
      <c r="J220" s="561"/>
      <c r="K220" s="561"/>
    </row>
    <row r="221" spans="1:11" s="414" customFormat="1" ht="15" hidden="1" customHeight="1">
      <c r="A221" s="501"/>
      <c r="B221" s="1047"/>
      <c r="C221" s="1017"/>
      <c r="D221" s="1017"/>
      <c r="E221" s="504" t="s">
        <v>2429</v>
      </c>
      <c r="F221" s="564" t="s">
        <v>36</v>
      </c>
      <c r="G221" s="517" t="s">
        <v>37</v>
      </c>
      <c r="H221" s="563"/>
      <c r="I221" s="561"/>
      <c r="J221" s="561"/>
      <c r="K221" s="561"/>
    </row>
    <row r="222" spans="1:11" s="414" customFormat="1" ht="15" hidden="1" customHeight="1">
      <c r="A222" s="501"/>
      <c r="B222" s="550" t="s">
        <v>2664</v>
      </c>
      <c r="C222" s="550" t="s">
        <v>2663</v>
      </c>
      <c r="D222" s="1095" t="s">
        <v>2189</v>
      </c>
      <c r="E222" s="448">
        <f>F222-5</f>
        <v>43557</v>
      </c>
      <c r="F222" s="468">
        <v>43562</v>
      </c>
      <c r="G222" s="468">
        <f>F222+14</f>
        <v>43576</v>
      </c>
      <c r="H222" s="562"/>
    </row>
    <row r="223" spans="1:11" s="414" customFormat="1" ht="15" hidden="1" customHeight="1">
      <c r="A223" s="501"/>
      <c r="B223" s="474" t="s">
        <v>2662</v>
      </c>
      <c r="C223" s="474" t="s">
        <v>2016</v>
      </c>
      <c r="D223" s="1096"/>
      <c r="E223" s="448">
        <f>F223-5</f>
        <v>43564</v>
      </c>
      <c r="F223" s="468">
        <f>F222+7</f>
        <v>43569</v>
      </c>
      <c r="G223" s="468">
        <f>F223+14</f>
        <v>43583</v>
      </c>
      <c r="H223" s="562"/>
      <c r="I223" s="561"/>
      <c r="J223" s="561"/>
      <c r="K223" s="561"/>
    </row>
    <row r="224" spans="1:11" s="414" customFormat="1" ht="15" hidden="1" customHeight="1">
      <c r="A224" s="501"/>
      <c r="B224" s="451" t="s">
        <v>2661</v>
      </c>
      <c r="C224" s="451" t="s">
        <v>2660</v>
      </c>
      <c r="D224" s="1096"/>
      <c r="E224" s="448">
        <f>F224-5</f>
        <v>43571</v>
      </c>
      <c r="F224" s="468">
        <f>F223+7</f>
        <v>43576</v>
      </c>
      <c r="G224" s="468">
        <f>F224+14</f>
        <v>43590</v>
      </c>
      <c r="H224" s="562"/>
      <c r="I224" s="561"/>
      <c r="J224" s="561"/>
      <c r="K224" s="561"/>
    </row>
    <row r="225" spans="1:11" s="414" customFormat="1" ht="15" hidden="1" customHeight="1">
      <c r="A225" s="501"/>
      <c r="B225" s="451" t="s">
        <v>2659</v>
      </c>
      <c r="C225" s="451" t="s">
        <v>2658</v>
      </c>
      <c r="D225" s="1096"/>
      <c r="E225" s="448">
        <f>F225-5</f>
        <v>43578</v>
      </c>
      <c r="F225" s="468">
        <f>F224+7</f>
        <v>43583</v>
      </c>
      <c r="G225" s="468">
        <f>F225+14</f>
        <v>43597</v>
      </c>
      <c r="H225" s="562"/>
      <c r="I225" s="561"/>
      <c r="J225" s="561"/>
      <c r="K225" s="561"/>
    </row>
    <row r="226" spans="1:11" s="414" customFormat="1" ht="15" hidden="1" customHeight="1">
      <c r="A226" s="501"/>
      <c r="B226" s="451" t="s">
        <v>2657</v>
      </c>
      <c r="C226" s="474" t="s">
        <v>2656</v>
      </c>
      <c r="D226" s="1097"/>
      <c r="E226" s="448">
        <f>F226-5</f>
        <v>43585</v>
      </c>
      <c r="F226" s="468">
        <f>F225+7</f>
        <v>43590</v>
      </c>
      <c r="G226" s="468">
        <f>F226+14</f>
        <v>43604</v>
      </c>
      <c r="H226" s="562"/>
      <c r="I226" s="561"/>
      <c r="J226" s="561"/>
      <c r="K226" s="561"/>
    </row>
    <row r="227" spans="1:11" s="429" customFormat="1" ht="15" customHeight="1">
      <c r="A227" s="1006" t="s">
        <v>274</v>
      </c>
      <c r="B227" s="1007"/>
      <c r="C227" s="554"/>
      <c r="D227" s="553"/>
      <c r="E227" s="453"/>
      <c r="F227" s="552"/>
      <c r="G227" s="552"/>
      <c r="H227" s="551"/>
      <c r="I227" s="559"/>
      <c r="J227" s="559"/>
      <c r="K227" s="559"/>
    </row>
    <row r="228" spans="1:11" s="419" customFormat="1" ht="15" hidden="1" customHeight="1">
      <c r="A228" s="501"/>
      <c r="B228" s="1004" t="s">
        <v>32</v>
      </c>
      <c r="C228" s="987" t="s">
        <v>33</v>
      </c>
      <c r="D228" s="1098" t="s">
        <v>9</v>
      </c>
      <c r="E228" s="506" t="s">
        <v>2430</v>
      </c>
      <c r="F228" s="506" t="s">
        <v>10</v>
      </c>
      <c r="G228" s="506" t="s">
        <v>274</v>
      </c>
      <c r="H228" s="549"/>
      <c r="I228" s="556"/>
      <c r="J228" s="556"/>
      <c r="K228" s="556"/>
    </row>
    <row r="229" spans="1:11" s="419" customFormat="1" ht="15" hidden="1" customHeight="1">
      <c r="A229" s="501"/>
      <c r="B229" s="1014"/>
      <c r="C229" s="988"/>
      <c r="D229" s="1080"/>
      <c r="E229" s="515" t="s">
        <v>2429</v>
      </c>
      <c r="F229" s="515" t="s">
        <v>36</v>
      </c>
      <c r="G229" s="515" t="s">
        <v>37</v>
      </c>
      <c r="H229" s="549"/>
      <c r="I229" s="556"/>
      <c r="J229" s="556"/>
      <c r="K229" s="556"/>
    </row>
    <row r="230" spans="1:11" s="419" customFormat="1" ht="15" hidden="1" customHeight="1">
      <c r="A230" s="501"/>
      <c r="B230" s="550" t="s">
        <v>2671</v>
      </c>
      <c r="C230" s="550" t="s">
        <v>2045</v>
      </c>
      <c r="D230" s="989" t="s">
        <v>2670</v>
      </c>
      <c r="E230" s="560">
        <f>F230-5</f>
        <v>43553</v>
      </c>
      <c r="F230" s="555">
        <v>43558</v>
      </c>
      <c r="G230" s="555">
        <f>F230+24</f>
        <v>43582</v>
      </c>
      <c r="H230" s="549"/>
      <c r="I230" s="556"/>
      <c r="J230" s="556"/>
      <c r="K230" s="556"/>
    </row>
    <row r="231" spans="1:11" s="419" customFormat="1" ht="15" hidden="1" customHeight="1">
      <c r="A231" s="501"/>
      <c r="B231" s="474" t="s">
        <v>2669</v>
      </c>
      <c r="C231" s="474" t="s">
        <v>2049</v>
      </c>
      <c r="D231" s="990"/>
      <c r="E231" s="560">
        <f>F231-5</f>
        <v>43560</v>
      </c>
      <c r="F231" s="555">
        <f>F230+7</f>
        <v>43565</v>
      </c>
      <c r="G231" s="555">
        <f>F231+24</f>
        <v>43589</v>
      </c>
      <c r="H231" s="549"/>
      <c r="I231" s="556"/>
      <c r="J231" s="556"/>
      <c r="K231" s="556"/>
    </row>
    <row r="232" spans="1:11" s="419" customFormat="1" ht="15" hidden="1" customHeight="1">
      <c r="A232" s="501"/>
      <c r="B232" s="451" t="s">
        <v>2668</v>
      </c>
      <c r="C232" s="451" t="s">
        <v>2012</v>
      </c>
      <c r="D232" s="990"/>
      <c r="E232" s="560">
        <f>F232-5</f>
        <v>43567</v>
      </c>
      <c r="F232" s="555">
        <f>F231+7</f>
        <v>43572</v>
      </c>
      <c r="G232" s="555">
        <f>F232+24</f>
        <v>43596</v>
      </c>
      <c r="H232" s="549"/>
      <c r="I232" s="556"/>
      <c r="J232" s="556"/>
      <c r="K232" s="556"/>
    </row>
    <row r="233" spans="1:11" s="419" customFormat="1" ht="15" hidden="1" customHeight="1">
      <c r="A233" s="501"/>
      <c r="B233" s="451" t="s">
        <v>2667</v>
      </c>
      <c r="C233" s="451" t="s">
        <v>2052</v>
      </c>
      <c r="D233" s="990"/>
      <c r="E233" s="560">
        <f>F233-5</f>
        <v>43574</v>
      </c>
      <c r="F233" s="555">
        <f>F232+7</f>
        <v>43579</v>
      </c>
      <c r="G233" s="555">
        <f>F233+24</f>
        <v>43603</v>
      </c>
      <c r="H233" s="549"/>
      <c r="I233" s="556"/>
      <c r="J233" s="556"/>
      <c r="K233" s="556"/>
    </row>
    <row r="234" spans="1:11" s="419" customFormat="1" ht="15" hidden="1" customHeight="1">
      <c r="A234" s="501"/>
      <c r="B234" s="451" t="s">
        <v>2666</v>
      </c>
      <c r="C234" s="474" t="s">
        <v>2665</v>
      </c>
      <c r="D234" s="991"/>
      <c r="E234" s="560">
        <f>F234-5</f>
        <v>43581</v>
      </c>
      <c r="F234" s="555">
        <f>F233+7</f>
        <v>43586</v>
      </c>
      <c r="G234" s="555">
        <f>F234+24</f>
        <v>43610</v>
      </c>
      <c r="H234" s="549"/>
      <c r="I234" s="556"/>
      <c r="J234" s="556"/>
      <c r="K234" s="556"/>
    </row>
    <row r="235" spans="1:11" s="419" customFormat="1" ht="15" hidden="1" customHeight="1">
      <c r="A235" s="501"/>
      <c r="B235" s="451"/>
      <c r="C235" s="474"/>
      <c r="D235" s="558"/>
      <c r="E235" s="493"/>
      <c r="F235" s="557"/>
      <c r="G235" s="557"/>
      <c r="H235" s="549"/>
      <c r="I235" s="556"/>
      <c r="J235" s="556"/>
      <c r="K235" s="556"/>
    </row>
    <row r="236" spans="1:11" s="419" customFormat="1" ht="15" customHeight="1">
      <c r="A236" s="501"/>
      <c r="B236" s="1004" t="s">
        <v>32</v>
      </c>
      <c r="C236" s="987" t="s">
        <v>33</v>
      </c>
      <c r="D236" s="1098" t="s">
        <v>9</v>
      </c>
      <c r="E236" s="506" t="s">
        <v>2430</v>
      </c>
      <c r="F236" s="506" t="s">
        <v>10</v>
      </c>
      <c r="G236" s="506" t="s">
        <v>274</v>
      </c>
      <c r="H236" s="549"/>
      <c r="I236" s="556"/>
      <c r="J236" s="556"/>
      <c r="K236" s="556"/>
    </row>
    <row r="237" spans="1:11" s="419" customFormat="1" ht="15" customHeight="1">
      <c r="A237" s="501"/>
      <c r="B237" s="1014"/>
      <c r="C237" s="988"/>
      <c r="D237" s="1080"/>
      <c r="E237" s="515" t="s">
        <v>2429</v>
      </c>
      <c r="F237" s="515" t="s">
        <v>36</v>
      </c>
      <c r="G237" s="515" t="s">
        <v>37</v>
      </c>
      <c r="H237" s="549"/>
      <c r="I237" s="556"/>
      <c r="J237" s="556"/>
      <c r="K237" s="556"/>
    </row>
    <row r="238" spans="1:11" s="419" customFormat="1" ht="15" customHeight="1">
      <c r="A238" s="501"/>
      <c r="B238" s="550" t="s">
        <v>2664</v>
      </c>
      <c r="C238" s="550" t="s">
        <v>2663</v>
      </c>
      <c r="D238" s="989" t="s">
        <v>2550</v>
      </c>
      <c r="E238" s="560">
        <f>F238-5</f>
        <v>43557</v>
      </c>
      <c r="F238" s="555">
        <v>43562</v>
      </c>
      <c r="G238" s="555">
        <f>F238+24</f>
        <v>43586</v>
      </c>
      <c r="H238" s="549"/>
      <c r="I238" s="556"/>
      <c r="J238" s="556"/>
      <c r="K238" s="556"/>
    </row>
    <row r="239" spans="1:11" s="419" customFormat="1" ht="15" customHeight="1">
      <c r="A239" s="501"/>
      <c r="B239" s="474" t="s">
        <v>2662</v>
      </c>
      <c r="C239" s="474" t="s">
        <v>2016</v>
      </c>
      <c r="D239" s="990"/>
      <c r="E239" s="560">
        <f>F239-5</f>
        <v>43564</v>
      </c>
      <c r="F239" s="555">
        <f>F238+7</f>
        <v>43569</v>
      </c>
      <c r="G239" s="555">
        <f>F239+24</f>
        <v>43593</v>
      </c>
      <c r="H239" s="549"/>
      <c r="I239" s="556"/>
      <c r="J239" s="556"/>
      <c r="K239" s="556"/>
    </row>
    <row r="240" spans="1:11" s="419" customFormat="1" ht="15" customHeight="1">
      <c r="A240" s="501"/>
      <c r="B240" s="451" t="s">
        <v>2661</v>
      </c>
      <c r="C240" s="451" t="s">
        <v>2660</v>
      </c>
      <c r="D240" s="990"/>
      <c r="E240" s="560">
        <f>F240-5</f>
        <v>43571</v>
      </c>
      <c r="F240" s="555">
        <f>F239+7</f>
        <v>43576</v>
      </c>
      <c r="G240" s="555">
        <f>F240+24</f>
        <v>43600</v>
      </c>
      <c r="H240" s="549"/>
      <c r="I240" s="556"/>
      <c r="J240" s="556"/>
      <c r="K240" s="556"/>
    </row>
    <row r="241" spans="1:11" s="419" customFormat="1" ht="15" customHeight="1">
      <c r="A241" s="501"/>
      <c r="B241" s="451" t="s">
        <v>2659</v>
      </c>
      <c r="C241" s="451" t="s">
        <v>2658</v>
      </c>
      <c r="D241" s="990"/>
      <c r="E241" s="560">
        <f>F241-5</f>
        <v>43578</v>
      </c>
      <c r="F241" s="555">
        <f>F240+7</f>
        <v>43583</v>
      </c>
      <c r="G241" s="555">
        <f>F241+24</f>
        <v>43607</v>
      </c>
      <c r="H241" s="549"/>
      <c r="I241" s="556"/>
      <c r="J241" s="556"/>
      <c r="K241" s="556"/>
    </row>
    <row r="242" spans="1:11" s="419" customFormat="1" ht="15" customHeight="1">
      <c r="A242" s="501"/>
      <c r="B242" s="451" t="s">
        <v>2657</v>
      </c>
      <c r="C242" s="474" t="s">
        <v>2656</v>
      </c>
      <c r="D242" s="991"/>
      <c r="E242" s="560">
        <f>F242-5</f>
        <v>43585</v>
      </c>
      <c r="F242" s="555">
        <f>F241+7</f>
        <v>43590</v>
      </c>
      <c r="G242" s="555">
        <f>F242+24</f>
        <v>43614</v>
      </c>
      <c r="H242" s="549"/>
      <c r="I242" s="556"/>
      <c r="J242" s="556"/>
      <c r="K242" s="556"/>
    </row>
    <row r="243" spans="1:11" s="429" customFormat="1" ht="15" customHeight="1">
      <c r="A243" s="1006" t="s">
        <v>2054</v>
      </c>
      <c r="B243" s="1007"/>
      <c r="C243" s="554"/>
      <c r="D243" s="553"/>
      <c r="E243" s="453"/>
      <c r="F243" s="552"/>
      <c r="G243" s="552"/>
      <c r="H243" s="551"/>
      <c r="I243" s="559"/>
      <c r="J243" s="559"/>
      <c r="K243" s="559"/>
    </row>
    <row r="244" spans="1:11" s="419" customFormat="1" ht="15" customHeight="1">
      <c r="A244" s="501"/>
      <c r="B244" s="1004" t="s">
        <v>1444</v>
      </c>
      <c r="C244" s="987" t="s">
        <v>33</v>
      </c>
      <c r="D244" s="1048" t="s">
        <v>9</v>
      </c>
      <c r="E244" s="506" t="s">
        <v>2430</v>
      </c>
      <c r="F244" s="506" t="s">
        <v>10</v>
      </c>
      <c r="G244" s="506" t="s">
        <v>2054</v>
      </c>
      <c r="H244" s="549"/>
      <c r="I244" s="556"/>
      <c r="J244" s="556"/>
      <c r="K244" s="556"/>
    </row>
    <row r="245" spans="1:11" s="419" customFormat="1" ht="15" customHeight="1">
      <c r="A245" s="501"/>
      <c r="B245" s="1014"/>
      <c r="C245" s="988"/>
      <c r="D245" s="1010"/>
      <c r="E245" s="515" t="s">
        <v>2429</v>
      </c>
      <c r="F245" s="515" t="s">
        <v>36</v>
      </c>
      <c r="G245" s="515" t="s">
        <v>37</v>
      </c>
      <c r="H245" s="549"/>
      <c r="I245" s="556"/>
      <c r="J245" s="556"/>
      <c r="K245" s="556"/>
    </row>
    <row r="246" spans="1:11" s="419" customFormat="1" ht="15" customHeight="1">
      <c r="A246" s="501"/>
      <c r="B246" s="550" t="s">
        <v>2671</v>
      </c>
      <c r="C246" s="550" t="s">
        <v>2045</v>
      </c>
      <c r="D246" s="1088" t="s">
        <v>2670</v>
      </c>
      <c r="E246" s="490">
        <f>F246-5</f>
        <v>43553</v>
      </c>
      <c r="F246" s="555">
        <v>43558</v>
      </c>
      <c r="G246" s="555">
        <f>F246+25</f>
        <v>43583</v>
      </c>
      <c r="H246" s="549"/>
      <c r="I246" s="556"/>
      <c r="J246" s="556"/>
      <c r="K246" s="556"/>
    </row>
    <row r="247" spans="1:11" s="419" customFormat="1" ht="15" customHeight="1">
      <c r="A247" s="501"/>
      <c r="B247" s="474" t="s">
        <v>2669</v>
      </c>
      <c r="C247" s="474" t="s">
        <v>2049</v>
      </c>
      <c r="D247" s="1088"/>
      <c r="E247" s="490">
        <f>F247-5</f>
        <v>43560</v>
      </c>
      <c r="F247" s="555">
        <f>F246+7</f>
        <v>43565</v>
      </c>
      <c r="G247" s="555">
        <f>F247+25</f>
        <v>43590</v>
      </c>
      <c r="H247" s="549"/>
      <c r="I247" s="556"/>
      <c r="J247" s="556"/>
      <c r="K247" s="556"/>
    </row>
    <row r="248" spans="1:11" s="419" customFormat="1" ht="15" customHeight="1">
      <c r="A248" s="501"/>
      <c r="B248" s="451" t="s">
        <v>2668</v>
      </c>
      <c r="C248" s="451" t="s">
        <v>2012</v>
      </c>
      <c r="D248" s="1088"/>
      <c r="E248" s="490">
        <f>F248-5</f>
        <v>43567</v>
      </c>
      <c r="F248" s="555">
        <f>F247+7</f>
        <v>43572</v>
      </c>
      <c r="G248" s="555">
        <f>F248+25</f>
        <v>43597</v>
      </c>
      <c r="H248" s="549"/>
      <c r="I248" s="556"/>
      <c r="J248" s="556"/>
      <c r="K248" s="556"/>
    </row>
    <row r="249" spans="1:11" s="419" customFormat="1" ht="15" customHeight="1">
      <c r="A249" s="501"/>
      <c r="B249" s="451" t="s">
        <v>2667</v>
      </c>
      <c r="C249" s="451" t="s">
        <v>2052</v>
      </c>
      <c r="D249" s="1088"/>
      <c r="E249" s="490">
        <f>F249-5</f>
        <v>43574</v>
      </c>
      <c r="F249" s="555">
        <f>F248+7</f>
        <v>43579</v>
      </c>
      <c r="G249" s="555">
        <f>F249+25</f>
        <v>43604</v>
      </c>
      <c r="H249" s="549"/>
    </row>
    <row r="250" spans="1:11" s="419" customFormat="1" ht="15" customHeight="1">
      <c r="A250" s="501"/>
      <c r="B250" s="451" t="s">
        <v>2666</v>
      </c>
      <c r="C250" s="474" t="s">
        <v>2665</v>
      </c>
      <c r="D250" s="1088"/>
      <c r="E250" s="490">
        <f>F250-5</f>
        <v>43581</v>
      </c>
      <c r="F250" s="555">
        <f>F249+7</f>
        <v>43586</v>
      </c>
      <c r="G250" s="555">
        <f>F250+25</f>
        <v>43611</v>
      </c>
      <c r="H250" s="549"/>
    </row>
    <row r="251" spans="1:11" s="419" customFormat="1" ht="15" customHeight="1">
      <c r="A251" s="501"/>
      <c r="B251" s="451"/>
      <c r="C251" s="474"/>
      <c r="D251" s="558"/>
      <c r="E251" s="493"/>
      <c r="F251" s="557"/>
      <c r="G251" s="557"/>
      <c r="H251" s="549"/>
    </row>
    <row r="252" spans="1:11" s="419" customFormat="1" ht="15" customHeight="1">
      <c r="A252" s="501"/>
      <c r="B252" s="1004" t="s">
        <v>1444</v>
      </c>
      <c r="C252" s="987" t="s">
        <v>33</v>
      </c>
      <c r="D252" s="1048" t="s">
        <v>9</v>
      </c>
      <c r="E252" s="506" t="s">
        <v>2430</v>
      </c>
      <c r="F252" s="506" t="s">
        <v>10</v>
      </c>
      <c r="G252" s="506" t="s">
        <v>2054</v>
      </c>
      <c r="H252" s="549"/>
      <c r="I252" s="556"/>
      <c r="J252" s="556"/>
      <c r="K252" s="556"/>
    </row>
    <row r="253" spans="1:11" s="419" customFormat="1" ht="15" customHeight="1">
      <c r="A253" s="501"/>
      <c r="B253" s="1014"/>
      <c r="C253" s="988"/>
      <c r="D253" s="1010"/>
      <c r="E253" s="515" t="s">
        <v>2429</v>
      </c>
      <c r="F253" s="515" t="s">
        <v>36</v>
      </c>
      <c r="G253" s="515" t="s">
        <v>37</v>
      </c>
      <c r="H253" s="549"/>
      <c r="I253" s="556"/>
      <c r="J253" s="556"/>
      <c r="K253" s="556"/>
    </row>
    <row r="254" spans="1:11" s="419" customFormat="1" ht="15" customHeight="1">
      <c r="A254" s="501"/>
      <c r="B254" s="550" t="s">
        <v>2664</v>
      </c>
      <c r="C254" s="550" t="s">
        <v>2663</v>
      </c>
      <c r="D254" s="1088" t="s">
        <v>2550</v>
      </c>
      <c r="E254" s="490">
        <f>F254-5</f>
        <v>43557</v>
      </c>
      <c r="F254" s="555">
        <v>43562</v>
      </c>
      <c r="G254" s="555">
        <f>F254+25</f>
        <v>43587</v>
      </c>
      <c r="H254" s="549"/>
      <c r="I254" s="556"/>
      <c r="J254" s="556"/>
      <c r="K254" s="556"/>
    </row>
    <row r="255" spans="1:11" s="419" customFormat="1" ht="15" customHeight="1">
      <c r="A255" s="501"/>
      <c r="B255" s="474" t="s">
        <v>2662</v>
      </c>
      <c r="C255" s="474" t="s">
        <v>2016</v>
      </c>
      <c r="D255" s="1088"/>
      <c r="E255" s="490">
        <f>F255-5</f>
        <v>43564</v>
      </c>
      <c r="F255" s="555">
        <f>F254+7</f>
        <v>43569</v>
      </c>
      <c r="G255" s="555">
        <f>F255+25</f>
        <v>43594</v>
      </c>
      <c r="H255" s="549"/>
      <c r="I255" s="556"/>
      <c r="J255" s="556"/>
      <c r="K255" s="556"/>
    </row>
    <row r="256" spans="1:11" s="419" customFormat="1" ht="15" customHeight="1">
      <c r="A256" s="501"/>
      <c r="B256" s="451" t="s">
        <v>2661</v>
      </c>
      <c r="C256" s="451" t="s">
        <v>2660</v>
      </c>
      <c r="D256" s="1088"/>
      <c r="E256" s="490">
        <f>F256-5</f>
        <v>43571</v>
      </c>
      <c r="F256" s="555">
        <f>F255+7</f>
        <v>43576</v>
      </c>
      <c r="G256" s="555">
        <f>F256+25</f>
        <v>43601</v>
      </c>
      <c r="H256" s="549"/>
      <c r="I256" s="556"/>
      <c r="J256" s="556"/>
      <c r="K256" s="556"/>
    </row>
    <row r="257" spans="1:8" s="419" customFormat="1" ht="15" customHeight="1">
      <c r="A257" s="501"/>
      <c r="B257" s="451" t="s">
        <v>2659</v>
      </c>
      <c r="C257" s="451" t="s">
        <v>2658</v>
      </c>
      <c r="D257" s="1088"/>
      <c r="E257" s="490">
        <f>F257-5</f>
        <v>43578</v>
      </c>
      <c r="F257" s="555">
        <f>F256+7</f>
        <v>43583</v>
      </c>
      <c r="G257" s="555">
        <f>F257+25</f>
        <v>43608</v>
      </c>
      <c r="H257" s="549"/>
    </row>
    <row r="258" spans="1:8" s="419" customFormat="1" ht="15" customHeight="1">
      <c r="A258" s="501"/>
      <c r="B258" s="451" t="s">
        <v>2657</v>
      </c>
      <c r="C258" s="474" t="s">
        <v>2656</v>
      </c>
      <c r="D258" s="1088"/>
      <c r="E258" s="490">
        <f>F258-5</f>
        <v>43585</v>
      </c>
      <c r="F258" s="555">
        <f>F257+7</f>
        <v>43590</v>
      </c>
      <c r="G258" s="555">
        <f>F258+25</f>
        <v>43615</v>
      </c>
      <c r="H258" s="549"/>
    </row>
    <row r="259" spans="1:8" s="429" customFormat="1" ht="15" customHeight="1">
      <c r="A259" s="1006" t="s">
        <v>2655</v>
      </c>
      <c r="B259" s="1007"/>
      <c r="C259" s="554"/>
      <c r="D259" s="553"/>
      <c r="E259" s="453"/>
      <c r="F259" s="552"/>
      <c r="G259" s="552"/>
      <c r="H259" s="551"/>
    </row>
    <row r="260" spans="1:8" s="419" customFormat="1" ht="15" customHeight="1">
      <c r="A260" s="501"/>
      <c r="B260" s="1004" t="s">
        <v>32</v>
      </c>
      <c r="C260" s="987" t="s">
        <v>33</v>
      </c>
      <c r="D260" s="1048" t="s">
        <v>9</v>
      </c>
      <c r="E260" s="506" t="s">
        <v>2430</v>
      </c>
      <c r="F260" s="506" t="s">
        <v>10</v>
      </c>
      <c r="G260" s="506" t="s">
        <v>259</v>
      </c>
      <c r="H260" s="549"/>
    </row>
    <row r="261" spans="1:8" s="419" customFormat="1" ht="15" customHeight="1">
      <c r="A261" s="501"/>
      <c r="B261" s="1005"/>
      <c r="C261" s="1008"/>
      <c r="D261" s="1010"/>
      <c r="E261" s="515" t="s">
        <v>2429</v>
      </c>
      <c r="F261" s="515" t="s">
        <v>36</v>
      </c>
      <c r="G261" s="515" t="s">
        <v>37</v>
      </c>
      <c r="H261" s="549"/>
    </row>
    <row r="262" spans="1:8" s="419" customFormat="1" ht="15" customHeight="1">
      <c r="A262" s="501"/>
      <c r="B262" s="531" t="s">
        <v>2654</v>
      </c>
      <c r="C262" s="526" t="s">
        <v>2653</v>
      </c>
      <c r="D262" s="1011" t="s">
        <v>196</v>
      </c>
      <c r="E262" s="449">
        <f>F262-5</f>
        <v>43553</v>
      </c>
      <c r="F262" s="468">
        <v>43558</v>
      </c>
      <c r="G262" s="468">
        <f>F262+35</f>
        <v>43593</v>
      </c>
      <c r="H262" s="549"/>
    </row>
    <row r="263" spans="1:8" s="419" customFormat="1" ht="15" customHeight="1">
      <c r="A263" s="501"/>
      <c r="B263" s="531" t="s">
        <v>2652</v>
      </c>
      <c r="C263" s="526" t="s">
        <v>2651</v>
      </c>
      <c r="D263" s="1011"/>
      <c r="E263" s="449">
        <f>F263-5</f>
        <v>43560</v>
      </c>
      <c r="F263" s="468">
        <f>F262+7</f>
        <v>43565</v>
      </c>
      <c r="G263" s="468">
        <f>F263+35</f>
        <v>43600</v>
      </c>
      <c r="H263" s="549"/>
    </row>
    <row r="264" spans="1:8" s="419" customFormat="1" ht="15" customHeight="1">
      <c r="A264" s="501"/>
      <c r="B264" s="531" t="s">
        <v>2650</v>
      </c>
      <c r="C264" s="526" t="s">
        <v>2649</v>
      </c>
      <c r="D264" s="1011"/>
      <c r="E264" s="449">
        <f>F264-5</f>
        <v>43567</v>
      </c>
      <c r="F264" s="468">
        <f>F263+7</f>
        <v>43572</v>
      </c>
      <c r="G264" s="468">
        <f>F264+35</f>
        <v>43607</v>
      </c>
      <c r="H264" s="549"/>
    </row>
    <row r="265" spans="1:8" s="419" customFormat="1" ht="15" customHeight="1">
      <c r="A265" s="501"/>
      <c r="B265" s="531" t="s">
        <v>2648</v>
      </c>
      <c r="C265" s="526" t="s">
        <v>2647</v>
      </c>
      <c r="D265" s="1011"/>
      <c r="E265" s="449">
        <f>F265-5</f>
        <v>43574</v>
      </c>
      <c r="F265" s="468">
        <f>F264+7</f>
        <v>43579</v>
      </c>
      <c r="G265" s="468">
        <f>F265+35</f>
        <v>43614</v>
      </c>
      <c r="H265" s="549"/>
    </row>
    <row r="266" spans="1:8" s="419" customFormat="1" ht="15" customHeight="1">
      <c r="A266" s="501"/>
      <c r="B266" s="531" t="s">
        <v>2646</v>
      </c>
      <c r="C266" s="526" t="s">
        <v>2645</v>
      </c>
      <c r="D266" s="1011"/>
      <c r="E266" s="449">
        <f>F266-5</f>
        <v>43581</v>
      </c>
      <c r="F266" s="468">
        <f>F265+7</f>
        <v>43586</v>
      </c>
      <c r="G266" s="468">
        <f>F266+35</f>
        <v>43621</v>
      </c>
      <c r="H266" s="549"/>
    </row>
    <row r="267" spans="1:8" s="429" customFormat="1" ht="15" customHeight="1">
      <c r="A267" s="1006" t="s">
        <v>2644</v>
      </c>
      <c r="B267" s="1007"/>
      <c r="C267" s="554"/>
      <c r="D267" s="553"/>
      <c r="E267" s="453"/>
      <c r="F267" s="552"/>
      <c r="G267" s="552"/>
      <c r="H267" s="551"/>
    </row>
    <row r="268" spans="1:8" s="419" customFormat="1" ht="15" customHeight="1">
      <c r="A268" s="501"/>
      <c r="B268" s="1004" t="s">
        <v>32</v>
      </c>
      <c r="C268" s="987" t="s">
        <v>33</v>
      </c>
      <c r="D268" s="1048" t="s">
        <v>9</v>
      </c>
      <c r="E268" s="506" t="s">
        <v>2430</v>
      </c>
      <c r="F268" s="506" t="s">
        <v>10</v>
      </c>
      <c r="G268" s="506" t="s">
        <v>2639</v>
      </c>
      <c r="H268" s="549"/>
    </row>
    <row r="269" spans="1:8" s="419" customFormat="1" ht="15" customHeight="1">
      <c r="A269" s="501"/>
      <c r="B269" s="1005"/>
      <c r="C269" s="1008"/>
      <c r="D269" s="1010"/>
      <c r="E269" s="515" t="s">
        <v>2429</v>
      </c>
      <c r="F269" s="515" t="s">
        <v>36</v>
      </c>
      <c r="G269" s="515" t="s">
        <v>37</v>
      </c>
      <c r="H269" s="549"/>
    </row>
    <row r="270" spans="1:8" s="419" customFormat="1" ht="15" customHeight="1">
      <c r="A270" s="501"/>
      <c r="B270" s="531" t="s">
        <v>2643</v>
      </c>
      <c r="C270" s="550" t="s">
        <v>2642</v>
      </c>
      <c r="D270" s="1011" t="s">
        <v>2135</v>
      </c>
      <c r="E270" s="449">
        <f>F270-5</f>
        <v>43554</v>
      </c>
      <c r="F270" s="468">
        <v>43559</v>
      </c>
      <c r="G270" s="468">
        <f>F270+31</f>
        <v>43590</v>
      </c>
      <c r="H270" s="549"/>
    </row>
    <row r="271" spans="1:8" s="419" customFormat="1" ht="15" customHeight="1">
      <c r="A271" s="501"/>
      <c r="B271" s="474" t="s">
        <v>2573</v>
      </c>
      <c r="C271" s="474" t="s">
        <v>2484</v>
      </c>
      <c r="D271" s="1011"/>
      <c r="E271" s="449">
        <f>F271-5</f>
        <v>43561</v>
      </c>
      <c r="F271" s="468">
        <f>F270+7</f>
        <v>43566</v>
      </c>
      <c r="G271" s="468">
        <f>F271+31</f>
        <v>43597</v>
      </c>
      <c r="H271" s="549"/>
    </row>
    <row r="272" spans="1:8" s="419" customFormat="1" ht="15" customHeight="1">
      <c r="A272" s="501"/>
      <c r="B272" s="451" t="s">
        <v>2641</v>
      </c>
      <c r="C272" s="451" t="s">
        <v>2633</v>
      </c>
      <c r="D272" s="1011"/>
      <c r="E272" s="449">
        <f>F272-5</f>
        <v>43568</v>
      </c>
      <c r="F272" s="468">
        <f>F271+7</f>
        <v>43573</v>
      </c>
      <c r="G272" s="468">
        <f>F272+31</f>
        <v>43604</v>
      </c>
      <c r="H272" s="549"/>
    </row>
    <row r="273" spans="1:8" s="419" customFormat="1" ht="15" customHeight="1">
      <c r="A273" s="501"/>
      <c r="B273" s="451" t="s">
        <v>2640</v>
      </c>
      <c r="C273" s="451" t="s">
        <v>2631</v>
      </c>
      <c r="D273" s="1011"/>
      <c r="E273" s="449">
        <f>F273-5</f>
        <v>43575</v>
      </c>
      <c r="F273" s="468">
        <f>F272+7</f>
        <v>43580</v>
      </c>
      <c r="G273" s="468">
        <f>F273+31</f>
        <v>43611</v>
      </c>
      <c r="H273" s="549"/>
    </row>
    <row r="274" spans="1:8" s="419" customFormat="1" ht="15" customHeight="1">
      <c r="A274" s="501"/>
      <c r="B274" s="451" t="s">
        <v>496</v>
      </c>
      <c r="C274" s="474" t="s">
        <v>2630</v>
      </c>
      <c r="D274" s="1011"/>
      <c r="E274" s="449">
        <f>F274-5</f>
        <v>43582</v>
      </c>
      <c r="F274" s="468">
        <f>F273+7</f>
        <v>43587</v>
      </c>
      <c r="G274" s="468">
        <f>F274+31</f>
        <v>43618</v>
      </c>
      <c r="H274" s="549"/>
    </row>
    <row r="275" spans="1:8" s="419" customFormat="1" ht="15" hidden="1" customHeight="1">
      <c r="A275" s="501"/>
      <c r="B275" s="1011" t="s">
        <v>32</v>
      </c>
      <c r="C275" s="987" t="s">
        <v>33</v>
      </c>
      <c r="D275" s="1048" t="s">
        <v>9</v>
      </c>
      <c r="E275" s="506" t="s">
        <v>2430</v>
      </c>
      <c r="F275" s="506" t="s">
        <v>10</v>
      </c>
      <c r="G275" s="506" t="s">
        <v>2639</v>
      </c>
      <c r="H275" s="549"/>
    </row>
    <row r="276" spans="1:8" s="419" customFormat="1" ht="15" hidden="1" customHeight="1">
      <c r="A276" s="501"/>
      <c r="B276" s="1012"/>
      <c r="C276" s="1008"/>
      <c r="D276" s="1010"/>
      <c r="E276" s="515" t="s">
        <v>2429</v>
      </c>
      <c r="F276" s="515" t="s">
        <v>36</v>
      </c>
      <c r="G276" s="515" t="s">
        <v>37</v>
      </c>
      <c r="H276" s="549"/>
    </row>
    <row r="277" spans="1:8" s="419" customFormat="1" ht="15" hidden="1" customHeight="1">
      <c r="A277" s="501"/>
      <c r="B277" s="531" t="s">
        <v>2628</v>
      </c>
      <c r="C277" s="497" t="s">
        <v>2622</v>
      </c>
      <c r="D277" s="1003" t="s">
        <v>2627</v>
      </c>
      <c r="E277" s="449">
        <f>F277-5</f>
        <v>43555</v>
      </c>
      <c r="F277" s="468">
        <v>43560</v>
      </c>
      <c r="G277" s="468">
        <f>F277+31</f>
        <v>43591</v>
      </c>
      <c r="H277" s="549"/>
    </row>
    <row r="278" spans="1:8" s="419" customFormat="1" ht="15" hidden="1" customHeight="1">
      <c r="A278" s="501"/>
      <c r="B278" s="531" t="s">
        <v>2626</v>
      </c>
      <c r="C278" s="497" t="s">
        <v>2620</v>
      </c>
      <c r="D278" s="1003"/>
      <c r="E278" s="449">
        <f>F278-5</f>
        <v>43562</v>
      </c>
      <c r="F278" s="468">
        <f>F277+7</f>
        <v>43567</v>
      </c>
      <c r="G278" s="468">
        <f>F278+31</f>
        <v>43598</v>
      </c>
      <c r="H278" s="549"/>
    </row>
    <row r="279" spans="1:8" s="419" customFormat="1" ht="15" hidden="1" customHeight="1">
      <c r="A279" s="501"/>
      <c r="B279" s="531" t="s">
        <v>2625</v>
      </c>
      <c r="C279" s="497" t="s">
        <v>2624</v>
      </c>
      <c r="D279" s="1003"/>
      <c r="E279" s="449">
        <f>F279-5</f>
        <v>43569</v>
      </c>
      <c r="F279" s="468">
        <f>F278+7</f>
        <v>43574</v>
      </c>
      <c r="G279" s="468">
        <f>F279+31</f>
        <v>43605</v>
      </c>
      <c r="H279" s="549"/>
    </row>
    <row r="280" spans="1:8" s="419" customFormat="1" ht="15" hidden="1" customHeight="1">
      <c r="A280" s="501"/>
      <c r="B280" s="531" t="s">
        <v>2623</v>
      </c>
      <c r="C280" s="497" t="s">
        <v>2622</v>
      </c>
      <c r="D280" s="1003"/>
      <c r="E280" s="449">
        <f>F280-5</f>
        <v>43576</v>
      </c>
      <c r="F280" s="468">
        <f>F279+7</f>
        <v>43581</v>
      </c>
      <c r="G280" s="468">
        <f>F280+31</f>
        <v>43612</v>
      </c>
      <c r="H280" s="549"/>
    </row>
    <row r="281" spans="1:8" s="419" customFormat="1" ht="15" hidden="1" customHeight="1">
      <c r="A281" s="501"/>
      <c r="B281" s="531" t="s">
        <v>2621</v>
      </c>
      <c r="C281" s="497" t="s">
        <v>2620</v>
      </c>
      <c r="D281" s="1003"/>
      <c r="E281" s="449">
        <f>F281-5</f>
        <v>43583</v>
      </c>
      <c r="F281" s="468">
        <f>F280+7</f>
        <v>43588</v>
      </c>
      <c r="G281" s="468">
        <f>F281+31</f>
        <v>43619</v>
      </c>
      <c r="H281" s="549"/>
    </row>
    <row r="282" spans="1:8" s="429" customFormat="1" ht="15" customHeight="1">
      <c r="A282" s="1006" t="s">
        <v>2629</v>
      </c>
      <c r="B282" s="1007"/>
      <c r="C282" s="554"/>
      <c r="D282" s="553"/>
      <c r="E282" s="453"/>
      <c r="F282" s="552"/>
      <c r="G282" s="552"/>
      <c r="H282" s="551"/>
    </row>
    <row r="283" spans="1:8" s="419" customFormat="1" ht="15" customHeight="1">
      <c r="A283" s="501"/>
      <c r="B283" s="1004" t="s">
        <v>32</v>
      </c>
      <c r="C283" s="987" t="s">
        <v>33</v>
      </c>
      <c r="D283" s="1048" t="s">
        <v>9</v>
      </c>
      <c r="E283" s="506" t="s">
        <v>2430</v>
      </c>
      <c r="F283" s="506" t="s">
        <v>10</v>
      </c>
      <c r="G283" s="506" t="s">
        <v>2629</v>
      </c>
      <c r="H283" s="549"/>
    </row>
    <row r="284" spans="1:8" s="419" customFormat="1" ht="15" customHeight="1">
      <c r="A284" s="501"/>
      <c r="B284" s="1005"/>
      <c r="C284" s="1008"/>
      <c r="D284" s="1010"/>
      <c r="E284" s="515" t="s">
        <v>2429</v>
      </c>
      <c r="F284" s="515" t="s">
        <v>36</v>
      </c>
      <c r="G284" s="515" t="s">
        <v>37</v>
      </c>
      <c r="H284" s="549"/>
    </row>
    <row r="285" spans="1:8" s="419" customFormat="1" ht="15" customHeight="1">
      <c r="A285" s="501"/>
      <c r="B285" s="531" t="s">
        <v>2638</v>
      </c>
      <c r="C285" s="550" t="s">
        <v>2637</v>
      </c>
      <c r="D285" s="1011" t="s">
        <v>2636</v>
      </c>
      <c r="E285" s="449">
        <f>F285-5</f>
        <v>43554</v>
      </c>
      <c r="F285" s="468">
        <v>43559</v>
      </c>
      <c r="G285" s="468">
        <f>F285+33</f>
        <v>43592</v>
      </c>
      <c r="H285" s="549"/>
    </row>
    <row r="286" spans="1:8" s="419" customFormat="1" ht="15" customHeight="1">
      <c r="A286" s="501"/>
      <c r="B286" s="474" t="s">
        <v>2635</v>
      </c>
      <c r="C286" s="474" t="s">
        <v>2634</v>
      </c>
      <c r="D286" s="1011"/>
      <c r="E286" s="449">
        <f>F286-5</f>
        <v>43561</v>
      </c>
      <c r="F286" s="468">
        <f>F285+7</f>
        <v>43566</v>
      </c>
      <c r="G286" s="468">
        <f>F286+33</f>
        <v>43599</v>
      </c>
      <c r="H286" s="549"/>
    </row>
    <row r="287" spans="1:8" s="419" customFormat="1" ht="15" customHeight="1">
      <c r="A287" s="501"/>
      <c r="B287" s="451" t="s">
        <v>169</v>
      </c>
      <c r="C287" s="451" t="s">
        <v>2633</v>
      </c>
      <c r="D287" s="1011"/>
      <c r="E287" s="449">
        <f>F287-5</f>
        <v>43568</v>
      </c>
      <c r="F287" s="468">
        <f>F286+7</f>
        <v>43573</v>
      </c>
      <c r="G287" s="468">
        <f>F287+33</f>
        <v>43606</v>
      </c>
      <c r="H287" s="549"/>
    </row>
    <row r="288" spans="1:8" s="419" customFormat="1" ht="15" customHeight="1">
      <c r="A288" s="501"/>
      <c r="B288" s="451" t="s">
        <v>2632</v>
      </c>
      <c r="C288" s="451" t="s">
        <v>2631</v>
      </c>
      <c r="D288" s="1011"/>
      <c r="E288" s="449">
        <f>F288-5</f>
        <v>43575</v>
      </c>
      <c r="F288" s="468">
        <f>F287+7</f>
        <v>43580</v>
      </c>
      <c r="G288" s="468">
        <f>F288+33</f>
        <v>43613</v>
      </c>
      <c r="H288" s="549"/>
    </row>
    <row r="289" spans="1:8" s="419" customFormat="1" ht="15" customHeight="1">
      <c r="A289" s="501"/>
      <c r="B289" s="451" t="s">
        <v>496</v>
      </c>
      <c r="C289" s="474" t="s">
        <v>2630</v>
      </c>
      <c r="D289" s="1011"/>
      <c r="E289" s="449">
        <f>F289-5</f>
        <v>43582</v>
      </c>
      <c r="F289" s="468">
        <f>F288+7</f>
        <v>43587</v>
      </c>
      <c r="G289" s="468">
        <f>F289+33</f>
        <v>43620</v>
      </c>
      <c r="H289" s="549"/>
    </row>
    <row r="290" spans="1:8" s="419" customFormat="1" ht="15" hidden="1" customHeight="1">
      <c r="A290" s="501"/>
      <c r="B290" s="1011" t="s">
        <v>32</v>
      </c>
      <c r="C290" s="987" t="s">
        <v>33</v>
      </c>
      <c r="D290" s="1048" t="s">
        <v>9</v>
      </c>
      <c r="E290" s="506" t="s">
        <v>2430</v>
      </c>
      <c r="F290" s="506" t="s">
        <v>10</v>
      </c>
      <c r="G290" s="506" t="s">
        <v>2629</v>
      </c>
      <c r="H290" s="549"/>
    </row>
    <row r="291" spans="1:8" s="419" customFormat="1" ht="15" hidden="1" customHeight="1">
      <c r="A291" s="501"/>
      <c r="B291" s="1012"/>
      <c r="C291" s="1008"/>
      <c r="D291" s="1010"/>
      <c r="E291" s="515" t="s">
        <v>2429</v>
      </c>
      <c r="F291" s="515" t="s">
        <v>36</v>
      </c>
      <c r="G291" s="515" t="s">
        <v>37</v>
      </c>
      <c r="H291" s="549"/>
    </row>
    <row r="292" spans="1:8" s="419" customFormat="1" ht="15" hidden="1" customHeight="1">
      <c r="A292" s="501"/>
      <c r="B292" s="531" t="s">
        <v>2628</v>
      </c>
      <c r="C292" s="497" t="s">
        <v>2622</v>
      </c>
      <c r="D292" s="1003" t="s">
        <v>2627</v>
      </c>
      <c r="E292" s="449">
        <f>F292-5</f>
        <v>43555</v>
      </c>
      <c r="F292" s="468">
        <v>43560</v>
      </c>
      <c r="G292" s="468">
        <f>F292+33</f>
        <v>43593</v>
      </c>
      <c r="H292" s="549"/>
    </row>
    <row r="293" spans="1:8" s="419" customFormat="1" ht="15" hidden="1" customHeight="1">
      <c r="A293" s="501"/>
      <c r="B293" s="531" t="s">
        <v>2626</v>
      </c>
      <c r="C293" s="497" t="s">
        <v>2620</v>
      </c>
      <c r="D293" s="1003"/>
      <c r="E293" s="449">
        <f>F293-5</f>
        <v>43562</v>
      </c>
      <c r="F293" s="468">
        <f>F292+7</f>
        <v>43567</v>
      </c>
      <c r="G293" s="468">
        <f>F293+33</f>
        <v>43600</v>
      </c>
      <c r="H293" s="549"/>
    </row>
    <row r="294" spans="1:8" s="419" customFormat="1" ht="15" hidden="1" customHeight="1">
      <c r="A294" s="501"/>
      <c r="B294" s="531" t="s">
        <v>2625</v>
      </c>
      <c r="C294" s="497" t="s">
        <v>2624</v>
      </c>
      <c r="D294" s="1003"/>
      <c r="E294" s="449">
        <f>F294-5</f>
        <v>43569</v>
      </c>
      <c r="F294" s="468">
        <f>F293+7</f>
        <v>43574</v>
      </c>
      <c r="G294" s="468">
        <f>F294+33</f>
        <v>43607</v>
      </c>
      <c r="H294" s="549"/>
    </row>
    <row r="295" spans="1:8" s="419" customFormat="1" ht="15" hidden="1" customHeight="1">
      <c r="A295" s="501"/>
      <c r="B295" s="531" t="s">
        <v>2623</v>
      </c>
      <c r="C295" s="497" t="s">
        <v>2622</v>
      </c>
      <c r="D295" s="1003"/>
      <c r="E295" s="449">
        <f>F295-5</f>
        <v>43576</v>
      </c>
      <c r="F295" s="468">
        <f>F294+7</f>
        <v>43581</v>
      </c>
      <c r="G295" s="468">
        <f>F295+33</f>
        <v>43614</v>
      </c>
      <c r="H295" s="549"/>
    </row>
    <row r="296" spans="1:8" s="419" customFormat="1" ht="15" hidden="1" customHeight="1">
      <c r="A296" s="501"/>
      <c r="B296" s="531" t="s">
        <v>2621</v>
      </c>
      <c r="C296" s="497" t="s">
        <v>2620</v>
      </c>
      <c r="D296" s="1003"/>
      <c r="E296" s="449">
        <f>F296-5</f>
        <v>43583</v>
      </c>
      <c r="F296" s="468">
        <f>F295+7</f>
        <v>43588</v>
      </c>
      <c r="G296" s="468">
        <f>F296+33</f>
        <v>43621</v>
      </c>
      <c r="H296" s="549"/>
    </row>
    <row r="297" spans="1:8" s="414" customFormat="1" ht="15">
      <c r="A297" s="1093" t="s">
        <v>135</v>
      </c>
      <c r="B297" s="1093"/>
      <c r="C297" s="1093"/>
      <c r="D297" s="1093"/>
      <c r="E297" s="1093"/>
      <c r="F297" s="1093"/>
      <c r="G297" s="1093"/>
    </row>
    <row r="298" spans="1:8" s="530" customFormat="1" ht="15">
      <c r="A298" s="1006" t="s">
        <v>2619</v>
      </c>
      <c r="B298" s="1007"/>
      <c r="C298" s="509"/>
      <c r="D298" s="508"/>
      <c r="E298" s="508"/>
      <c r="F298" s="507"/>
      <c r="G298" s="507"/>
    </row>
    <row r="299" spans="1:8" s="523" customFormat="1" ht="15">
      <c r="A299" s="548"/>
      <c r="B299" s="1021" t="s">
        <v>32</v>
      </c>
      <c r="C299" s="1009" t="s">
        <v>33</v>
      </c>
      <c r="D299" s="1028" t="s">
        <v>9</v>
      </c>
      <c r="E299" s="504" t="s">
        <v>2430</v>
      </c>
      <c r="F299" s="541" t="s">
        <v>10</v>
      </c>
      <c r="G299" s="541" t="s">
        <v>140</v>
      </c>
    </row>
    <row r="300" spans="1:8" s="523" customFormat="1" ht="15">
      <c r="A300" s="548"/>
      <c r="B300" s="1022"/>
      <c r="C300" s="1010"/>
      <c r="D300" s="1051"/>
      <c r="E300" s="504" t="s">
        <v>2429</v>
      </c>
      <c r="F300" s="540" t="s">
        <v>36</v>
      </c>
      <c r="G300" s="540" t="s">
        <v>37</v>
      </c>
    </row>
    <row r="301" spans="1:8" s="523" customFormat="1" ht="15">
      <c r="A301" s="548"/>
      <c r="B301" s="480" t="s">
        <v>2606</v>
      </c>
      <c r="C301" s="451" t="s">
        <v>2618</v>
      </c>
      <c r="D301" s="1025" t="s">
        <v>137</v>
      </c>
      <c r="E301" s="449">
        <f>F301-5</f>
        <v>43556</v>
      </c>
      <c r="F301" s="525">
        <v>43561</v>
      </c>
      <c r="G301" s="547">
        <f>F301+46</f>
        <v>43607</v>
      </c>
    </row>
    <row r="302" spans="1:8" s="523" customFormat="1" ht="15" customHeight="1">
      <c r="A302" s="548"/>
      <c r="B302" s="480" t="s">
        <v>2603</v>
      </c>
      <c r="C302" s="474" t="s">
        <v>2617</v>
      </c>
      <c r="D302" s="1026"/>
      <c r="E302" s="449">
        <f>F302-5</f>
        <v>43563</v>
      </c>
      <c r="F302" s="525">
        <f>F301+7</f>
        <v>43568</v>
      </c>
      <c r="G302" s="547">
        <f>F302+46</f>
        <v>43614</v>
      </c>
      <c r="H302" s="530"/>
    </row>
    <row r="303" spans="1:8" s="523" customFormat="1" ht="15" customHeight="1">
      <c r="A303" s="548"/>
      <c r="B303" s="480" t="s">
        <v>2601</v>
      </c>
      <c r="C303" s="451" t="s">
        <v>2616</v>
      </c>
      <c r="D303" s="1026"/>
      <c r="E303" s="449">
        <f>F303-5</f>
        <v>43570</v>
      </c>
      <c r="F303" s="525">
        <f>F302+7</f>
        <v>43575</v>
      </c>
      <c r="G303" s="547">
        <f>F303+46</f>
        <v>43621</v>
      </c>
    </row>
    <row r="304" spans="1:8" s="523" customFormat="1" ht="15.75" customHeight="1">
      <c r="A304" s="548"/>
      <c r="B304" s="480" t="s">
        <v>2599</v>
      </c>
      <c r="C304" s="451" t="s">
        <v>2615</v>
      </c>
      <c r="D304" s="1026"/>
      <c r="E304" s="449">
        <f>F304-5</f>
        <v>43577</v>
      </c>
      <c r="F304" s="525">
        <f>F303+7</f>
        <v>43582</v>
      </c>
      <c r="G304" s="547">
        <f>F304+46</f>
        <v>43628</v>
      </c>
    </row>
    <row r="305" spans="1:8" s="523" customFormat="1" ht="15.75" customHeight="1">
      <c r="A305" s="548"/>
      <c r="B305" s="480" t="s">
        <v>2597</v>
      </c>
      <c r="C305" s="451" t="s">
        <v>2614</v>
      </c>
      <c r="D305" s="1027"/>
      <c r="E305" s="449">
        <f>F305-5</f>
        <v>43584</v>
      </c>
      <c r="F305" s="525">
        <f>F304+7</f>
        <v>43589</v>
      </c>
      <c r="G305" s="547">
        <f>F305+46</f>
        <v>43635</v>
      </c>
    </row>
    <row r="306" spans="1:8" s="530" customFormat="1" ht="15" customHeight="1">
      <c r="A306" s="1006" t="s">
        <v>141</v>
      </c>
      <c r="B306" s="1007"/>
      <c r="C306" s="509"/>
      <c r="D306" s="508"/>
      <c r="E306" s="508"/>
      <c r="F306" s="507"/>
      <c r="G306" s="507"/>
    </row>
    <row r="307" spans="1:8" s="523" customFormat="1" ht="15">
      <c r="A307" s="548"/>
      <c r="B307" s="1004" t="s">
        <v>32</v>
      </c>
      <c r="C307" s="1016" t="s">
        <v>33</v>
      </c>
      <c r="D307" s="1016" t="s">
        <v>9</v>
      </c>
      <c r="E307" s="504" t="s">
        <v>2430</v>
      </c>
      <c r="F307" s="480" t="s">
        <v>10</v>
      </c>
      <c r="G307" s="480" t="s">
        <v>142</v>
      </c>
    </row>
    <row r="308" spans="1:8" s="523" customFormat="1" ht="15">
      <c r="A308" s="548"/>
      <c r="B308" s="1013"/>
      <c r="C308" s="1017"/>
      <c r="D308" s="1017"/>
      <c r="E308" s="504" t="s">
        <v>2429</v>
      </c>
      <c r="F308" s="480" t="s">
        <v>36</v>
      </c>
      <c r="G308" s="480" t="s">
        <v>37</v>
      </c>
    </row>
    <row r="309" spans="1:8" s="523" customFormat="1" ht="18" customHeight="1">
      <c r="A309" s="548"/>
      <c r="B309" s="480" t="s">
        <v>2613</v>
      </c>
      <c r="C309" s="480" t="s">
        <v>2610</v>
      </c>
      <c r="D309" s="1018" t="s">
        <v>111</v>
      </c>
      <c r="E309" s="449">
        <f>F309-5</f>
        <v>43554</v>
      </c>
      <c r="F309" s="525">
        <v>43559</v>
      </c>
      <c r="G309" s="547">
        <f>F309+36</f>
        <v>43595</v>
      </c>
    </row>
    <row r="310" spans="1:8" s="523" customFormat="1" ht="15.75" customHeight="1">
      <c r="A310" s="548"/>
      <c r="B310" s="480" t="s">
        <v>562</v>
      </c>
      <c r="C310" s="480" t="s">
        <v>2612</v>
      </c>
      <c r="D310" s="1019"/>
      <c r="E310" s="449">
        <f>F310-5</f>
        <v>43561</v>
      </c>
      <c r="F310" s="525">
        <f>F309+7</f>
        <v>43566</v>
      </c>
      <c r="G310" s="547">
        <f>F310+36</f>
        <v>43602</v>
      </c>
      <c r="H310" s="530"/>
    </row>
    <row r="311" spans="1:8" s="523" customFormat="1" ht="15">
      <c r="A311" s="548"/>
      <c r="B311" s="480" t="s">
        <v>2611</v>
      </c>
      <c r="C311" s="480" t="s">
        <v>2610</v>
      </c>
      <c r="D311" s="1019"/>
      <c r="E311" s="449">
        <f>F311-5</f>
        <v>43568</v>
      </c>
      <c r="F311" s="525">
        <f>F310+7</f>
        <v>43573</v>
      </c>
      <c r="G311" s="547">
        <f>F311+36</f>
        <v>43609</v>
      </c>
    </row>
    <row r="312" spans="1:8" s="523" customFormat="1" ht="15">
      <c r="A312" s="548"/>
      <c r="B312" s="480" t="s">
        <v>564</v>
      </c>
      <c r="C312" s="480" t="s">
        <v>2609</v>
      </c>
      <c r="D312" s="1019"/>
      <c r="E312" s="449">
        <f>F312-5</f>
        <v>43575</v>
      </c>
      <c r="F312" s="525">
        <f>F311+7</f>
        <v>43580</v>
      </c>
      <c r="G312" s="547">
        <f>F312+36</f>
        <v>43616</v>
      </c>
    </row>
    <row r="313" spans="1:8" s="523" customFormat="1" ht="15">
      <c r="A313" s="548"/>
      <c r="B313" s="480" t="s">
        <v>2594</v>
      </c>
      <c r="C313" s="480" t="s">
        <v>2608</v>
      </c>
      <c r="D313" s="1020"/>
      <c r="E313" s="449">
        <f>F313-5</f>
        <v>43582</v>
      </c>
      <c r="F313" s="525">
        <f>F312+7</f>
        <v>43587</v>
      </c>
      <c r="G313" s="547">
        <f>F313+36</f>
        <v>43623</v>
      </c>
    </row>
    <row r="314" spans="1:8" s="530" customFormat="1" ht="15">
      <c r="A314" s="1006" t="s">
        <v>2607</v>
      </c>
      <c r="B314" s="1007"/>
      <c r="C314" s="538"/>
      <c r="D314" s="479"/>
      <c r="E314" s="453"/>
      <c r="F314" s="484"/>
      <c r="G314" s="484"/>
    </row>
    <row r="315" spans="1:8" s="523" customFormat="1" ht="15">
      <c r="A315" s="535"/>
      <c r="B315" s="1004" t="s">
        <v>32</v>
      </c>
      <c r="C315" s="1016" t="s">
        <v>33</v>
      </c>
      <c r="D315" s="1023" t="s">
        <v>9</v>
      </c>
      <c r="E315" s="504" t="s">
        <v>2430</v>
      </c>
      <c r="F315" s="480" t="s">
        <v>10</v>
      </c>
      <c r="G315" s="544" t="s">
        <v>138</v>
      </c>
    </row>
    <row r="316" spans="1:8" s="523" customFormat="1" ht="15">
      <c r="A316" s="535"/>
      <c r="B316" s="1013"/>
      <c r="C316" s="1017"/>
      <c r="D316" s="1024"/>
      <c r="E316" s="504" t="s">
        <v>2429</v>
      </c>
      <c r="F316" s="480" t="s">
        <v>36</v>
      </c>
      <c r="G316" s="540" t="s">
        <v>37</v>
      </c>
    </row>
    <row r="317" spans="1:8" s="523" customFormat="1" ht="15">
      <c r="A317" s="535"/>
      <c r="B317" s="480" t="s">
        <v>2606</v>
      </c>
      <c r="C317" s="504" t="s">
        <v>2605</v>
      </c>
      <c r="D317" s="1025" t="s">
        <v>2604</v>
      </c>
      <c r="E317" s="449">
        <f>F317-5</f>
        <v>43556</v>
      </c>
      <c r="F317" s="525">
        <v>43561</v>
      </c>
      <c r="G317" s="525">
        <f>F317+43</f>
        <v>43604</v>
      </c>
    </row>
    <row r="318" spans="1:8" s="523" customFormat="1" ht="15.75" customHeight="1">
      <c r="A318" s="535"/>
      <c r="B318" s="480" t="s">
        <v>2603</v>
      </c>
      <c r="C318" s="504" t="s">
        <v>2602</v>
      </c>
      <c r="D318" s="1026"/>
      <c r="E318" s="449">
        <f>F318-5</f>
        <v>43563</v>
      </c>
      <c r="F318" s="525">
        <f>F317+7</f>
        <v>43568</v>
      </c>
      <c r="G318" s="525">
        <f>F318+43</f>
        <v>43611</v>
      </c>
    </row>
    <row r="319" spans="1:8" s="523" customFormat="1" ht="15" customHeight="1">
      <c r="A319" s="535"/>
      <c r="B319" s="480" t="s">
        <v>2601</v>
      </c>
      <c r="C319" s="504" t="s">
        <v>2600</v>
      </c>
      <c r="D319" s="1026"/>
      <c r="E319" s="449">
        <f>F319-5</f>
        <v>43570</v>
      </c>
      <c r="F319" s="525">
        <f>F318+7</f>
        <v>43575</v>
      </c>
      <c r="G319" s="525">
        <f>F319+43</f>
        <v>43618</v>
      </c>
      <c r="H319" s="530"/>
    </row>
    <row r="320" spans="1:8" s="523" customFormat="1" ht="15" customHeight="1">
      <c r="A320" s="535"/>
      <c r="B320" s="480" t="s">
        <v>2599</v>
      </c>
      <c r="C320" s="504" t="s">
        <v>2598</v>
      </c>
      <c r="D320" s="1026"/>
      <c r="E320" s="449">
        <f>F320-5</f>
        <v>43577</v>
      </c>
      <c r="F320" s="525">
        <f>F319+7</f>
        <v>43582</v>
      </c>
      <c r="G320" s="525">
        <f>F320+43</f>
        <v>43625</v>
      </c>
    </row>
    <row r="321" spans="1:7" s="523" customFormat="1" ht="15" customHeight="1">
      <c r="A321" s="535"/>
      <c r="B321" s="480" t="s">
        <v>2597</v>
      </c>
      <c r="C321" s="504" t="s">
        <v>2596</v>
      </c>
      <c r="D321" s="1027"/>
      <c r="E321" s="449">
        <f>F321-5</f>
        <v>43584</v>
      </c>
      <c r="F321" s="525">
        <f>F320+7</f>
        <v>43589</v>
      </c>
      <c r="G321" s="525">
        <f>F321+43</f>
        <v>43632</v>
      </c>
    </row>
    <row r="322" spans="1:7" s="546" customFormat="1" ht="17.100000000000001" customHeight="1">
      <c r="A322" s="1006" t="s">
        <v>2165</v>
      </c>
      <c r="B322" s="1007"/>
      <c r="C322" s="509"/>
      <c r="D322" s="508"/>
      <c r="E322" s="508"/>
      <c r="F322" s="507"/>
      <c r="G322" s="507"/>
    </row>
    <row r="323" spans="1:7" s="523" customFormat="1" ht="15" hidden="1">
      <c r="A323" s="535"/>
      <c r="B323" s="1004" t="s">
        <v>32</v>
      </c>
      <c r="C323" s="1079" t="s">
        <v>33</v>
      </c>
      <c r="D323" s="1028" t="s">
        <v>9</v>
      </c>
      <c r="E323" s="504" t="s">
        <v>2430</v>
      </c>
      <c r="F323" s="541" t="s">
        <v>10</v>
      </c>
      <c r="G323" s="544" t="s">
        <v>1842</v>
      </c>
    </row>
    <row r="324" spans="1:7" s="523" customFormat="1" ht="15" hidden="1">
      <c r="A324" s="535"/>
      <c r="B324" s="1013"/>
      <c r="C324" s="1080"/>
      <c r="D324" s="1010"/>
      <c r="E324" s="503" t="s">
        <v>2429</v>
      </c>
      <c r="F324" s="543" t="s">
        <v>36</v>
      </c>
      <c r="G324" s="540" t="s">
        <v>37</v>
      </c>
    </row>
    <row r="325" spans="1:7" s="523" customFormat="1" ht="15" hidden="1" customHeight="1">
      <c r="A325" s="535"/>
      <c r="B325" s="474" t="s">
        <v>561</v>
      </c>
      <c r="C325" s="474" t="s">
        <v>1191</v>
      </c>
      <c r="D325" s="1018" t="s">
        <v>111</v>
      </c>
      <c r="E325" s="448">
        <f>F325-5</f>
        <v>43554</v>
      </c>
      <c r="F325" s="525">
        <v>43559</v>
      </c>
      <c r="G325" s="525">
        <f>F325+40</f>
        <v>43599</v>
      </c>
    </row>
    <row r="326" spans="1:7" s="523" customFormat="1" ht="15" hidden="1">
      <c r="A326" s="535"/>
      <c r="B326" s="474" t="s">
        <v>2595</v>
      </c>
      <c r="C326" s="474" t="s">
        <v>1194</v>
      </c>
      <c r="D326" s="1019"/>
      <c r="E326" s="448">
        <f>F326-5</f>
        <v>43561</v>
      </c>
      <c r="F326" s="525">
        <f>F325+7</f>
        <v>43566</v>
      </c>
      <c r="G326" s="525">
        <f>F326+40</f>
        <v>43606</v>
      </c>
    </row>
    <row r="327" spans="1:7" s="523" customFormat="1" ht="15" hidden="1">
      <c r="A327" s="535"/>
      <c r="B327" s="474" t="s">
        <v>563</v>
      </c>
      <c r="C327" s="474" t="s">
        <v>1191</v>
      </c>
      <c r="D327" s="1019"/>
      <c r="E327" s="448">
        <f>F327-5</f>
        <v>43568</v>
      </c>
      <c r="F327" s="525">
        <f>F326+7</f>
        <v>43573</v>
      </c>
      <c r="G327" s="525">
        <f>F327+40</f>
        <v>43613</v>
      </c>
    </row>
    <row r="328" spans="1:7" s="523" customFormat="1" ht="15" hidden="1">
      <c r="A328" s="535"/>
      <c r="B328" s="474" t="s">
        <v>564</v>
      </c>
      <c r="C328" s="545" t="s">
        <v>1197</v>
      </c>
      <c r="D328" s="1019"/>
      <c r="E328" s="448">
        <f>F328-5</f>
        <v>43575</v>
      </c>
      <c r="F328" s="525">
        <f>F327+7</f>
        <v>43580</v>
      </c>
      <c r="G328" s="525">
        <f>F328+40</f>
        <v>43620</v>
      </c>
    </row>
    <row r="329" spans="1:7" s="523" customFormat="1" ht="15" hidden="1">
      <c r="A329" s="535"/>
      <c r="B329" s="474" t="s">
        <v>2594</v>
      </c>
      <c r="C329" s="545" t="s">
        <v>1234</v>
      </c>
      <c r="D329" s="1020"/>
      <c r="E329" s="448">
        <f>F329-5</f>
        <v>43582</v>
      </c>
      <c r="F329" s="525">
        <f>F328+7</f>
        <v>43587</v>
      </c>
      <c r="G329" s="525">
        <f>F329+40</f>
        <v>43627</v>
      </c>
    </row>
    <row r="330" spans="1:7" s="523" customFormat="1" ht="15">
      <c r="A330" s="535"/>
      <c r="B330" s="1004" t="s">
        <v>32</v>
      </c>
      <c r="C330" s="1079" t="s">
        <v>33</v>
      </c>
      <c r="D330" s="1028" t="s">
        <v>9</v>
      </c>
      <c r="E330" s="504" t="s">
        <v>2430</v>
      </c>
      <c r="F330" s="541" t="s">
        <v>10</v>
      </c>
      <c r="G330" s="544" t="s">
        <v>1842</v>
      </c>
    </row>
    <row r="331" spans="1:7" s="523" customFormat="1" ht="15">
      <c r="A331" s="535"/>
      <c r="B331" s="1013"/>
      <c r="C331" s="1080"/>
      <c r="D331" s="1010"/>
      <c r="E331" s="503" t="s">
        <v>2429</v>
      </c>
      <c r="F331" s="543" t="s">
        <v>36</v>
      </c>
      <c r="G331" s="540" t="s">
        <v>37</v>
      </c>
    </row>
    <row r="332" spans="1:7" s="523" customFormat="1" ht="15">
      <c r="A332" s="535"/>
      <c r="B332" s="451" t="s">
        <v>2593</v>
      </c>
      <c r="C332" s="504" t="s">
        <v>1817</v>
      </c>
      <c r="D332" s="1018" t="s">
        <v>2550</v>
      </c>
      <c r="E332" s="448">
        <f>F332-5</f>
        <v>43555</v>
      </c>
      <c r="F332" s="525">
        <v>43560</v>
      </c>
      <c r="G332" s="525">
        <f>F332+36</f>
        <v>43596</v>
      </c>
    </row>
    <row r="333" spans="1:7" s="523" customFormat="1" ht="15">
      <c r="A333" s="535"/>
      <c r="B333" s="451" t="s">
        <v>2592</v>
      </c>
      <c r="C333" s="504" t="s">
        <v>1886</v>
      </c>
      <c r="D333" s="1019"/>
      <c r="E333" s="448">
        <f>F333-5</f>
        <v>43562</v>
      </c>
      <c r="F333" s="525">
        <f>F332+7</f>
        <v>43567</v>
      </c>
      <c r="G333" s="525">
        <f>F333+36</f>
        <v>43603</v>
      </c>
    </row>
    <row r="334" spans="1:7" s="523" customFormat="1" ht="15">
      <c r="A334" s="535"/>
      <c r="B334" s="451" t="s">
        <v>2591</v>
      </c>
      <c r="C334" s="451" t="s">
        <v>2590</v>
      </c>
      <c r="D334" s="1019"/>
      <c r="E334" s="448">
        <f>F334-5</f>
        <v>43569</v>
      </c>
      <c r="F334" s="525">
        <f>F333+7</f>
        <v>43574</v>
      </c>
      <c r="G334" s="525">
        <f>F334+36</f>
        <v>43610</v>
      </c>
    </row>
    <row r="335" spans="1:7" s="523" customFormat="1" ht="15">
      <c r="A335" s="535"/>
      <c r="B335" s="451" t="s">
        <v>4</v>
      </c>
      <c r="C335" s="451" t="s">
        <v>2589</v>
      </c>
      <c r="D335" s="1019"/>
      <c r="E335" s="448">
        <f>F335-5</f>
        <v>43576</v>
      </c>
      <c r="F335" s="525">
        <f>F334+7</f>
        <v>43581</v>
      </c>
      <c r="G335" s="525">
        <f>F335+36</f>
        <v>43617</v>
      </c>
    </row>
    <row r="336" spans="1:7" s="523" customFormat="1" ht="15">
      <c r="A336" s="535"/>
      <c r="B336" s="451" t="s">
        <v>2588</v>
      </c>
      <c r="C336" s="451" t="s">
        <v>2587</v>
      </c>
      <c r="D336" s="1020"/>
      <c r="E336" s="448">
        <f>F336-5</f>
        <v>43583</v>
      </c>
      <c r="F336" s="525">
        <f>F335+7</f>
        <v>43588</v>
      </c>
      <c r="G336" s="525">
        <f>F336+36</f>
        <v>43624</v>
      </c>
    </row>
    <row r="337" spans="1:8" s="530" customFormat="1" ht="14.1" customHeight="1">
      <c r="A337" s="1006" t="s">
        <v>240</v>
      </c>
      <c r="B337" s="1007"/>
      <c r="C337" s="509"/>
      <c r="D337" s="508"/>
      <c r="E337" s="508"/>
      <c r="F337" s="507"/>
      <c r="G337" s="507"/>
    </row>
    <row r="338" spans="1:8" s="523" customFormat="1" ht="15">
      <c r="A338" s="535"/>
      <c r="B338" s="1021" t="s">
        <v>32</v>
      </c>
      <c r="C338" s="1009" t="s">
        <v>33</v>
      </c>
      <c r="D338" s="1028" t="s">
        <v>9</v>
      </c>
      <c r="E338" s="504" t="s">
        <v>2430</v>
      </c>
      <c r="F338" s="541" t="s">
        <v>10</v>
      </c>
      <c r="G338" s="541" t="s">
        <v>240</v>
      </c>
    </row>
    <row r="339" spans="1:8" s="523" customFormat="1" ht="15">
      <c r="A339" s="535"/>
      <c r="B339" s="1022"/>
      <c r="C339" s="1010"/>
      <c r="D339" s="1051"/>
      <c r="E339" s="504" t="s">
        <v>2429</v>
      </c>
      <c r="F339" s="540" t="s">
        <v>36</v>
      </c>
      <c r="G339" s="540" t="s">
        <v>37</v>
      </c>
    </row>
    <row r="340" spans="1:8" s="523" customFormat="1" ht="15">
      <c r="A340" s="535"/>
      <c r="B340" s="534" t="s">
        <v>2579</v>
      </c>
      <c r="C340" s="451" t="s">
        <v>2578</v>
      </c>
      <c r="D340" s="1029" t="s">
        <v>111</v>
      </c>
      <c r="E340" s="539">
        <f>F340-5</f>
        <v>43556</v>
      </c>
      <c r="F340" s="525">
        <v>43561</v>
      </c>
      <c r="G340" s="542">
        <f>F340+28</f>
        <v>43589</v>
      </c>
    </row>
    <row r="341" spans="1:8" s="523" customFormat="1" ht="15">
      <c r="A341" s="535"/>
      <c r="B341" s="480" t="s">
        <v>2577</v>
      </c>
      <c r="C341" s="451" t="s">
        <v>2576</v>
      </c>
      <c r="D341" s="1030"/>
      <c r="E341" s="539">
        <f>F341-5</f>
        <v>43563</v>
      </c>
      <c r="F341" s="525">
        <f>F340+7</f>
        <v>43568</v>
      </c>
      <c r="G341" s="542">
        <f>F341+28</f>
        <v>43596</v>
      </c>
    </row>
    <row r="342" spans="1:8" s="523" customFormat="1" ht="15">
      <c r="A342" s="535"/>
      <c r="B342" s="480" t="s">
        <v>2575</v>
      </c>
      <c r="C342" s="451" t="s">
        <v>2574</v>
      </c>
      <c r="D342" s="1030"/>
      <c r="E342" s="539">
        <f>F342-5</f>
        <v>43570</v>
      </c>
      <c r="F342" s="525">
        <f>F341+7</f>
        <v>43575</v>
      </c>
      <c r="G342" s="542">
        <f>F342+28</f>
        <v>43603</v>
      </c>
    </row>
    <row r="343" spans="1:8" s="523" customFormat="1" ht="15">
      <c r="A343" s="535"/>
      <c r="B343" s="480" t="s">
        <v>2573</v>
      </c>
      <c r="C343" s="474" t="s">
        <v>2573</v>
      </c>
      <c r="D343" s="1030"/>
      <c r="E343" s="539">
        <f>F343-5</f>
        <v>43577</v>
      </c>
      <c r="F343" s="525">
        <f>F342+7</f>
        <v>43582</v>
      </c>
      <c r="G343" s="542">
        <f>F343+28</f>
        <v>43610</v>
      </c>
      <c r="H343" s="530"/>
    </row>
    <row r="344" spans="1:8" s="523" customFormat="1" ht="15">
      <c r="A344" s="535"/>
      <c r="B344" s="480" t="s">
        <v>2573</v>
      </c>
      <c r="C344" s="474" t="s">
        <v>2573</v>
      </c>
      <c r="D344" s="1031"/>
      <c r="E344" s="539">
        <f>F344-5</f>
        <v>43584</v>
      </c>
      <c r="F344" s="525">
        <f>F343+7</f>
        <v>43589</v>
      </c>
      <c r="G344" s="542">
        <f>F344+28</f>
        <v>43617</v>
      </c>
      <c r="H344" s="530"/>
    </row>
    <row r="345" spans="1:8" s="530" customFormat="1" ht="15">
      <c r="A345" s="1006" t="s">
        <v>148</v>
      </c>
      <c r="B345" s="1007"/>
      <c r="C345" s="509"/>
      <c r="D345" s="508"/>
      <c r="E345" s="508"/>
      <c r="F345" s="507"/>
      <c r="G345" s="507"/>
    </row>
    <row r="346" spans="1:8" s="523" customFormat="1" ht="15">
      <c r="A346" s="535"/>
      <c r="B346" s="1021" t="s">
        <v>32</v>
      </c>
      <c r="C346" s="1009" t="s">
        <v>33</v>
      </c>
      <c r="D346" s="1028" t="s">
        <v>9</v>
      </c>
      <c r="E346" s="504" t="s">
        <v>2430</v>
      </c>
      <c r="F346" s="541" t="s">
        <v>10</v>
      </c>
      <c r="G346" s="541" t="s">
        <v>148</v>
      </c>
    </row>
    <row r="347" spans="1:8" s="523" customFormat="1" ht="15">
      <c r="A347" s="535"/>
      <c r="B347" s="1022"/>
      <c r="C347" s="1010"/>
      <c r="D347" s="1051"/>
      <c r="E347" s="504" t="s">
        <v>2429</v>
      </c>
      <c r="F347" s="540" t="s">
        <v>36</v>
      </c>
      <c r="G347" s="540" t="s">
        <v>37</v>
      </c>
    </row>
    <row r="348" spans="1:8" s="523" customFormat="1" ht="15">
      <c r="A348" s="535"/>
      <c r="B348" s="480" t="s">
        <v>2586</v>
      </c>
      <c r="C348" s="451" t="s">
        <v>1249</v>
      </c>
      <c r="D348" s="1052" t="s">
        <v>137</v>
      </c>
      <c r="E348" s="539">
        <f>F348-5</f>
        <v>43556</v>
      </c>
      <c r="F348" s="525">
        <v>43561</v>
      </c>
      <c r="G348" s="525">
        <f>F348+42</f>
        <v>43603</v>
      </c>
      <c r="H348" s="530"/>
    </row>
    <row r="349" spans="1:8" s="523" customFormat="1" ht="15" customHeight="1">
      <c r="A349" s="535"/>
      <c r="B349" s="480" t="s">
        <v>2585</v>
      </c>
      <c r="C349" s="451" t="s">
        <v>1251</v>
      </c>
      <c r="D349" s="1053"/>
      <c r="E349" s="539">
        <f>F349-5</f>
        <v>43563</v>
      </c>
      <c r="F349" s="525">
        <f>F348+7</f>
        <v>43568</v>
      </c>
      <c r="G349" s="525">
        <f>F349+42</f>
        <v>43610</v>
      </c>
    </row>
    <row r="350" spans="1:8" s="523" customFormat="1" ht="15" customHeight="1">
      <c r="A350" s="535"/>
      <c r="B350" s="480" t="s">
        <v>2584</v>
      </c>
      <c r="C350" s="451" t="s">
        <v>1253</v>
      </c>
      <c r="D350" s="1053"/>
      <c r="E350" s="539">
        <f>F350-5</f>
        <v>43570</v>
      </c>
      <c r="F350" s="525">
        <f>F349+7</f>
        <v>43575</v>
      </c>
      <c r="G350" s="525">
        <f>F350+42</f>
        <v>43617</v>
      </c>
    </row>
    <row r="351" spans="1:8" s="523" customFormat="1" ht="15" customHeight="1">
      <c r="A351" s="535"/>
      <c r="B351" s="480" t="s">
        <v>2583</v>
      </c>
      <c r="C351" s="451" t="s">
        <v>1255</v>
      </c>
      <c r="D351" s="1053"/>
      <c r="E351" s="539">
        <f>F351-5</f>
        <v>43577</v>
      </c>
      <c r="F351" s="525">
        <f>F350+7</f>
        <v>43582</v>
      </c>
      <c r="G351" s="525">
        <f>F351+42</f>
        <v>43624</v>
      </c>
    </row>
    <row r="352" spans="1:8" s="530" customFormat="1" ht="15.75" customHeight="1">
      <c r="A352" s="538"/>
      <c r="B352" s="480" t="s">
        <v>2582</v>
      </c>
      <c r="C352" s="451" t="s">
        <v>2581</v>
      </c>
      <c r="D352" s="1020"/>
      <c r="E352" s="537">
        <f>F352-5</f>
        <v>43584</v>
      </c>
      <c r="F352" s="536">
        <f>F351+7</f>
        <v>43589</v>
      </c>
      <c r="G352" s="525">
        <f>F352+42</f>
        <v>43631</v>
      </c>
    </row>
    <row r="353" spans="1:8" s="530" customFormat="1" ht="15">
      <c r="A353" s="1006" t="s">
        <v>2580</v>
      </c>
      <c r="B353" s="1007"/>
      <c r="C353" s="509"/>
      <c r="D353" s="508"/>
      <c r="E353" s="508"/>
      <c r="F353" s="507"/>
      <c r="G353" s="507"/>
    </row>
    <row r="354" spans="1:8" s="523" customFormat="1" ht="15">
      <c r="A354" s="535"/>
      <c r="B354" s="1021" t="s">
        <v>32</v>
      </c>
      <c r="C354" s="1009" t="s">
        <v>33</v>
      </c>
      <c r="D354" s="1028" t="s">
        <v>9</v>
      </c>
      <c r="E354" s="504" t="s">
        <v>2430</v>
      </c>
      <c r="F354" s="541" t="s">
        <v>10</v>
      </c>
      <c r="G354" s="541" t="s">
        <v>148</v>
      </c>
    </row>
    <row r="355" spans="1:8" s="523" customFormat="1" ht="15">
      <c r="A355" s="535"/>
      <c r="B355" s="1022"/>
      <c r="C355" s="1010"/>
      <c r="D355" s="1051"/>
      <c r="E355" s="504" t="s">
        <v>2429</v>
      </c>
      <c r="F355" s="540" t="s">
        <v>36</v>
      </c>
      <c r="G355" s="540" t="s">
        <v>37</v>
      </c>
    </row>
    <row r="356" spans="1:8" s="523" customFormat="1" ht="15">
      <c r="A356" s="535"/>
      <c r="B356" s="534" t="s">
        <v>2579</v>
      </c>
      <c r="C356" s="451" t="s">
        <v>2578</v>
      </c>
      <c r="D356" s="1052" t="s">
        <v>111</v>
      </c>
      <c r="E356" s="539">
        <f>F356-5</f>
        <v>43556</v>
      </c>
      <c r="F356" s="525">
        <v>43561</v>
      </c>
      <c r="G356" s="525">
        <f>F356+33</f>
        <v>43594</v>
      </c>
      <c r="H356" s="530"/>
    </row>
    <row r="357" spans="1:8" s="523" customFormat="1" ht="15" customHeight="1">
      <c r="A357" s="535"/>
      <c r="B357" s="480" t="s">
        <v>2577</v>
      </c>
      <c r="C357" s="451" t="s">
        <v>2576</v>
      </c>
      <c r="D357" s="1053"/>
      <c r="E357" s="539">
        <f>F357-5</f>
        <v>43563</v>
      </c>
      <c r="F357" s="525">
        <f>F356+7</f>
        <v>43568</v>
      </c>
      <c r="G357" s="525">
        <f>F357+33</f>
        <v>43601</v>
      </c>
    </row>
    <row r="358" spans="1:8" s="523" customFormat="1" ht="15" customHeight="1">
      <c r="A358" s="535"/>
      <c r="B358" s="480" t="s">
        <v>2575</v>
      </c>
      <c r="C358" s="451" t="s">
        <v>2574</v>
      </c>
      <c r="D358" s="1053"/>
      <c r="E358" s="539">
        <f>F358-5</f>
        <v>43570</v>
      </c>
      <c r="F358" s="525">
        <f>F357+7</f>
        <v>43575</v>
      </c>
      <c r="G358" s="525">
        <f>F358+33</f>
        <v>43608</v>
      </c>
    </row>
    <row r="359" spans="1:8" s="523" customFormat="1" ht="15" customHeight="1">
      <c r="A359" s="535"/>
      <c r="B359" s="480" t="s">
        <v>2573</v>
      </c>
      <c r="C359" s="474" t="s">
        <v>2573</v>
      </c>
      <c r="D359" s="1053"/>
      <c r="E359" s="539">
        <f>F359-5</f>
        <v>43577</v>
      </c>
      <c r="F359" s="525">
        <f>F358+7</f>
        <v>43582</v>
      </c>
      <c r="G359" s="525">
        <f>F359+33</f>
        <v>43615</v>
      </c>
    </row>
    <row r="360" spans="1:8" s="530" customFormat="1" ht="15.75" customHeight="1">
      <c r="A360" s="538"/>
      <c r="B360" s="480" t="s">
        <v>2573</v>
      </c>
      <c r="C360" s="474" t="s">
        <v>2573</v>
      </c>
      <c r="D360" s="1020"/>
      <c r="E360" s="537">
        <f>F360-5</f>
        <v>43584</v>
      </c>
      <c r="F360" s="536">
        <f>F359+7</f>
        <v>43589</v>
      </c>
      <c r="G360" s="525">
        <f>F360+33</f>
        <v>43622</v>
      </c>
    </row>
    <row r="361" spans="1:8" s="530" customFormat="1" ht="15">
      <c r="A361" s="1006" t="s">
        <v>150</v>
      </c>
      <c r="B361" s="1007"/>
      <c r="C361" s="509"/>
      <c r="D361" s="508" t="s">
        <v>1222</v>
      </c>
      <c r="E361" s="508"/>
      <c r="F361" s="507"/>
      <c r="G361" s="507"/>
    </row>
    <row r="362" spans="1:8" s="523" customFormat="1" ht="15">
      <c r="A362" s="535"/>
      <c r="B362" s="1004" t="s">
        <v>32</v>
      </c>
      <c r="C362" s="1016" t="s">
        <v>33</v>
      </c>
      <c r="D362" s="1016" t="s">
        <v>9</v>
      </c>
      <c r="E362" s="504" t="s">
        <v>2430</v>
      </c>
      <c r="F362" s="480" t="s">
        <v>10</v>
      </c>
      <c r="G362" s="480" t="s">
        <v>150</v>
      </c>
      <c r="H362" s="530"/>
    </row>
    <row r="363" spans="1:8" s="523" customFormat="1" ht="15">
      <c r="A363" s="535"/>
      <c r="B363" s="1013"/>
      <c r="C363" s="1017"/>
      <c r="D363" s="1017"/>
      <c r="E363" s="504" t="s">
        <v>2429</v>
      </c>
      <c r="F363" s="480" t="s">
        <v>36</v>
      </c>
      <c r="G363" s="480" t="s">
        <v>37</v>
      </c>
    </row>
    <row r="364" spans="1:8" s="523" customFormat="1" ht="15">
      <c r="A364" s="535"/>
      <c r="B364" s="534" t="s">
        <v>2572</v>
      </c>
      <c r="C364" s="451" t="s">
        <v>2565</v>
      </c>
      <c r="D364" s="1018" t="s">
        <v>137</v>
      </c>
      <c r="E364" s="449">
        <f>F364-5</f>
        <v>43552</v>
      </c>
      <c r="F364" s="525">
        <v>43557</v>
      </c>
      <c r="G364" s="525">
        <f>F364+19</f>
        <v>43576</v>
      </c>
    </row>
    <row r="365" spans="1:8" s="523" customFormat="1" ht="15">
      <c r="A365" s="535"/>
      <c r="B365" s="480" t="s">
        <v>2571</v>
      </c>
      <c r="C365" s="451" t="s">
        <v>1817</v>
      </c>
      <c r="D365" s="1019"/>
      <c r="E365" s="449">
        <f>F365-5</f>
        <v>43559</v>
      </c>
      <c r="F365" s="525">
        <f>F364+7</f>
        <v>43564</v>
      </c>
      <c r="G365" s="525">
        <f>F365+19</f>
        <v>43583</v>
      </c>
    </row>
    <row r="366" spans="1:8" s="523" customFormat="1" ht="15">
      <c r="A366" s="535"/>
      <c r="B366" s="480" t="s">
        <v>2570</v>
      </c>
      <c r="C366" s="451" t="s">
        <v>1566</v>
      </c>
      <c r="D366" s="1019"/>
      <c r="E366" s="449">
        <f>F366-5</f>
        <v>43566</v>
      </c>
      <c r="F366" s="525">
        <f>F365+7</f>
        <v>43571</v>
      </c>
      <c r="G366" s="525">
        <f>F366+19</f>
        <v>43590</v>
      </c>
    </row>
    <row r="367" spans="1:8" s="523" customFormat="1" ht="15">
      <c r="A367" s="535"/>
      <c r="B367" s="480" t="s">
        <v>2569</v>
      </c>
      <c r="C367" s="451" t="s">
        <v>1529</v>
      </c>
      <c r="D367" s="1019"/>
      <c r="E367" s="449">
        <f>F367-5</f>
        <v>43573</v>
      </c>
      <c r="F367" s="525">
        <f>F366+7</f>
        <v>43578</v>
      </c>
      <c r="G367" s="525">
        <f>F367+19</f>
        <v>43597</v>
      </c>
    </row>
    <row r="368" spans="1:8" s="523" customFormat="1" ht="15">
      <c r="A368" s="535"/>
      <c r="B368" s="480" t="s">
        <v>2568</v>
      </c>
      <c r="C368" s="474" t="s">
        <v>1569</v>
      </c>
      <c r="D368" s="1020"/>
      <c r="E368" s="449">
        <f>F368-5</f>
        <v>43580</v>
      </c>
      <c r="F368" s="525">
        <f>F367+7</f>
        <v>43585</v>
      </c>
      <c r="G368" s="525">
        <f>F368+19</f>
        <v>43604</v>
      </c>
    </row>
    <row r="369" spans="1:9" s="530" customFormat="1" ht="15">
      <c r="A369" s="1054" t="s">
        <v>2567</v>
      </c>
      <c r="B369" s="1055"/>
      <c r="C369" s="1056"/>
      <c r="D369" s="1057"/>
      <c r="E369" s="1057"/>
      <c r="F369" s="1058"/>
      <c r="G369" s="1058"/>
    </row>
    <row r="370" spans="1:9" s="523" customFormat="1" ht="15">
      <c r="A370" s="1042"/>
      <c r="B370" s="1004" t="s">
        <v>32</v>
      </c>
      <c r="C370" s="1049" t="s">
        <v>33</v>
      </c>
      <c r="D370" s="1049" t="s">
        <v>9</v>
      </c>
      <c r="E370" s="529" t="s">
        <v>2430</v>
      </c>
      <c r="F370" s="528" t="s">
        <v>10</v>
      </c>
      <c r="G370" s="528" t="s">
        <v>1899</v>
      </c>
      <c r="H370" s="530"/>
    </row>
    <row r="371" spans="1:9" s="523" customFormat="1" ht="15">
      <c r="A371" s="1042"/>
      <c r="B371" s="1013"/>
      <c r="C371" s="1049"/>
      <c r="D371" s="1049"/>
      <c r="E371" s="529" t="s">
        <v>2429</v>
      </c>
      <c r="F371" s="528" t="s">
        <v>36</v>
      </c>
      <c r="G371" s="528" t="s">
        <v>37</v>
      </c>
    </row>
    <row r="372" spans="1:9" s="523" customFormat="1" ht="15">
      <c r="A372" s="1042"/>
      <c r="B372" s="480" t="s">
        <v>2566</v>
      </c>
      <c r="C372" s="533" t="s">
        <v>2565</v>
      </c>
      <c r="D372" s="1076" t="s">
        <v>195</v>
      </c>
      <c r="E372" s="448">
        <f>F372-5</f>
        <v>43552</v>
      </c>
      <c r="F372" s="525">
        <v>43557</v>
      </c>
      <c r="G372" s="525">
        <f>F372+29</f>
        <v>43586</v>
      </c>
    </row>
    <row r="373" spans="1:9" s="523" customFormat="1" ht="15">
      <c r="A373" s="1042"/>
      <c r="B373" s="534" t="s">
        <v>698</v>
      </c>
      <c r="C373" s="533" t="s">
        <v>1563</v>
      </c>
      <c r="D373" s="1076"/>
      <c r="E373" s="448">
        <f>F373-5</f>
        <v>43559</v>
      </c>
      <c r="F373" s="525">
        <f>F372+7</f>
        <v>43564</v>
      </c>
      <c r="G373" s="525">
        <f>F373+32</f>
        <v>43596</v>
      </c>
    </row>
    <row r="374" spans="1:9" s="523" customFormat="1" ht="15">
      <c r="A374" s="1042"/>
      <c r="B374" s="480" t="s">
        <v>2564</v>
      </c>
      <c r="C374" s="532" t="s">
        <v>1566</v>
      </c>
      <c r="D374" s="1076"/>
      <c r="E374" s="448">
        <f>F374-5</f>
        <v>43566</v>
      </c>
      <c r="F374" s="525">
        <f>F373+7</f>
        <v>43571</v>
      </c>
      <c r="G374" s="525">
        <f>F374+32</f>
        <v>43603</v>
      </c>
      <c r="H374" s="521"/>
    </row>
    <row r="375" spans="1:9" s="523" customFormat="1" ht="15">
      <c r="A375" s="1042"/>
      <c r="B375" s="480" t="s">
        <v>2563</v>
      </c>
      <c r="C375" s="532" t="s">
        <v>1529</v>
      </c>
      <c r="D375" s="1076"/>
      <c r="E375" s="448">
        <f>F375-5</f>
        <v>43573</v>
      </c>
      <c r="F375" s="525">
        <f>F374+7</f>
        <v>43578</v>
      </c>
      <c r="G375" s="525">
        <f>F375+32</f>
        <v>43610</v>
      </c>
      <c r="H375" s="419"/>
    </row>
    <row r="376" spans="1:9" s="523" customFormat="1" ht="15" customHeight="1">
      <c r="A376" s="527"/>
      <c r="B376" s="480" t="s">
        <v>2562</v>
      </c>
      <c r="C376" s="532" t="s">
        <v>1569</v>
      </c>
      <c r="D376" s="1076"/>
      <c r="E376" s="448">
        <f>F376-5</f>
        <v>43580</v>
      </c>
      <c r="F376" s="525">
        <f>F375+7</f>
        <v>43585</v>
      </c>
      <c r="G376" s="525">
        <f>F376+32</f>
        <v>43617</v>
      </c>
      <c r="H376" s="419"/>
      <c r="I376" s="524"/>
    </row>
    <row r="377" spans="1:9" s="530" customFormat="1" ht="15">
      <c r="A377" s="1054" t="s">
        <v>1426</v>
      </c>
      <c r="B377" s="1055"/>
      <c r="C377" s="1056"/>
      <c r="D377" s="1057"/>
      <c r="E377" s="1057"/>
      <c r="F377" s="1058"/>
      <c r="G377" s="1058"/>
    </row>
    <row r="378" spans="1:9" s="523" customFormat="1" ht="15">
      <c r="A378" s="1042"/>
      <c r="B378" s="1043" t="s">
        <v>32</v>
      </c>
      <c r="C378" s="1049" t="s">
        <v>33</v>
      </c>
      <c r="D378" s="1049" t="s">
        <v>9</v>
      </c>
      <c r="E378" s="529" t="s">
        <v>2430</v>
      </c>
      <c r="F378" s="528" t="s">
        <v>10</v>
      </c>
      <c r="G378" s="528" t="s">
        <v>1425</v>
      </c>
      <c r="H378" s="530"/>
    </row>
    <row r="379" spans="1:9" s="523" customFormat="1" ht="15">
      <c r="A379" s="1042"/>
      <c r="B379" s="1043"/>
      <c r="C379" s="1049"/>
      <c r="D379" s="1049"/>
      <c r="E379" s="529" t="s">
        <v>2429</v>
      </c>
      <c r="F379" s="528" t="s">
        <v>36</v>
      </c>
      <c r="G379" s="528" t="s">
        <v>37</v>
      </c>
    </row>
    <row r="380" spans="1:9" s="523" customFormat="1" ht="15">
      <c r="A380" s="1042"/>
      <c r="B380" s="531" t="s">
        <v>2516</v>
      </c>
      <c r="C380" s="531" t="s">
        <v>2561</v>
      </c>
      <c r="D380" s="1050" t="s">
        <v>2560</v>
      </c>
      <c r="E380" s="448">
        <f>F380-5</f>
        <v>43555</v>
      </c>
      <c r="F380" s="525">
        <v>43560</v>
      </c>
      <c r="G380" s="525">
        <f>F380+6</f>
        <v>43566</v>
      </c>
    </row>
    <row r="381" spans="1:9" s="523" customFormat="1" ht="15">
      <c r="A381" s="1042"/>
      <c r="B381" s="531" t="s">
        <v>2518</v>
      </c>
      <c r="C381" s="531" t="s">
        <v>2559</v>
      </c>
      <c r="D381" s="1050"/>
      <c r="E381" s="448">
        <f>F381-5</f>
        <v>43562</v>
      </c>
      <c r="F381" s="525">
        <f>F380+7</f>
        <v>43567</v>
      </c>
      <c r="G381" s="525">
        <f>F381+6</f>
        <v>43573</v>
      </c>
    </row>
    <row r="382" spans="1:9" s="523" customFormat="1" ht="15">
      <c r="A382" s="1042"/>
      <c r="B382" s="526" t="s">
        <v>2516</v>
      </c>
      <c r="C382" s="531" t="s">
        <v>2558</v>
      </c>
      <c r="D382" s="1050"/>
      <c r="E382" s="448">
        <f>F382-5</f>
        <v>43569</v>
      </c>
      <c r="F382" s="525">
        <f>F381+7</f>
        <v>43574</v>
      </c>
      <c r="G382" s="525">
        <f>F382+6</f>
        <v>43580</v>
      </c>
      <c r="H382" s="521"/>
    </row>
    <row r="383" spans="1:9" s="523" customFormat="1" ht="15">
      <c r="A383" s="1042"/>
      <c r="B383" s="531" t="s">
        <v>2518</v>
      </c>
      <c r="C383" s="531" t="s">
        <v>2557</v>
      </c>
      <c r="D383" s="1050"/>
      <c r="E383" s="448">
        <f>F383-5</f>
        <v>43576</v>
      </c>
      <c r="F383" s="525">
        <f>F382+7</f>
        <v>43581</v>
      </c>
      <c r="G383" s="525">
        <f>F383+6</f>
        <v>43587</v>
      </c>
      <c r="H383" s="419"/>
    </row>
    <row r="384" spans="1:9" s="523" customFormat="1" ht="15" customHeight="1">
      <c r="A384" s="527"/>
      <c r="B384" s="526" t="s">
        <v>2516</v>
      </c>
      <c r="C384" s="531" t="s">
        <v>2557</v>
      </c>
      <c r="D384" s="1050"/>
      <c r="E384" s="448">
        <f>F384-5</f>
        <v>43583</v>
      </c>
      <c r="F384" s="525">
        <f>F383+7</f>
        <v>43588</v>
      </c>
      <c r="G384" s="525">
        <f>F384+6</f>
        <v>43594</v>
      </c>
      <c r="H384" s="419"/>
      <c r="I384" s="524"/>
    </row>
    <row r="385" spans="1:9" s="530" customFormat="1" ht="15">
      <c r="A385" s="1054"/>
      <c r="B385" s="1055"/>
      <c r="C385" s="1056"/>
      <c r="D385" s="1057"/>
      <c r="E385" s="1057"/>
      <c r="F385" s="1058"/>
      <c r="G385" s="1058"/>
    </row>
    <row r="386" spans="1:9" s="523" customFormat="1" ht="15">
      <c r="A386" s="1042"/>
      <c r="B386" s="1043" t="s">
        <v>32</v>
      </c>
      <c r="C386" s="1049" t="s">
        <v>33</v>
      </c>
      <c r="D386" s="1049" t="s">
        <v>9</v>
      </c>
      <c r="E386" s="529" t="s">
        <v>2430</v>
      </c>
      <c r="F386" s="528" t="s">
        <v>10</v>
      </c>
      <c r="G386" s="528" t="s">
        <v>1425</v>
      </c>
      <c r="H386" s="530"/>
    </row>
    <row r="387" spans="1:9" s="523" customFormat="1" ht="15">
      <c r="A387" s="1042"/>
      <c r="B387" s="1043"/>
      <c r="C387" s="1049"/>
      <c r="D387" s="1049"/>
      <c r="E387" s="529" t="s">
        <v>2429</v>
      </c>
      <c r="F387" s="528" t="s">
        <v>36</v>
      </c>
      <c r="G387" s="528" t="s">
        <v>37</v>
      </c>
    </row>
    <row r="388" spans="1:9" s="523" customFormat="1" ht="15">
      <c r="A388" s="1042"/>
      <c r="B388" s="480" t="s">
        <v>2556</v>
      </c>
      <c r="C388" s="526" t="s">
        <v>2538</v>
      </c>
      <c r="D388" s="1076" t="s">
        <v>172</v>
      </c>
      <c r="E388" s="448">
        <f>F388-5</f>
        <v>43552</v>
      </c>
      <c r="F388" s="525">
        <v>43557</v>
      </c>
      <c r="G388" s="525">
        <f>F388+3</f>
        <v>43560</v>
      </c>
    </row>
    <row r="389" spans="1:9" s="523" customFormat="1" ht="15">
      <c r="A389" s="1042"/>
      <c r="B389" s="480" t="s">
        <v>2555</v>
      </c>
      <c r="C389" s="526" t="s">
        <v>2537</v>
      </c>
      <c r="D389" s="1076"/>
      <c r="E389" s="448">
        <f>F389-5</f>
        <v>43559</v>
      </c>
      <c r="F389" s="525">
        <f>F388+7</f>
        <v>43564</v>
      </c>
      <c r="G389" s="525">
        <f>F389+3</f>
        <v>43567</v>
      </c>
    </row>
    <row r="390" spans="1:9" s="523" customFormat="1" ht="15">
      <c r="A390" s="1042"/>
      <c r="B390" s="526" t="s">
        <v>2554</v>
      </c>
      <c r="C390" s="526" t="s">
        <v>1753</v>
      </c>
      <c r="D390" s="1076"/>
      <c r="E390" s="448">
        <f>F390-5</f>
        <v>43566</v>
      </c>
      <c r="F390" s="525">
        <f>F389+7</f>
        <v>43571</v>
      </c>
      <c r="G390" s="525">
        <f>F390+3</f>
        <v>43574</v>
      </c>
      <c r="H390" s="521"/>
    </row>
    <row r="391" spans="1:9" s="523" customFormat="1" ht="15">
      <c r="A391" s="1042"/>
      <c r="B391" s="526" t="s">
        <v>2539</v>
      </c>
      <c r="C391" s="526" t="s">
        <v>2534</v>
      </c>
      <c r="D391" s="1076"/>
      <c r="E391" s="448">
        <f>F391-5</f>
        <v>43573</v>
      </c>
      <c r="F391" s="525">
        <f>F390+7</f>
        <v>43578</v>
      </c>
      <c r="G391" s="525">
        <f>F391+3</f>
        <v>43581</v>
      </c>
      <c r="H391" s="419"/>
    </row>
    <row r="392" spans="1:9" s="523" customFormat="1" ht="15" customHeight="1">
      <c r="A392" s="527"/>
      <c r="B392" s="526" t="s">
        <v>2553</v>
      </c>
      <c r="C392" s="526" t="s">
        <v>2532</v>
      </c>
      <c r="D392" s="1076"/>
      <c r="E392" s="448">
        <f>F392-5</f>
        <v>43580</v>
      </c>
      <c r="F392" s="525">
        <f>F391+7</f>
        <v>43585</v>
      </c>
      <c r="G392" s="525">
        <f>F392+3</f>
        <v>43588</v>
      </c>
      <c r="H392" s="419"/>
      <c r="I392" s="524"/>
    </row>
    <row r="393" spans="1:9" s="521" customFormat="1" ht="15">
      <c r="A393" s="522" t="s">
        <v>89</v>
      </c>
      <c r="B393" s="522"/>
      <c r="C393" s="522"/>
      <c r="D393" s="522"/>
      <c r="E393" s="522"/>
      <c r="F393" s="522"/>
      <c r="G393" s="522"/>
      <c r="H393" s="419"/>
    </row>
    <row r="394" spans="1:9" s="463" customFormat="1" ht="15.75" customHeight="1">
      <c r="A394" s="1059" t="s">
        <v>103</v>
      </c>
      <c r="B394" s="1059"/>
      <c r="C394" s="520"/>
      <c r="D394" s="519"/>
      <c r="E394" s="519"/>
      <c r="F394" s="518"/>
      <c r="G394" s="518"/>
    </row>
    <row r="395" spans="1:9" s="419" customFormat="1" ht="15">
      <c r="A395" s="501"/>
      <c r="B395" s="1033" t="s">
        <v>32</v>
      </c>
      <c r="C395" s="987" t="s">
        <v>33</v>
      </c>
      <c r="D395" s="1099" t="s">
        <v>9</v>
      </c>
      <c r="E395" s="504" t="s">
        <v>2430</v>
      </c>
      <c r="F395" s="504" t="s">
        <v>10</v>
      </c>
      <c r="G395" s="504" t="s">
        <v>103</v>
      </c>
    </row>
    <row r="396" spans="1:9" s="419" customFormat="1" ht="15">
      <c r="A396" s="501"/>
      <c r="B396" s="1034"/>
      <c r="C396" s="1071"/>
      <c r="D396" s="1100"/>
      <c r="E396" s="517" t="s">
        <v>2429</v>
      </c>
      <c r="F396" s="517" t="s">
        <v>36</v>
      </c>
      <c r="G396" s="517" t="s">
        <v>37</v>
      </c>
    </row>
    <row r="397" spans="1:9" s="419" customFormat="1" ht="15">
      <c r="A397" s="501"/>
      <c r="B397" s="451" t="s">
        <v>676</v>
      </c>
      <c r="C397" s="451" t="s">
        <v>1432</v>
      </c>
      <c r="D397" s="1076" t="s">
        <v>96</v>
      </c>
      <c r="E397" s="448">
        <f>F397-5</f>
        <v>43556</v>
      </c>
      <c r="F397" s="473">
        <v>43561</v>
      </c>
      <c r="G397" s="473">
        <f>F397+11</f>
        <v>43572</v>
      </c>
      <c r="H397" s="419" t="s">
        <v>1222</v>
      </c>
    </row>
    <row r="398" spans="1:9" s="419" customFormat="1" ht="15">
      <c r="A398" s="501"/>
      <c r="B398" s="451" t="s">
        <v>677</v>
      </c>
      <c r="C398" s="451" t="s">
        <v>1440</v>
      </c>
      <c r="D398" s="1076"/>
      <c r="E398" s="448">
        <f>F398-5</f>
        <v>43563</v>
      </c>
      <c r="F398" s="473">
        <f>F397+7</f>
        <v>43568</v>
      </c>
      <c r="G398" s="473">
        <f>F398+11</f>
        <v>43579</v>
      </c>
      <c r="H398" s="414"/>
    </row>
    <row r="399" spans="1:9" s="419" customFormat="1" ht="15">
      <c r="A399" s="501"/>
      <c r="B399" s="451" t="s">
        <v>2552</v>
      </c>
      <c r="C399" s="451" t="s">
        <v>1440</v>
      </c>
      <c r="D399" s="1076"/>
      <c r="E399" s="448">
        <f>F399-5</f>
        <v>43570</v>
      </c>
      <c r="F399" s="473">
        <f>F398+7</f>
        <v>43575</v>
      </c>
      <c r="G399" s="473">
        <f>F399+11</f>
        <v>43586</v>
      </c>
      <c r="H399" s="414"/>
    </row>
    <row r="400" spans="1:9" s="419" customFormat="1" ht="15">
      <c r="A400" s="501"/>
      <c r="B400" s="451" t="s">
        <v>2551</v>
      </c>
      <c r="C400" s="451" t="s">
        <v>1440</v>
      </c>
      <c r="D400" s="1076"/>
      <c r="E400" s="448">
        <f>F400-5</f>
        <v>43577</v>
      </c>
      <c r="F400" s="473">
        <f>F399+7</f>
        <v>43582</v>
      </c>
      <c r="G400" s="473">
        <f>F400+11</f>
        <v>43593</v>
      </c>
      <c r="H400" s="414"/>
    </row>
    <row r="401" spans="1:8" s="419" customFormat="1" ht="15">
      <c r="A401" s="501"/>
      <c r="B401" s="451" t="s">
        <v>1855</v>
      </c>
      <c r="C401" s="451" t="s">
        <v>1855</v>
      </c>
      <c r="D401" s="1076"/>
      <c r="E401" s="448">
        <f>F401-5</f>
        <v>43584</v>
      </c>
      <c r="F401" s="473">
        <f>F400+7</f>
        <v>43589</v>
      </c>
      <c r="G401" s="473">
        <f>F401+11</f>
        <v>43600</v>
      </c>
      <c r="H401" s="414"/>
    </row>
    <row r="402" spans="1:8" s="415" customFormat="1" ht="15">
      <c r="A402" s="1006" t="s">
        <v>104</v>
      </c>
      <c r="B402" s="1006"/>
      <c r="C402" s="509"/>
      <c r="D402" s="508" t="s">
        <v>1222</v>
      </c>
      <c r="E402" s="508"/>
      <c r="F402" s="507"/>
      <c r="G402" s="507"/>
    </row>
    <row r="403" spans="1:8" s="414" customFormat="1" ht="15" hidden="1">
      <c r="A403" s="501"/>
      <c r="B403" s="1035" t="s">
        <v>32</v>
      </c>
      <c r="C403" s="1077" t="s">
        <v>33</v>
      </c>
      <c r="D403" s="1101" t="s">
        <v>9</v>
      </c>
      <c r="E403" s="504" t="s">
        <v>2430</v>
      </c>
      <c r="F403" s="506" t="s">
        <v>10</v>
      </c>
      <c r="G403" s="506" t="s">
        <v>245</v>
      </c>
    </row>
    <row r="404" spans="1:8" s="414" customFormat="1" ht="15" hidden="1">
      <c r="A404" s="501"/>
      <c r="B404" s="1036"/>
      <c r="C404" s="1078"/>
      <c r="D404" s="1078"/>
      <c r="E404" s="503" t="s">
        <v>2429</v>
      </c>
      <c r="F404" s="516" t="s">
        <v>36</v>
      </c>
      <c r="G404" s="515" t="s">
        <v>37</v>
      </c>
    </row>
    <row r="405" spans="1:8" s="414" customFormat="1" ht="15" hidden="1">
      <c r="B405" s="497" t="s">
        <v>1275</v>
      </c>
      <c r="C405" s="458" t="s">
        <v>1159</v>
      </c>
      <c r="D405" s="1050" t="s">
        <v>2550</v>
      </c>
      <c r="E405" s="500">
        <f>F405-5</f>
        <v>43557</v>
      </c>
      <c r="F405" s="499">
        <v>43562</v>
      </c>
      <c r="G405" s="499">
        <f>F405+11</f>
        <v>43573</v>
      </c>
    </row>
    <row r="406" spans="1:8" s="414" customFormat="1" ht="15" hidden="1">
      <c r="A406" s="501"/>
      <c r="B406" s="497" t="s">
        <v>2466</v>
      </c>
      <c r="C406" s="451" t="s">
        <v>1295</v>
      </c>
      <c r="D406" s="1050"/>
      <c r="E406" s="500">
        <f>F406-5</f>
        <v>43564</v>
      </c>
      <c r="F406" s="499">
        <f>F405+7</f>
        <v>43569</v>
      </c>
      <c r="G406" s="499">
        <f>F406+11</f>
        <v>43580</v>
      </c>
    </row>
    <row r="407" spans="1:8" s="414" customFormat="1" ht="15" hidden="1">
      <c r="A407" s="501"/>
      <c r="B407" s="497" t="s">
        <v>2543</v>
      </c>
      <c r="C407" s="456" t="s">
        <v>2542</v>
      </c>
      <c r="D407" s="1050"/>
      <c r="E407" s="500">
        <f>F407-5</f>
        <v>43571</v>
      </c>
      <c r="F407" s="499">
        <f>F406+7</f>
        <v>43576</v>
      </c>
      <c r="G407" s="499">
        <f>F407+11</f>
        <v>43587</v>
      </c>
    </row>
    <row r="408" spans="1:8" s="414" customFormat="1" ht="15" hidden="1">
      <c r="A408" s="501"/>
      <c r="B408" s="497" t="s">
        <v>2541</v>
      </c>
      <c r="C408" s="456" t="s">
        <v>1197</v>
      </c>
      <c r="D408" s="1050"/>
      <c r="E408" s="500">
        <f>F408-5</f>
        <v>43578</v>
      </c>
      <c r="F408" s="499">
        <f>F407+7</f>
        <v>43583</v>
      </c>
      <c r="G408" s="499">
        <f>F408+11</f>
        <v>43594</v>
      </c>
    </row>
    <row r="409" spans="1:8" s="414" customFormat="1" ht="15" hidden="1">
      <c r="A409" s="501"/>
      <c r="B409" s="497" t="s">
        <v>1275</v>
      </c>
      <c r="C409" s="456" t="s">
        <v>1159</v>
      </c>
      <c r="D409" s="1050"/>
      <c r="E409" s="500">
        <f>F409-5</f>
        <v>43585</v>
      </c>
      <c r="F409" s="499">
        <f>F408+7</f>
        <v>43590</v>
      </c>
      <c r="G409" s="499">
        <f>F409+11</f>
        <v>43601</v>
      </c>
    </row>
    <row r="410" spans="1:8" s="414" customFormat="1" ht="15" hidden="1" customHeight="1">
      <c r="A410" s="501"/>
      <c r="B410" s="514"/>
      <c r="C410" s="513"/>
      <c r="D410" s="512"/>
      <c r="E410" s="511"/>
      <c r="F410" s="510"/>
      <c r="G410" s="510"/>
      <c r="H410" s="419"/>
    </row>
    <row r="411" spans="1:8" s="414" customFormat="1" ht="15">
      <c r="A411" s="501"/>
      <c r="B411" s="1004" t="s">
        <v>32</v>
      </c>
      <c r="C411" s="987" t="s">
        <v>33</v>
      </c>
      <c r="D411" s="987" t="s">
        <v>9</v>
      </c>
      <c r="E411" s="504" t="s">
        <v>2430</v>
      </c>
      <c r="F411" s="504" t="s">
        <v>10</v>
      </c>
      <c r="G411" s="504" t="s">
        <v>245</v>
      </c>
    </row>
    <row r="412" spans="1:8" s="414" customFormat="1" ht="15">
      <c r="A412" s="501"/>
      <c r="B412" s="1004"/>
      <c r="C412" s="1071"/>
      <c r="D412" s="987"/>
      <c r="E412" s="504" t="s">
        <v>2429</v>
      </c>
      <c r="F412" s="504" t="s">
        <v>36</v>
      </c>
      <c r="G412" s="504" t="s">
        <v>37</v>
      </c>
    </row>
    <row r="413" spans="1:8" s="414" customFormat="1" ht="15.75" customHeight="1">
      <c r="A413" s="501"/>
      <c r="B413" s="497" t="s">
        <v>1275</v>
      </c>
      <c r="C413" s="458" t="s">
        <v>1159</v>
      </c>
      <c r="D413" s="1029" t="s">
        <v>156</v>
      </c>
      <c r="E413" s="448">
        <f>F413-5</f>
        <v>43557</v>
      </c>
      <c r="F413" s="468">
        <v>43562</v>
      </c>
      <c r="G413" s="468">
        <f>F413+10</f>
        <v>43572</v>
      </c>
    </row>
    <row r="414" spans="1:8" s="414" customFormat="1" ht="15">
      <c r="A414" s="501"/>
      <c r="B414" s="497" t="s">
        <v>2466</v>
      </c>
      <c r="C414" s="451" t="s">
        <v>1295</v>
      </c>
      <c r="D414" s="1030"/>
      <c r="E414" s="448">
        <f>F414-5</f>
        <v>43564</v>
      </c>
      <c r="F414" s="468">
        <f>F413+7</f>
        <v>43569</v>
      </c>
      <c r="G414" s="468">
        <f>F414+10</f>
        <v>43579</v>
      </c>
      <c r="H414" s="419"/>
    </row>
    <row r="415" spans="1:8" s="414" customFormat="1" ht="15">
      <c r="A415" s="501"/>
      <c r="B415" s="497" t="s">
        <v>2543</v>
      </c>
      <c r="C415" s="456" t="s">
        <v>2542</v>
      </c>
      <c r="D415" s="1030"/>
      <c r="E415" s="448">
        <f>F415-5</f>
        <v>43571</v>
      </c>
      <c r="F415" s="468">
        <f>F414+7</f>
        <v>43576</v>
      </c>
      <c r="G415" s="468">
        <f>F415+10</f>
        <v>43586</v>
      </c>
      <c r="H415" s="419"/>
    </row>
    <row r="416" spans="1:8" s="414" customFormat="1" ht="15">
      <c r="A416" s="501"/>
      <c r="B416" s="497" t="s">
        <v>2541</v>
      </c>
      <c r="C416" s="456" t="s">
        <v>1197</v>
      </c>
      <c r="D416" s="1030"/>
      <c r="E416" s="448">
        <f>F416-5</f>
        <v>43578</v>
      </c>
      <c r="F416" s="468">
        <f>F415+7</f>
        <v>43583</v>
      </c>
      <c r="G416" s="468">
        <f>F416+10</f>
        <v>43593</v>
      </c>
      <c r="H416" s="419"/>
    </row>
    <row r="417" spans="1:8" s="414" customFormat="1" ht="15" customHeight="1">
      <c r="A417" s="501"/>
      <c r="B417" s="497" t="s">
        <v>1275</v>
      </c>
      <c r="C417" s="456" t="s">
        <v>1159</v>
      </c>
      <c r="D417" s="1031"/>
      <c r="E417" s="448">
        <f>F417-5</f>
        <v>43585</v>
      </c>
      <c r="F417" s="468">
        <f>F416+7</f>
        <v>43590</v>
      </c>
      <c r="G417" s="468">
        <f>F417+10</f>
        <v>43600</v>
      </c>
      <c r="H417" s="419"/>
    </row>
    <row r="418" spans="1:8" s="414" customFormat="1" ht="15" customHeight="1">
      <c r="A418" s="501"/>
      <c r="B418" s="514"/>
      <c r="C418" s="513"/>
      <c r="D418" s="512"/>
      <c r="E418" s="511"/>
      <c r="F418" s="510"/>
      <c r="G418" s="510"/>
      <c r="H418" s="419"/>
    </row>
    <row r="419" spans="1:8" s="414" customFormat="1" ht="15">
      <c r="A419" s="501"/>
      <c r="B419" s="1004" t="s">
        <v>32</v>
      </c>
      <c r="C419" s="987" t="s">
        <v>33</v>
      </c>
      <c r="D419" s="987" t="s">
        <v>9</v>
      </c>
      <c r="E419" s="504" t="s">
        <v>2430</v>
      </c>
      <c r="F419" s="504" t="s">
        <v>10</v>
      </c>
      <c r="G419" s="504" t="s">
        <v>245</v>
      </c>
    </row>
    <row r="420" spans="1:8" s="414" customFormat="1" ht="15">
      <c r="A420" s="501"/>
      <c r="B420" s="1004"/>
      <c r="C420" s="1071"/>
      <c r="D420" s="987"/>
      <c r="E420" s="504" t="s">
        <v>2429</v>
      </c>
      <c r="F420" s="504" t="s">
        <v>36</v>
      </c>
      <c r="G420" s="504" t="s">
        <v>37</v>
      </c>
    </row>
    <row r="421" spans="1:8" s="414" customFormat="1" ht="15.75" customHeight="1">
      <c r="A421" s="501"/>
      <c r="B421" s="451" t="s">
        <v>301</v>
      </c>
      <c r="C421" s="456" t="s">
        <v>2482</v>
      </c>
      <c r="D421" s="1029" t="s">
        <v>213</v>
      </c>
      <c r="E421" s="448">
        <f>F421-5</f>
        <v>43555</v>
      </c>
      <c r="F421" s="468">
        <v>43560</v>
      </c>
      <c r="G421" s="468">
        <f>F421+10</f>
        <v>43570</v>
      </c>
    </row>
    <row r="422" spans="1:8" s="414" customFormat="1" ht="15">
      <c r="A422" s="501"/>
      <c r="B422" s="451" t="s">
        <v>348</v>
      </c>
      <c r="C422" s="456" t="s">
        <v>2549</v>
      </c>
      <c r="D422" s="1030"/>
      <c r="E422" s="448">
        <f>F422-5</f>
        <v>43562</v>
      </c>
      <c r="F422" s="468">
        <f>F421+7</f>
        <v>43567</v>
      </c>
      <c r="G422" s="468">
        <f>F422+10</f>
        <v>43577</v>
      </c>
      <c r="H422" s="419"/>
    </row>
    <row r="423" spans="1:8" s="414" customFormat="1" ht="15">
      <c r="A423" s="501"/>
      <c r="B423" s="451" t="s">
        <v>2484</v>
      </c>
      <c r="C423" s="451" t="s">
        <v>2484</v>
      </c>
      <c r="D423" s="1030"/>
      <c r="E423" s="448">
        <f>F423-5</f>
        <v>43569</v>
      </c>
      <c r="F423" s="468">
        <f>F422+7</f>
        <v>43574</v>
      </c>
      <c r="G423" s="468">
        <f>F423+10</f>
        <v>43584</v>
      </c>
      <c r="H423" s="419"/>
    </row>
    <row r="424" spans="1:8" s="414" customFormat="1" ht="15">
      <c r="A424" s="501"/>
      <c r="B424" s="451" t="s">
        <v>312</v>
      </c>
      <c r="C424" s="456" t="s">
        <v>2482</v>
      </c>
      <c r="D424" s="1030"/>
      <c r="E424" s="448">
        <f>F424-5</f>
        <v>43576</v>
      </c>
      <c r="F424" s="468">
        <f>F423+7</f>
        <v>43581</v>
      </c>
      <c r="G424" s="468">
        <f>F424+10</f>
        <v>43591</v>
      </c>
      <c r="H424" s="419"/>
    </row>
    <row r="425" spans="1:8" s="414" customFormat="1" ht="15" customHeight="1">
      <c r="A425" s="501"/>
      <c r="B425" s="451" t="s">
        <v>2548</v>
      </c>
      <c r="C425" s="456" t="s">
        <v>2547</v>
      </c>
      <c r="D425" s="1031"/>
      <c r="E425" s="448">
        <f>F425-5</f>
        <v>43583</v>
      </c>
      <c r="F425" s="468">
        <f>F424+7</f>
        <v>43588</v>
      </c>
      <c r="G425" s="468">
        <f>F425+10</f>
        <v>43598</v>
      </c>
      <c r="H425" s="419"/>
    </row>
    <row r="426" spans="1:8" s="429" customFormat="1" ht="15">
      <c r="A426" s="1006" t="s">
        <v>2546</v>
      </c>
      <c r="B426" s="1006"/>
      <c r="C426" s="509"/>
      <c r="D426" s="508"/>
      <c r="E426" s="508"/>
      <c r="F426" s="507"/>
      <c r="G426" s="507"/>
    </row>
    <row r="427" spans="1:8" s="419" customFormat="1" ht="15">
      <c r="A427" s="501"/>
      <c r="B427" s="1037" t="s">
        <v>32</v>
      </c>
      <c r="C427" s="987" t="s">
        <v>33</v>
      </c>
      <c r="D427" s="1099" t="s">
        <v>9</v>
      </c>
      <c r="E427" s="504" t="s">
        <v>2430</v>
      </c>
      <c r="F427" s="506" t="s">
        <v>10</v>
      </c>
      <c r="G427" s="505" t="s">
        <v>2544</v>
      </c>
    </row>
    <row r="428" spans="1:8" s="419" customFormat="1" ht="15">
      <c r="A428" s="501"/>
      <c r="B428" s="1038"/>
      <c r="C428" s="1071"/>
      <c r="D428" s="1100"/>
      <c r="E428" s="504" t="s">
        <v>2429</v>
      </c>
      <c r="F428" s="503" t="s">
        <v>36</v>
      </c>
      <c r="G428" s="502" t="s">
        <v>37</v>
      </c>
    </row>
    <row r="429" spans="1:8" s="419" customFormat="1" ht="15">
      <c r="A429" s="501"/>
      <c r="B429" s="497" t="s">
        <v>1275</v>
      </c>
      <c r="C429" s="458" t="s">
        <v>1159</v>
      </c>
      <c r="D429" s="1011" t="s">
        <v>2545</v>
      </c>
      <c r="E429" s="500">
        <f>F429-5</f>
        <v>43557</v>
      </c>
      <c r="F429" s="499">
        <v>43562</v>
      </c>
      <c r="G429" s="499">
        <f>F429+20</f>
        <v>43582</v>
      </c>
    </row>
    <row r="430" spans="1:8" s="419" customFormat="1" ht="15">
      <c r="A430" s="501"/>
      <c r="B430" s="497" t="s">
        <v>2466</v>
      </c>
      <c r="C430" s="451" t="s">
        <v>1295</v>
      </c>
      <c r="D430" s="1011"/>
      <c r="E430" s="500">
        <f>F430-5</f>
        <v>43564</v>
      </c>
      <c r="F430" s="499">
        <f>F429+7</f>
        <v>43569</v>
      </c>
      <c r="G430" s="499">
        <f>F430+20</f>
        <v>43589</v>
      </c>
    </row>
    <row r="431" spans="1:8" s="419" customFormat="1" ht="15">
      <c r="A431" s="501"/>
      <c r="B431" s="497" t="s">
        <v>2543</v>
      </c>
      <c r="C431" s="456" t="s">
        <v>2542</v>
      </c>
      <c r="D431" s="1011"/>
      <c r="E431" s="500">
        <f>F431-5</f>
        <v>43571</v>
      </c>
      <c r="F431" s="499">
        <f>F430+7</f>
        <v>43576</v>
      </c>
      <c r="G431" s="499">
        <f>F431+20</f>
        <v>43596</v>
      </c>
    </row>
    <row r="432" spans="1:8" s="419" customFormat="1" ht="15">
      <c r="A432" s="501"/>
      <c r="B432" s="497" t="s">
        <v>2541</v>
      </c>
      <c r="C432" s="456" t="s">
        <v>1197</v>
      </c>
      <c r="D432" s="1011"/>
      <c r="E432" s="500">
        <f>F432-5</f>
        <v>43578</v>
      </c>
      <c r="F432" s="499">
        <f>F431+7</f>
        <v>43583</v>
      </c>
      <c r="G432" s="499">
        <f>F432+20</f>
        <v>43603</v>
      </c>
    </row>
    <row r="433" spans="1:8" s="419" customFormat="1" ht="15">
      <c r="A433" s="501"/>
      <c r="B433" s="497" t="s">
        <v>1275</v>
      </c>
      <c r="C433" s="456" t="s">
        <v>1159</v>
      </c>
      <c r="D433" s="1011"/>
      <c r="E433" s="500">
        <f>F433-5</f>
        <v>43585</v>
      </c>
      <c r="F433" s="499">
        <f>F432+7</f>
        <v>43590</v>
      </c>
      <c r="G433" s="499">
        <f>F433+20</f>
        <v>43610</v>
      </c>
    </row>
    <row r="434" spans="1:8" s="419" customFormat="1" ht="15" hidden="1">
      <c r="A434" s="501"/>
      <c r="B434" s="1037" t="s">
        <v>32</v>
      </c>
      <c r="C434" s="987" t="s">
        <v>33</v>
      </c>
      <c r="D434" s="1099" t="s">
        <v>9</v>
      </c>
      <c r="E434" s="504" t="s">
        <v>2430</v>
      </c>
      <c r="F434" s="506" t="s">
        <v>10</v>
      </c>
      <c r="G434" s="505" t="s">
        <v>2544</v>
      </c>
    </row>
    <row r="435" spans="1:8" s="419" customFormat="1" ht="15" hidden="1">
      <c r="A435" s="501"/>
      <c r="B435" s="1038"/>
      <c r="C435" s="1071"/>
      <c r="D435" s="1100"/>
      <c r="E435" s="504" t="s">
        <v>2429</v>
      </c>
      <c r="F435" s="503" t="s">
        <v>36</v>
      </c>
      <c r="G435" s="502" t="s">
        <v>37</v>
      </c>
    </row>
    <row r="436" spans="1:8" s="419" customFormat="1" ht="15" hidden="1">
      <c r="A436" s="501"/>
      <c r="B436" s="497" t="s">
        <v>1275</v>
      </c>
      <c r="C436" s="458" t="s">
        <v>1159</v>
      </c>
      <c r="D436" s="1011" t="s">
        <v>156</v>
      </c>
      <c r="E436" s="500">
        <f>F436-5</f>
        <v>43557</v>
      </c>
      <c r="F436" s="499">
        <v>43562</v>
      </c>
      <c r="G436" s="499">
        <f>F436+19</f>
        <v>43581</v>
      </c>
    </row>
    <row r="437" spans="1:8" s="419" customFormat="1" ht="15" hidden="1">
      <c r="A437" s="501"/>
      <c r="B437" s="497" t="s">
        <v>2466</v>
      </c>
      <c r="C437" s="451" t="s">
        <v>1295</v>
      </c>
      <c r="D437" s="1011"/>
      <c r="E437" s="500">
        <f>F437-5</f>
        <v>43564</v>
      </c>
      <c r="F437" s="499">
        <f>F436+7</f>
        <v>43569</v>
      </c>
      <c r="G437" s="499">
        <f>F437+19</f>
        <v>43588</v>
      </c>
    </row>
    <row r="438" spans="1:8" s="419" customFormat="1" ht="15" hidden="1">
      <c r="A438" s="501"/>
      <c r="B438" s="497" t="s">
        <v>2543</v>
      </c>
      <c r="C438" s="456" t="s">
        <v>2542</v>
      </c>
      <c r="D438" s="1011"/>
      <c r="E438" s="500">
        <f>F438-5</f>
        <v>43571</v>
      </c>
      <c r="F438" s="499">
        <f>F437+7</f>
        <v>43576</v>
      </c>
      <c r="G438" s="499">
        <f>F438+19</f>
        <v>43595</v>
      </c>
    </row>
    <row r="439" spans="1:8" s="419" customFormat="1" ht="15" hidden="1">
      <c r="A439" s="501"/>
      <c r="B439" s="497" t="s">
        <v>2541</v>
      </c>
      <c r="C439" s="456" t="s">
        <v>1197</v>
      </c>
      <c r="D439" s="1011"/>
      <c r="E439" s="500">
        <f>F439-5</f>
        <v>43578</v>
      </c>
      <c r="F439" s="499">
        <f>F438+7</f>
        <v>43583</v>
      </c>
      <c r="G439" s="499">
        <f>F439+19</f>
        <v>43602</v>
      </c>
    </row>
    <row r="440" spans="1:8" s="419" customFormat="1" ht="15" hidden="1">
      <c r="A440" s="501"/>
      <c r="B440" s="497" t="s">
        <v>1275</v>
      </c>
      <c r="C440" s="456" t="s">
        <v>1159</v>
      </c>
      <c r="D440" s="1011"/>
      <c r="E440" s="500">
        <f>F440-5</f>
        <v>43585</v>
      </c>
      <c r="F440" s="499">
        <f>F439+7</f>
        <v>43590</v>
      </c>
      <c r="G440" s="499">
        <f>F440+19</f>
        <v>43609</v>
      </c>
    </row>
    <row r="441" spans="1:8" s="415" customFormat="1" ht="15.75" customHeight="1">
      <c r="A441" s="1062" t="s">
        <v>2540</v>
      </c>
      <c r="B441" s="1062"/>
      <c r="C441" s="498"/>
    </row>
    <row r="442" spans="1:8" s="414" customFormat="1" ht="15">
      <c r="A442" s="491"/>
      <c r="B442" s="1037" t="s">
        <v>1444</v>
      </c>
      <c r="C442" s="1088" t="s">
        <v>33</v>
      </c>
      <c r="D442" s="1102" t="s">
        <v>9</v>
      </c>
      <c r="E442" s="437" t="s">
        <v>2430</v>
      </c>
      <c r="F442" s="437" t="s">
        <v>10</v>
      </c>
      <c r="G442" s="437" t="s">
        <v>2531</v>
      </c>
    </row>
    <row r="443" spans="1:8" s="414" customFormat="1" ht="15">
      <c r="A443" s="491"/>
      <c r="B443" s="1038"/>
      <c r="C443" s="1088"/>
      <c r="D443" s="1103"/>
      <c r="E443" s="476" t="s">
        <v>2429</v>
      </c>
      <c r="F443" s="476" t="s">
        <v>36</v>
      </c>
      <c r="G443" s="476" t="s">
        <v>37</v>
      </c>
    </row>
    <row r="444" spans="1:8" s="414" customFormat="1" ht="15">
      <c r="A444" s="491"/>
      <c r="B444" s="497" t="s">
        <v>2539</v>
      </c>
      <c r="C444" s="451" t="s">
        <v>2538</v>
      </c>
      <c r="D444" s="1104" t="s">
        <v>156</v>
      </c>
      <c r="E444" s="490">
        <f>F444-5</f>
        <v>43551</v>
      </c>
      <c r="F444" s="489">
        <v>43556</v>
      </c>
      <c r="G444" s="489">
        <f>F444+9</f>
        <v>43565</v>
      </c>
    </row>
    <row r="445" spans="1:8" s="414" customFormat="1">
      <c r="A445" s="491"/>
      <c r="B445" s="497" t="s">
        <v>2533</v>
      </c>
      <c r="C445" s="450" t="s">
        <v>2537</v>
      </c>
      <c r="D445" s="1105"/>
      <c r="E445" s="490">
        <f>F445-5</f>
        <v>43558</v>
      </c>
      <c r="F445" s="489">
        <f>F444+7</f>
        <v>43563</v>
      </c>
      <c r="G445" s="489">
        <f>F445+8</f>
        <v>43571</v>
      </c>
      <c r="H445" s="486"/>
    </row>
    <row r="446" spans="1:8" s="414" customFormat="1" ht="15">
      <c r="A446" s="491"/>
      <c r="B446" s="497" t="s">
        <v>2536</v>
      </c>
      <c r="C446" s="450" t="s">
        <v>1753</v>
      </c>
      <c r="D446" s="1105"/>
      <c r="E446" s="490">
        <f>F446-5</f>
        <v>43565</v>
      </c>
      <c r="F446" s="489">
        <f>F445+7</f>
        <v>43570</v>
      </c>
      <c r="G446" s="489">
        <f>F446+8</f>
        <v>43578</v>
      </c>
    </row>
    <row r="447" spans="1:8" s="414" customFormat="1" ht="15">
      <c r="A447" s="491"/>
      <c r="B447" s="497" t="s">
        <v>2535</v>
      </c>
      <c r="C447" s="450" t="s">
        <v>2534</v>
      </c>
      <c r="D447" s="1026"/>
      <c r="E447" s="490">
        <f>F447-5</f>
        <v>43572</v>
      </c>
      <c r="F447" s="489">
        <f>F446+7</f>
        <v>43577</v>
      </c>
      <c r="G447" s="489">
        <f>F447+8</f>
        <v>43585</v>
      </c>
    </row>
    <row r="448" spans="1:8" s="414" customFormat="1" ht="15">
      <c r="A448" s="491"/>
      <c r="B448" s="497" t="s">
        <v>2533</v>
      </c>
      <c r="C448" s="450" t="s">
        <v>2532</v>
      </c>
      <c r="D448" s="1027"/>
      <c r="E448" s="490">
        <f>F448-5</f>
        <v>43579</v>
      </c>
      <c r="F448" s="489">
        <f>F447+7</f>
        <v>43584</v>
      </c>
      <c r="G448" s="489">
        <f>F448+8</f>
        <v>43592</v>
      </c>
    </row>
    <row r="449" spans="1:8" s="414" customFormat="1" ht="15">
      <c r="A449" s="496"/>
      <c r="B449" s="495"/>
      <c r="C449" s="455"/>
      <c r="D449" s="494"/>
      <c r="E449" s="493"/>
      <c r="F449" s="492"/>
      <c r="G449" s="492"/>
    </row>
    <row r="450" spans="1:8" s="414" customFormat="1" ht="15">
      <c r="A450" s="491"/>
      <c r="B450" s="1043" t="s">
        <v>32</v>
      </c>
      <c r="C450" s="1088" t="s">
        <v>33</v>
      </c>
      <c r="D450" s="1102" t="s">
        <v>9</v>
      </c>
      <c r="E450" s="437" t="s">
        <v>2430</v>
      </c>
      <c r="F450" s="437" t="s">
        <v>10</v>
      </c>
      <c r="G450" s="437" t="s">
        <v>2531</v>
      </c>
    </row>
    <row r="451" spans="1:8" s="414" customFormat="1" ht="15">
      <c r="A451" s="491"/>
      <c r="B451" s="1043"/>
      <c r="C451" s="1088"/>
      <c r="D451" s="1103"/>
      <c r="E451" s="476" t="s">
        <v>2429</v>
      </c>
      <c r="F451" s="476" t="s">
        <v>36</v>
      </c>
      <c r="G451" s="476" t="s">
        <v>37</v>
      </c>
    </row>
    <row r="452" spans="1:8" s="414" customFormat="1" ht="15">
      <c r="A452" s="491"/>
      <c r="B452" s="451" t="s">
        <v>2530</v>
      </c>
      <c r="C452" s="451" t="s">
        <v>2529</v>
      </c>
      <c r="D452" s="1104" t="s">
        <v>196</v>
      </c>
      <c r="E452" s="490">
        <f>F452-5</f>
        <v>43556</v>
      </c>
      <c r="F452" s="489">
        <v>43561</v>
      </c>
      <c r="G452" s="489">
        <f>F452+7</f>
        <v>43568</v>
      </c>
    </row>
    <row r="453" spans="1:8" s="414" customFormat="1">
      <c r="A453" s="491"/>
      <c r="B453" s="451" t="s">
        <v>2528</v>
      </c>
      <c r="C453" s="450" t="s">
        <v>2527</v>
      </c>
      <c r="D453" s="1105"/>
      <c r="E453" s="490">
        <f>F453-5</f>
        <v>43563</v>
      </c>
      <c r="F453" s="489">
        <f>F452+7</f>
        <v>43568</v>
      </c>
      <c r="G453" s="489">
        <f>F453+7</f>
        <v>43575</v>
      </c>
      <c r="H453" s="486"/>
    </row>
    <row r="454" spans="1:8" s="414" customFormat="1" ht="15">
      <c r="A454" s="491"/>
      <c r="B454" s="450" t="s">
        <v>2526</v>
      </c>
      <c r="C454" s="450" t="s">
        <v>2525</v>
      </c>
      <c r="D454" s="1105"/>
      <c r="E454" s="490">
        <f>F454-5</f>
        <v>43570</v>
      </c>
      <c r="F454" s="489">
        <f>F453+7</f>
        <v>43575</v>
      </c>
      <c r="G454" s="489">
        <f>F454+7</f>
        <v>43582</v>
      </c>
    </row>
    <row r="455" spans="1:8" s="414" customFormat="1" ht="15">
      <c r="A455" s="491"/>
      <c r="B455" s="451" t="s">
        <v>2441</v>
      </c>
      <c r="C455" s="450" t="s">
        <v>2441</v>
      </c>
      <c r="D455" s="1026"/>
      <c r="E455" s="490">
        <f>F455-5</f>
        <v>43577</v>
      </c>
      <c r="F455" s="489">
        <f>F454+7</f>
        <v>43582</v>
      </c>
      <c r="G455" s="489">
        <f>F455+7</f>
        <v>43589</v>
      </c>
    </row>
    <row r="456" spans="1:8" s="414" customFormat="1" ht="15">
      <c r="A456" s="491"/>
      <c r="B456" s="451" t="s">
        <v>2441</v>
      </c>
      <c r="C456" s="450" t="s">
        <v>2441</v>
      </c>
      <c r="D456" s="1027"/>
      <c r="E456" s="490">
        <f>F456-5</f>
        <v>43584</v>
      </c>
      <c r="F456" s="489">
        <f>F455+7</f>
        <v>43589</v>
      </c>
      <c r="G456" s="489">
        <f>F456+7</f>
        <v>43596</v>
      </c>
    </row>
    <row r="457" spans="1:8" s="429" customFormat="1" ht="15">
      <c r="A457" s="1032" t="s">
        <v>2524</v>
      </c>
      <c r="B457" s="1032"/>
      <c r="C457" s="488"/>
      <c r="D457" s="479"/>
      <c r="E457" s="453"/>
      <c r="F457" s="484"/>
      <c r="G457" s="484"/>
    </row>
    <row r="458" spans="1:8" s="419" customFormat="1" ht="15">
      <c r="A458" s="414"/>
      <c r="B458" s="1037" t="s">
        <v>32</v>
      </c>
      <c r="C458" s="1083" t="s">
        <v>33</v>
      </c>
      <c r="D458" s="1083" t="s">
        <v>9</v>
      </c>
      <c r="E458" s="437" t="s">
        <v>2430</v>
      </c>
      <c r="F458" s="437" t="s">
        <v>10</v>
      </c>
      <c r="G458" s="437" t="s">
        <v>90</v>
      </c>
    </row>
    <row r="459" spans="1:8" s="419" customFormat="1" ht="15">
      <c r="A459" s="414"/>
      <c r="B459" s="1038"/>
      <c r="C459" s="1087"/>
      <c r="D459" s="1087"/>
      <c r="E459" s="476" t="s">
        <v>2429</v>
      </c>
      <c r="F459" s="437" t="s">
        <v>36</v>
      </c>
      <c r="G459" s="437" t="s">
        <v>37</v>
      </c>
    </row>
    <row r="460" spans="1:8" s="419" customFormat="1" ht="15">
      <c r="A460" s="414"/>
      <c r="B460" s="450" t="s">
        <v>2432</v>
      </c>
      <c r="C460" s="450" t="s">
        <v>304</v>
      </c>
      <c r="D460" s="1076" t="s">
        <v>196</v>
      </c>
      <c r="E460" s="449">
        <f>F460-5</f>
        <v>43557</v>
      </c>
      <c r="F460" s="487">
        <v>43562</v>
      </c>
      <c r="G460" s="473">
        <f>F460+12</f>
        <v>43574</v>
      </c>
    </row>
    <row r="461" spans="1:8" s="419" customFormat="1" ht="15">
      <c r="A461" s="414"/>
      <c r="B461" s="450" t="s">
        <v>2438</v>
      </c>
      <c r="C461" s="450" t="s">
        <v>2523</v>
      </c>
      <c r="D461" s="1076"/>
      <c r="E461" s="449">
        <f>F461-5</f>
        <v>43564</v>
      </c>
      <c r="F461" s="487">
        <f>F460+7</f>
        <v>43569</v>
      </c>
      <c r="G461" s="473">
        <f>F461+11</f>
        <v>43580</v>
      </c>
    </row>
    <row r="462" spans="1:8" s="419" customFormat="1" ht="15">
      <c r="A462" s="414"/>
      <c r="B462" s="450" t="s">
        <v>2436</v>
      </c>
      <c r="C462" s="450" t="s">
        <v>2522</v>
      </c>
      <c r="D462" s="1076"/>
      <c r="E462" s="449">
        <f>F462-5</f>
        <v>43571</v>
      </c>
      <c r="F462" s="487">
        <f>F461+7</f>
        <v>43576</v>
      </c>
      <c r="G462" s="473">
        <f>F462+11</f>
        <v>43587</v>
      </c>
    </row>
    <row r="463" spans="1:8" s="419" customFormat="1" ht="15">
      <c r="A463" s="414"/>
      <c r="B463" s="450" t="s">
        <v>2434</v>
      </c>
      <c r="C463" s="450" t="s">
        <v>2521</v>
      </c>
      <c r="D463" s="1076"/>
      <c r="E463" s="449">
        <f>F463-5</f>
        <v>43578</v>
      </c>
      <c r="F463" s="473">
        <f>F462+7</f>
        <v>43583</v>
      </c>
      <c r="G463" s="473">
        <f>F463+11</f>
        <v>43594</v>
      </c>
    </row>
    <row r="464" spans="1:8" s="485" customFormat="1" ht="14.1" customHeight="1">
      <c r="A464" s="486"/>
      <c r="B464" s="451" t="s">
        <v>1855</v>
      </c>
      <c r="C464" s="450" t="s">
        <v>1855</v>
      </c>
      <c r="D464" s="1076"/>
      <c r="E464" s="449">
        <f>F464-5</f>
        <v>43585</v>
      </c>
      <c r="F464" s="473">
        <f>F463+7</f>
        <v>43590</v>
      </c>
      <c r="G464" s="473">
        <f>F464+11</f>
        <v>43601</v>
      </c>
    </row>
    <row r="465" spans="1:7" s="429" customFormat="1" ht="15">
      <c r="A465" s="1062" t="s">
        <v>217</v>
      </c>
      <c r="B465" s="1062"/>
      <c r="C465" s="455"/>
      <c r="D465" s="479"/>
      <c r="E465" s="453"/>
      <c r="F465" s="484"/>
      <c r="G465" s="484"/>
    </row>
    <row r="466" spans="1:7" s="481" customFormat="1" ht="15">
      <c r="A466" s="483"/>
      <c r="B466" s="1063" t="s">
        <v>32</v>
      </c>
      <c r="C466" s="1089" t="s">
        <v>33</v>
      </c>
      <c r="D466" s="1089" t="s">
        <v>9</v>
      </c>
      <c r="E466" s="482" t="s">
        <v>2430</v>
      </c>
      <c r="F466" s="482" t="s">
        <v>10</v>
      </c>
      <c r="G466" s="482" t="s">
        <v>217</v>
      </c>
    </row>
    <row r="467" spans="1:7" s="419" customFormat="1" ht="15">
      <c r="A467" s="414"/>
      <c r="B467" s="1064"/>
      <c r="C467" s="1090"/>
      <c r="D467" s="1090"/>
      <c r="E467" s="476" t="s">
        <v>2429</v>
      </c>
      <c r="F467" s="476" t="s">
        <v>36</v>
      </c>
      <c r="G467" s="476" t="s">
        <v>37</v>
      </c>
    </row>
    <row r="468" spans="1:7" s="419" customFormat="1" ht="15">
      <c r="A468" s="414"/>
      <c r="B468" s="480" t="s">
        <v>2520</v>
      </c>
      <c r="C468" s="450" t="s">
        <v>2519</v>
      </c>
      <c r="D468" s="1052" t="s">
        <v>196</v>
      </c>
      <c r="E468" s="449">
        <f>F468-5</f>
        <v>43555</v>
      </c>
      <c r="F468" s="473">
        <v>43560</v>
      </c>
      <c r="G468" s="473">
        <f>F468+7</f>
        <v>43567</v>
      </c>
    </row>
    <row r="469" spans="1:7" s="419" customFormat="1" ht="15">
      <c r="A469" s="414"/>
      <c r="B469" s="450" t="s">
        <v>2518</v>
      </c>
      <c r="C469" s="450" t="s">
        <v>2517</v>
      </c>
      <c r="D469" s="1053"/>
      <c r="E469" s="449">
        <f>F469-5</f>
        <v>43562</v>
      </c>
      <c r="F469" s="473">
        <f>F468+7</f>
        <v>43567</v>
      </c>
      <c r="G469" s="473">
        <f>F469+7</f>
        <v>43574</v>
      </c>
    </row>
    <row r="470" spans="1:7" s="419" customFormat="1" ht="15">
      <c r="A470" s="414"/>
      <c r="B470" s="450" t="s">
        <v>2516</v>
      </c>
      <c r="C470" s="450" t="s">
        <v>2515</v>
      </c>
      <c r="D470" s="1053"/>
      <c r="E470" s="449">
        <f>F470-5</f>
        <v>43569</v>
      </c>
      <c r="F470" s="473">
        <f>F469+7</f>
        <v>43574</v>
      </c>
      <c r="G470" s="473">
        <f>F470+7</f>
        <v>43581</v>
      </c>
    </row>
    <row r="471" spans="1:7" s="419" customFormat="1" ht="15">
      <c r="A471" s="414"/>
      <c r="B471" s="450" t="s">
        <v>2514</v>
      </c>
      <c r="C471" s="480" t="s">
        <v>2513</v>
      </c>
      <c r="D471" s="1053"/>
      <c r="E471" s="449">
        <f>F471-5</f>
        <v>43576</v>
      </c>
      <c r="F471" s="473">
        <f>F470+7</f>
        <v>43581</v>
      </c>
      <c r="G471" s="473">
        <f>F471+7</f>
        <v>43588</v>
      </c>
    </row>
    <row r="472" spans="1:7" s="419" customFormat="1" ht="15" customHeight="1">
      <c r="A472" s="414"/>
      <c r="B472" s="480" t="s">
        <v>2512</v>
      </c>
      <c r="C472" s="480" t="s">
        <v>2511</v>
      </c>
      <c r="D472" s="1106"/>
      <c r="E472" s="449">
        <f>F472-5</f>
        <v>43583</v>
      </c>
      <c r="F472" s="473">
        <f>F471+7</f>
        <v>43588</v>
      </c>
      <c r="G472" s="473">
        <f>F472+7</f>
        <v>43595</v>
      </c>
    </row>
    <row r="473" spans="1:7" s="429" customFormat="1" ht="18" customHeight="1">
      <c r="A473" s="1032" t="s">
        <v>2269</v>
      </c>
      <c r="B473" s="1032"/>
      <c r="C473" s="455"/>
      <c r="D473" s="479"/>
      <c r="E473" s="453"/>
      <c r="F473" s="453"/>
      <c r="G473" s="453"/>
    </row>
    <row r="474" spans="1:7" s="419" customFormat="1" ht="18" customHeight="1">
      <c r="A474" s="452"/>
      <c r="B474" s="1037" t="s">
        <v>32</v>
      </c>
      <c r="C474" s="1083" t="s">
        <v>33</v>
      </c>
      <c r="D474" s="1083" t="s">
        <v>9</v>
      </c>
      <c r="E474" s="448" t="s">
        <v>2430</v>
      </c>
      <c r="F474" s="448" t="s">
        <v>10</v>
      </c>
      <c r="G474" s="448" t="s">
        <v>2269</v>
      </c>
    </row>
    <row r="475" spans="1:7" s="419" customFormat="1" ht="18" customHeight="1">
      <c r="A475" s="452"/>
      <c r="B475" s="1038"/>
      <c r="C475" s="1087"/>
      <c r="D475" s="1087"/>
      <c r="E475" s="448" t="s">
        <v>2429</v>
      </c>
      <c r="F475" s="448" t="s">
        <v>36</v>
      </c>
      <c r="G475" s="448" t="s">
        <v>37</v>
      </c>
    </row>
    <row r="476" spans="1:7" s="419" customFormat="1" ht="17.25" customHeight="1">
      <c r="A476" s="452"/>
      <c r="B476" s="451" t="s">
        <v>2510</v>
      </c>
      <c r="C476" s="450" t="s">
        <v>2509</v>
      </c>
      <c r="D476" s="1016" t="s">
        <v>213</v>
      </c>
      <c r="E476" s="448">
        <f>F476-5</f>
        <v>43556</v>
      </c>
      <c r="F476" s="468">
        <v>43561</v>
      </c>
      <c r="G476" s="468">
        <f>F476+14</f>
        <v>43575</v>
      </c>
    </row>
    <row r="477" spans="1:7" s="419" customFormat="1" ht="17.25" customHeight="1">
      <c r="A477" s="452"/>
      <c r="B477" s="451" t="s">
        <v>286</v>
      </c>
      <c r="C477" s="450" t="s">
        <v>2508</v>
      </c>
      <c r="D477" s="1016"/>
      <c r="E477" s="448">
        <f>F477-5</f>
        <v>43563</v>
      </c>
      <c r="F477" s="468">
        <f>F476+7</f>
        <v>43568</v>
      </c>
      <c r="G477" s="468">
        <f>F477+14</f>
        <v>43582</v>
      </c>
    </row>
    <row r="478" spans="1:7" s="419" customFormat="1" ht="17.25" customHeight="1">
      <c r="A478" s="452"/>
      <c r="B478" s="451" t="s">
        <v>2507</v>
      </c>
      <c r="C478" s="450" t="s">
        <v>2506</v>
      </c>
      <c r="D478" s="1016"/>
      <c r="E478" s="448">
        <f>F478-5</f>
        <v>43570</v>
      </c>
      <c r="F478" s="468">
        <f>F477+7</f>
        <v>43575</v>
      </c>
      <c r="G478" s="468">
        <f>F478+14</f>
        <v>43589</v>
      </c>
    </row>
    <row r="479" spans="1:7" s="419" customFormat="1" ht="17.25" customHeight="1">
      <c r="A479" s="452"/>
      <c r="B479" s="451" t="s">
        <v>300</v>
      </c>
      <c r="C479" s="450" t="s">
        <v>2505</v>
      </c>
      <c r="D479" s="1016"/>
      <c r="E479" s="448">
        <f>F479-5</f>
        <v>43577</v>
      </c>
      <c r="F479" s="468">
        <f>F478+7</f>
        <v>43582</v>
      </c>
      <c r="G479" s="468">
        <f>F479+14</f>
        <v>43596</v>
      </c>
    </row>
    <row r="480" spans="1:7" s="419" customFormat="1" ht="17.25" customHeight="1">
      <c r="B480" s="451" t="s">
        <v>565</v>
      </c>
      <c r="C480" s="450" t="s">
        <v>1585</v>
      </c>
      <c r="D480" s="1016"/>
      <c r="E480" s="448">
        <f>F480-5</f>
        <v>43584</v>
      </c>
      <c r="F480" s="468">
        <f>F479+7</f>
        <v>43589</v>
      </c>
      <c r="G480" s="468">
        <f>F480+14</f>
        <v>43603</v>
      </c>
    </row>
    <row r="481" spans="1:7" s="429" customFormat="1" ht="18" customHeight="1">
      <c r="A481" s="1032" t="s">
        <v>2504</v>
      </c>
      <c r="B481" s="1032"/>
      <c r="C481" s="455"/>
      <c r="D481" s="479"/>
      <c r="E481" s="453"/>
      <c r="F481" s="453"/>
      <c r="G481" s="453"/>
    </row>
    <row r="482" spans="1:7" s="419" customFormat="1" ht="18" customHeight="1">
      <c r="A482" s="452"/>
      <c r="B482" s="1037" t="s">
        <v>32</v>
      </c>
      <c r="C482" s="1083" t="s">
        <v>33</v>
      </c>
      <c r="D482" s="1083" t="s">
        <v>9</v>
      </c>
      <c r="E482" s="448" t="s">
        <v>2430</v>
      </c>
      <c r="F482" s="448" t="s">
        <v>10</v>
      </c>
      <c r="G482" s="448" t="s">
        <v>2269</v>
      </c>
    </row>
    <row r="483" spans="1:7" s="419" customFormat="1" ht="18" customHeight="1">
      <c r="A483" s="452"/>
      <c r="B483" s="1038"/>
      <c r="C483" s="1087"/>
      <c r="D483" s="1087"/>
      <c r="E483" s="448" t="s">
        <v>2429</v>
      </c>
      <c r="F483" s="448" t="s">
        <v>36</v>
      </c>
      <c r="G483" s="448" t="s">
        <v>37</v>
      </c>
    </row>
    <row r="484" spans="1:7" s="419" customFormat="1" ht="17.25" customHeight="1">
      <c r="A484" s="452"/>
      <c r="B484" s="451" t="s">
        <v>2503</v>
      </c>
      <c r="C484" s="450" t="s">
        <v>2502</v>
      </c>
      <c r="D484" s="1016" t="s">
        <v>196</v>
      </c>
      <c r="E484" s="448">
        <f>F484-5</f>
        <v>43557</v>
      </c>
      <c r="F484" s="468">
        <v>43562</v>
      </c>
      <c r="G484" s="468">
        <f>F484+9</f>
        <v>43571</v>
      </c>
    </row>
    <row r="485" spans="1:7" s="419" customFormat="1" ht="17.25" customHeight="1">
      <c r="A485" s="452"/>
      <c r="B485" s="451" t="s">
        <v>2501</v>
      </c>
      <c r="C485" s="450" t="s">
        <v>2500</v>
      </c>
      <c r="D485" s="1016"/>
      <c r="E485" s="448">
        <f>F485-5</f>
        <v>43564</v>
      </c>
      <c r="F485" s="468">
        <f>F484+7</f>
        <v>43569</v>
      </c>
      <c r="G485" s="468">
        <f>F485+9</f>
        <v>43578</v>
      </c>
    </row>
    <row r="486" spans="1:7" s="419" customFormat="1" ht="17.25" customHeight="1">
      <c r="A486" s="452"/>
      <c r="B486" s="451" t="s">
        <v>2499</v>
      </c>
      <c r="C486" s="450" t="s">
        <v>2498</v>
      </c>
      <c r="D486" s="1016"/>
      <c r="E486" s="448">
        <f>F486-5</f>
        <v>43571</v>
      </c>
      <c r="F486" s="468">
        <f>F485+7</f>
        <v>43576</v>
      </c>
      <c r="G486" s="468">
        <f>F486+9</f>
        <v>43585</v>
      </c>
    </row>
    <row r="487" spans="1:7" s="419" customFormat="1" ht="17.25" customHeight="1">
      <c r="A487" s="452"/>
      <c r="B487" s="451" t="s">
        <v>2497</v>
      </c>
      <c r="C487" s="450" t="s">
        <v>2496</v>
      </c>
      <c r="D487" s="1016"/>
      <c r="E487" s="448">
        <f>F487-5</f>
        <v>43578</v>
      </c>
      <c r="F487" s="468">
        <f>F486+7</f>
        <v>43583</v>
      </c>
      <c r="G487" s="468">
        <f>F487+9</f>
        <v>43592</v>
      </c>
    </row>
    <row r="488" spans="1:7" s="419" customFormat="1" ht="17.100000000000001" customHeight="1">
      <c r="B488" s="451" t="s">
        <v>2495</v>
      </c>
      <c r="C488" s="450" t="s">
        <v>2494</v>
      </c>
      <c r="D488" s="1016"/>
      <c r="E488" s="448">
        <f>F488-5</f>
        <v>43585</v>
      </c>
      <c r="F488" s="468">
        <f>F487+7</f>
        <v>43590</v>
      </c>
      <c r="G488" s="468">
        <f>F488+9</f>
        <v>43599</v>
      </c>
    </row>
    <row r="489" spans="1:7" s="463" customFormat="1" ht="15">
      <c r="A489" s="1066" t="s">
        <v>1662</v>
      </c>
      <c r="B489" s="1067"/>
      <c r="E489" s="478"/>
      <c r="F489" s="477"/>
      <c r="G489" s="477"/>
    </row>
    <row r="490" spans="1:7" s="419" customFormat="1" ht="15" customHeight="1">
      <c r="A490" s="414"/>
      <c r="B490" s="1037" t="s">
        <v>32</v>
      </c>
      <c r="C490" s="1083" t="s">
        <v>33</v>
      </c>
      <c r="D490" s="1083" t="s">
        <v>9</v>
      </c>
      <c r="E490" s="437" t="s">
        <v>2430</v>
      </c>
      <c r="F490" s="437" t="s">
        <v>10</v>
      </c>
      <c r="G490" s="437" t="s">
        <v>228</v>
      </c>
    </row>
    <row r="491" spans="1:7" s="419" customFormat="1" ht="15">
      <c r="A491" s="414"/>
      <c r="B491" s="1038"/>
      <c r="C491" s="1087"/>
      <c r="D491" s="1087"/>
      <c r="E491" s="476" t="s">
        <v>2429</v>
      </c>
      <c r="F491" s="476" t="s">
        <v>36</v>
      </c>
      <c r="G491" s="476" t="s">
        <v>37</v>
      </c>
    </row>
    <row r="492" spans="1:7" s="419" customFormat="1" ht="15">
      <c r="A492" s="414"/>
      <c r="B492" s="474" t="s">
        <v>1855</v>
      </c>
      <c r="C492" s="475" t="s">
        <v>1687</v>
      </c>
      <c r="D492" s="1016" t="s">
        <v>2493</v>
      </c>
      <c r="E492" s="448">
        <f>F492-5</f>
        <v>43555</v>
      </c>
      <c r="F492" s="473">
        <v>43560</v>
      </c>
      <c r="G492" s="473">
        <f>F492+21</f>
        <v>43581</v>
      </c>
    </row>
    <row r="493" spans="1:7" s="419" customFormat="1" ht="15">
      <c r="A493" s="414"/>
      <c r="B493" s="474" t="s">
        <v>93</v>
      </c>
      <c r="C493" s="450" t="s">
        <v>2492</v>
      </c>
      <c r="D493" s="1016"/>
      <c r="E493" s="448">
        <f>F493-5</f>
        <v>43562</v>
      </c>
      <c r="F493" s="473">
        <f>F492+7</f>
        <v>43567</v>
      </c>
      <c r="G493" s="473">
        <f>F493+21</f>
        <v>43588</v>
      </c>
    </row>
    <row r="494" spans="1:7" s="419" customFormat="1" ht="15">
      <c r="A494" s="414"/>
      <c r="B494" s="474" t="s">
        <v>1855</v>
      </c>
      <c r="C494" s="450" t="s">
        <v>2491</v>
      </c>
      <c r="D494" s="1016"/>
      <c r="E494" s="448">
        <f>F494-5</f>
        <v>43569</v>
      </c>
      <c r="F494" s="473">
        <f>F493+7</f>
        <v>43574</v>
      </c>
      <c r="G494" s="473">
        <f>F494+21</f>
        <v>43595</v>
      </c>
    </row>
    <row r="495" spans="1:7" s="419" customFormat="1" ht="15">
      <c r="A495" s="414"/>
      <c r="B495" s="474" t="s">
        <v>2490</v>
      </c>
      <c r="C495" s="450" t="s">
        <v>2489</v>
      </c>
      <c r="D495" s="1016"/>
      <c r="E495" s="448">
        <f>F495-5</f>
        <v>43576</v>
      </c>
      <c r="F495" s="473">
        <f>F494+7</f>
        <v>43581</v>
      </c>
      <c r="G495" s="473">
        <f>F495+21</f>
        <v>43602</v>
      </c>
    </row>
    <row r="496" spans="1:7" s="419" customFormat="1" ht="15">
      <c r="A496" s="414"/>
      <c r="B496" s="474" t="s">
        <v>1688</v>
      </c>
      <c r="C496" s="450" t="s">
        <v>2488</v>
      </c>
      <c r="D496" s="1016"/>
      <c r="E496" s="448">
        <f>F496-5</f>
        <v>43583</v>
      </c>
      <c r="F496" s="473">
        <f>F495+7</f>
        <v>43588</v>
      </c>
      <c r="G496" s="473">
        <f>F496+21</f>
        <v>43609</v>
      </c>
    </row>
    <row r="497" spans="1:7" s="469" customFormat="1" ht="18" customHeight="1">
      <c r="A497" s="1032" t="s">
        <v>2</v>
      </c>
      <c r="B497" s="1032"/>
      <c r="C497" s="472"/>
      <c r="D497" s="471"/>
      <c r="E497" s="470"/>
      <c r="F497" s="470"/>
      <c r="G497" s="470"/>
    </row>
    <row r="498" spans="1:7" s="419" customFormat="1" ht="18" customHeight="1">
      <c r="A498" s="452"/>
      <c r="B498" s="1037" t="s">
        <v>32</v>
      </c>
      <c r="C498" s="1083" t="s">
        <v>33</v>
      </c>
      <c r="D498" s="1083" t="s">
        <v>9</v>
      </c>
      <c r="E498" s="448" t="s">
        <v>2430</v>
      </c>
      <c r="F498" s="448" t="s">
        <v>10</v>
      </c>
      <c r="G498" s="448" t="s">
        <v>2</v>
      </c>
    </row>
    <row r="499" spans="1:7" s="419" customFormat="1" ht="18" customHeight="1">
      <c r="A499" s="452"/>
      <c r="B499" s="1038"/>
      <c r="C499" s="1087"/>
      <c r="D499" s="1087"/>
      <c r="E499" s="448" t="s">
        <v>2429</v>
      </c>
      <c r="F499" s="448" t="s">
        <v>36</v>
      </c>
      <c r="G499" s="448" t="s">
        <v>37</v>
      </c>
    </row>
    <row r="500" spans="1:7" s="419" customFormat="1" ht="17.25" customHeight="1">
      <c r="A500" s="452"/>
      <c r="B500" s="451" t="s">
        <v>2487</v>
      </c>
      <c r="C500" s="450" t="s">
        <v>2486</v>
      </c>
      <c r="D500" s="1016" t="s">
        <v>224</v>
      </c>
      <c r="E500" s="448">
        <f>F500-5</f>
        <v>43557</v>
      </c>
      <c r="F500" s="468">
        <v>43562</v>
      </c>
      <c r="G500" s="468">
        <f>F500+18</f>
        <v>43580</v>
      </c>
    </row>
    <row r="501" spans="1:7" s="419" customFormat="1" ht="17.25" customHeight="1">
      <c r="A501" s="452"/>
      <c r="B501" s="451" t="s">
        <v>72</v>
      </c>
      <c r="C501" s="450" t="s">
        <v>2485</v>
      </c>
      <c r="D501" s="1016"/>
      <c r="E501" s="448">
        <f>F501-5</f>
        <v>43564</v>
      </c>
      <c r="F501" s="468">
        <f>F500+7</f>
        <v>43569</v>
      </c>
      <c r="G501" s="468">
        <f>F501+18</f>
        <v>43587</v>
      </c>
    </row>
    <row r="502" spans="1:7" s="419" customFormat="1" ht="17.25" customHeight="1">
      <c r="A502" s="452"/>
      <c r="B502" s="451" t="s">
        <v>2484</v>
      </c>
      <c r="C502" s="450" t="s">
        <v>2484</v>
      </c>
      <c r="D502" s="1016"/>
      <c r="E502" s="448">
        <f>F502-5</f>
        <v>43571</v>
      </c>
      <c r="F502" s="468">
        <f>F501+7</f>
        <v>43576</v>
      </c>
      <c r="G502" s="468">
        <f>F502+18</f>
        <v>43594</v>
      </c>
    </row>
    <row r="503" spans="1:7" s="419" customFormat="1" ht="17.25" customHeight="1">
      <c r="A503" s="452"/>
      <c r="B503" s="451" t="s">
        <v>2483</v>
      </c>
      <c r="C503" s="450" t="s">
        <v>2482</v>
      </c>
      <c r="D503" s="1016"/>
      <c r="E503" s="448">
        <f>F503-5</f>
        <v>43578</v>
      </c>
      <c r="F503" s="468">
        <f>F502+7</f>
        <v>43583</v>
      </c>
      <c r="G503" s="468">
        <f>F503+18</f>
        <v>43601</v>
      </c>
    </row>
    <row r="504" spans="1:7" s="419" customFormat="1" ht="17.25" customHeight="1">
      <c r="B504" s="451" t="s">
        <v>1855</v>
      </c>
      <c r="C504" s="450" t="s">
        <v>1855</v>
      </c>
      <c r="D504" s="1016"/>
      <c r="E504" s="448">
        <f>F504-5</f>
        <v>43585</v>
      </c>
      <c r="F504" s="468">
        <f>F503+7</f>
        <v>43590</v>
      </c>
      <c r="G504" s="468">
        <f>F504+18</f>
        <v>43608</v>
      </c>
    </row>
    <row r="505" spans="1:7" s="463" customFormat="1">
      <c r="A505" s="1066" t="s">
        <v>231</v>
      </c>
      <c r="B505" s="1066"/>
      <c r="C505" s="467"/>
      <c r="D505" s="466"/>
      <c r="E505" s="465"/>
      <c r="F505" s="464"/>
      <c r="G505" s="464"/>
    </row>
    <row r="506" spans="1:7" s="419" customFormat="1" ht="15">
      <c r="A506" s="457"/>
      <c r="B506" s="1037" t="s">
        <v>32</v>
      </c>
      <c r="C506" s="1083" t="s">
        <v>33</v>
      </c>
      <c r="D506" s="1083" t="s">
        <v>9</v>
      </c>
      <c r="E506" s="448" t="s">
        <v>2430</v>
      </c>
      <c r="F506" s="448" t="s">
        <v>10</v>
      </c>
      <c r="G506" s="448" t="s">
        <v>231</v>
      </c>
    </row>
    <row r="507" spans="1:7" s="419" customFormat="1" ht="15">
      <c r="A507" s="457"/>
      <c r="B507" s="1038"/>
      <c r="C507" s="1087"/>
      <c r="D507" s="1087"/>
      <c r="E507" s="448" t="s">
        <v>2429</v>
      </c>
      <c r="F507" s="448" t="s">
        <v>36</v>
      </c>
      <c r="G507" s="448" t="s">
        <v>37</v>
      </c>
    </row>
    <row r="508" spans="1:7" s="419" customFormat="1" ht="15">
      <c r="A508" s="457"/>
      <c r="B508" s="451" t="s">
        <v>2481</v>
      </c>
      <c r="C508" s="450" t="s">
        <v>2480</v>
      </c>
      <c r="D508" s="1018" t="s">
        <v>156</v>
      </c>
      <c r="E508" s="449">
        <f>F508-5</f>
        <v>43552</v>
      </c>
      <c r="F508" s="448">
        <v>43557</v>
      </c>
      <c r="G508" s="448">
        <f>F508+21</f>
        <v>43578</v>
      </c>
    </row>
    <row r="509" spans="1:7" s="419" customFormat="1" ht="15">
      <c r="A509" s="457"/>
      <c r="B509" s="451" t="s">
        <v>2479</v>
      </c>
      <c r="C509" s="450" t="s">
        <v>1251</v>
      </c>
      <c r="D509" s="1019"/>
      <c r="E509" s="449">
        <f>F509-5</f>
        <v>43559</v>
      </c>
      <c r="F509" s="448">
        <f>F508+7</f>
        <v>43564</v>
      </c>
      <c r="G509" s="448">
        <f>F509+17</f>
        <v>43581</v>
      </c>
    </row>
    <row r="510" spans="1:7" s="419" customFormat="1" ht="15">
      <c r="A510" s="457"/>
      <c r="B510" s="451" t="s">
        <v>2478</v>
      </c>
      <c r="C510" s="450" t="s">
        <v>2477</v>
      </c>
      <c r="D510" s="1019"/>
      <c r="E510" s="449">
        <f>F510-5</f>
        <v>43566</v>
      </c>
      <c r="F510" s="448">
        <f>F509+7</f>
        <v>43571</v>
      </c>
      <c r="G510" s="448">
        <f>F510+17</f>
        <v>43588</v>
      </c>
    </row>
    <row r="511" spans="1:7" s="419" customFormat="1" ht="15">
      <c r="A511" s="457"/>
      <c r="B511" s="451" t="s">
        <v>2476</v>
      </c>
      <c r="C511" s="450" t="s">
        <v>2475</v>
      </c>
      <c r="D511" s="1019"/>
      <c r="E511" s="449">
        <f>F511-5</f>
        <v>43573</v>
      </c>
      <c r="F511" s="448">
        <f>F510+7</f>
        <v>43578</v>
      </c>
      <c r="G511" s="448">
        <f>F511+17</f>
        <v>43595</v>
      </c>
    </row>
    <row r="512" spans="1:7" s="419" customFormat="1" ht="15.95" customHeight="1">
      <c r="A512" s="457"/>
      <c r="B512" s="451" t="s">
        <v>2474</v>
      </c>
      <c r="C512" s="450" t="s">
        <v>2473</v>
      </c>
      <c r="D512" s="1020"/>
      <c r="E512" s="449">
        <f>F512-5</f>
        <v>43580</v>
      </c>
      <c r="F512" s="448">
        <f>F511+7</f>
        <v>43585</v>
      </c>
      <c r="G512" s="448">
        <f>F512+17</f>
        <v>43602</v>
      </c>
    </row>
    <row r="513" spans="1:7" s="429" customFormat="1">
      <c r="A513" s="1032" t="s">
        <v>230</v>
      </c>
      <c r="B513" s="1032"/>
      <c r="C513" s="462"/>
      <c r="D513" s="461"/>
      <c r="E513" s="460"/>
      <c r="F513" s="459"/>
      <c r="G513" s="459"/>
    </row>
    <row r="514" spans="1:7" s="419" customFormat="1" ht="15">
      <c r="A514" s="457"/>
      <c r="B514" s="1037" t="s">
        <v>32</v>
      </c>
      <c r="C514" s="1083" t="s">
        <v>33</v>
      </c>
      <c r="D514" s="1083" t="s">
        <v>9</v>
      </c>
      <c r="E514" s="448" t="s">
        <v>2430</v>
      </c>
      <c r="F514" s="448" t="s">
        <v>10</v>
      </c>
      <c r="G514" s="448" t="s">
        <v>230</v>
      </c>
    </row>
    <row r="515" spans="1:7" s="419" customFormat="1" ht="15">
      <c r="A515" s="457"/>
      <c r="B515" s="1038"/>
      <c r="C515" s="1087"/>
      <c r="D515" s="1087"/>
      <c r="E515" s="448" t="s">
        <v>2429</v>
      </c>
      <c r="F515" s="448" t="s">
        <v>36</v>
      </c>
      <c r="G515" s="448" t="s">
        <v>37</v>
      </c>
    </row>
    <row r="516" spans="1:7" s="419" customFormat="1" ht="15">
      <c r="A516" s="457"/>
      <c r="B516" s="451" t="s">
        <v>2472</v>
      </c>
      <c r="C516" s="450" t="s">
        <v>1202</v>
      </c>
      <c r="D516" s="1016" t="s">
        <v>156</v>
      </c>
      <c r="E516" s="449">
        <f>F516-5</f>
        <v>43553</v>
      </c>
      <c r="F516" s="448">
        <v>43558</v>
      </c>
      <c r="G516" s="448">
        <f>F516+21</f>
        <v>43579</v>
      </c>
    </row>
    <row r="517" spans="1:7" s="419" customFormat="1" ht="15">
      <c r="A517" s="457"/>
      <c r="B517" s="451" t="s">
        <v>2471</v>
      </c>
      <c r="C517" s="450" t="s">
        <v>1886</v>
      </c>
      <c r="D517" s="1016"/>
      <c r="E517" s="449">
        <f>F517-5</f>
        <v>43560</v>
      </c>
      <c r="F517" s="448">
        <f>F516+7</f>
        <v>43565</v>
      </c>
      <c r="G517" s="448">
        <f>F517+21</f>
        <v>43586</v>
      </c>
    </row>
    <row r="518" spans="1:7" s="419" customFormat="1" ht="15">
      <c r="A518" s="457"/>
      <c r="B518" s="450" t="s">
        <v>2470</v>
      </c>
      <c r="C518" s="450" t="s">
        <v>1251</v>
      </c>
      <c r="D518" s="1016"/>
      <c r="E518" s="449">
        <f>F518-5</f>
        <v>43567</v>
      </c>
      <c r="F518" s="448">
        <f>F517+7</f>
        <v>43572</v>
      </c>
      <c r="G518" s="448">
        <f>F518+21</f>
        <v>43593</v>
      </c>
    </row>
    <row r="519" spans="1:7" s="419" customFormat="1" ht="15">
      <c r="A519" s="457"/>
      <c r="B519" s="451" t="s">
        <v>2469</v>
      </c>
      <c r="C519" s="450" t="s">
        <v>1253</v>
      </c>
      <c r="D519" s="1016"/>
      <c r="E519" s="449">
        <f>F519-5</f>
        <v>43574</v>
      </c>
      <c r="F519" s="448">
        <f>F518+7</f>
        <v>43579</v>
      </c>
      <c r="G519" s="448">
        <f>F519+21</f>
        <v>43600</v>
      </c>
    </row>
    <row r="520" spans="1:7" s="419" customFormat="1" ht="15">
      <c r="A520" s="457"/>
      <c r="B520" s="451" t="s">
        <v>2468</v>
      </c>
      <c r="C520" s="450" t="s">
        <v>1255</v>
      </c>
      <c r="D520" s="1016"/>
      <c r="E520" s="449">
        <f>F520-5</f>
        <v>43581</v>
      </c>
      <c r="F520" s="448">
        <f>F519+7</f>
        <v>43586</v>
      </c>
      <c r="G520" s="448">
        <f>F520+21</f>
        <v>43607</v>
      </c>
    </row>
    <row r="521" spans="1:7" s="429" customFormat="1">
      <c r="A521" s="1032" t="s">
        <v>2467</v>
      </c>
      <c r="B521" s="1032"/>
      <c r="C521" s="462"/>
      <c r="D521" s="461"/>
      <c r="E521" s="460"/>
      <c r="F521" s="459"/>
      <c r="G521" s="459"/>
    </row>
    <row r="522" spans="1:7" s="419" customFormat="1" ht="15">
      <c r="A522" s="457"/>
      <c r="B522" s="1037" t="s">
        <v>32</v>
      </c>
      <c r="C522" s="1083" t="s">
        <v>33</v>
      </c>
      <c r="D522" s="1083" t="s">
        <v>9</v>
      </c>
      <c r="E522" s="448" t="s">
        <v>2430</v>
      </c>
      <c r="F522" s="448" t="s">
        <v>10</v>
      </c>
      <c r="G522" s="448" t="s">
        <v>126</v>
      </c>
    </row>
    <row r="523" spans="1:7" s="419" customFormat="1" ht="15">
      <c r="A523" s="457"/>
      <c r="B523" s="1038"/>
      <c r="C523" s="1087"/>
      <c r="D523" s="1087"/>
      <c r="E523" s="448" t="s">
        <v>2429</v>
      </c>
      <c r="F523" s="448" t="s">
        <v>36</v>
      </c>
      <c r="G523" s="448" t="s">
        <v>37</v>
      </c>
    </row>
    <row r="524" spans="1:7" s="419" customFormat="1" ht="15">
      <c r="A524" s="457"/>
      <c r="B524" s="451" t="s">
        <v>1275</v>
      </c>
      <c r="C524" s="458" t="s">
        <v>1159</v>
      </c>
      <c r="D524" s="1016" t="s">
        <v>156</v>
      </c>
      <c r="E524" s="449">
        <f>F524-5</f>
        <v>43557</v>
      </c>
      <c r="F524" s="448">
        <v>43562</v>
      </c>
      <c r="G524" s="448">
        <f>F524+21</f>
        <v>43583</v>
      </c>
    </row>
    <row r="525" spans="1:7" s="419" customFormat="1" ht="15">
      <c r="A525" s="457"/>
      <c r="B525" s="451" t="s">
        <v>2466</v>
      </c>
      <c r="C525" s="451" t="s">
        <v>2465</v>
      </c>
      <c r="D525" s="1016"/>
      <c r="E525" s="449">
        <f>F525-5</f>
        <v>43564</v>
      </c>
      <c r="F525" s="448">
        <f>F524+7</f>
        <v>43569</v>
      </c>
      <c r="G525" s="448">
        <f>F525+21</f>
        <v>43590</v>
      </c>
    </row>
    <row r="526" spans="1:7" s="419" customFormat="1" ht="15">
      <c r="A526" s="457"/>
      <c r="B526" s="451" t="s">
        <v>2464</v>
      </c>
      <c r="C526" s="456" t="s">
        <v>2463</v>
      </c>
      <c r="D526" s="1016"/>
      <c r="E526" s="449">
        <f>F526-5</f>
        <v>43571</v>
      </c>
      <c r="F526" s="448">
        <f>F525+7</f>
        <v>43576</v>
      </c>
      <c r="G526" s="448">
        <f>F526+21</f>
        <v>43597</v>
      </c>
    </row>
    <row r="527" spans="1:7" s="419" customFormat="1" ht="15">
      <c r="A527" s="457"/>
      <c r="B527" s="451" t="s">
        <v>2462</v>
      </c>
      <c r="C527" s="456" t="s">
        <v>1149</v>
      </c>
      <c r="D527" s="1016"/>
      <c r="E527" s="449">
        <f>F527-5</f>
        <v>43578</v>
      </c>
      <c r="F527" s="448">
        <f>F526+7</f>
        <v>43583</v>
      </c>
      <c r="G527" s="448">
        <f>F527+21</f>
        <v>43604</v>
      </c>
    </row>
    <row r="528" spans="1:7" s="419" customFormat="1" ht="15">
      <c r="A528" s="457"/>
      <c r="B528" s="451" t="s">
        <v>2461</v>
      </c>
      <c r="C528" s="456" t="s">
        <v>2460</v>
      </c>
      <c r="D528" s="1016"/>
      <c r="E528" s="449">
        <f>F528-5</f>
        <v>43585</v>
      </c>
      <c r="F528" s="448">
        <f>F527+7</f>
        <v>43590</v>
      </c>
      <c r="G528" s="448">
        <f>F528+21</f>
        <v>43611</v>
      </c>
    </row>
    <row r="529" spans="1:7" s="429" customFormat="1" ht="15" customHeight="1">
      <c r="A529" s="1032" t="s">
        <v>87</v>
      </c>
      <c r="B529" s="1032"/>
      <c r="C529" s="455"/>
      <c r="D529" s="454"/>
      <c r="E529" s="453"/>
      <c r="F529" s="453"/>
      <c r="G529" s="453"/>
    </row>
    <row r="530" spans="1:7" s="419" customFormat="1" ht="15" customHeight="1">
      <c r="A530" s="452"/>
      <c r="B530" s="1037" t="s">
        <v>32</v>
      </c>
      <c r="C530" s="1083" t="s">
        <v>33</v>
      </c>
      <c r="D530" s="1083" t="s">
        <v>9</v>
      </c>
      <c r="E530" s="448" t="s">
        <v>2430</v>
      </c>
      <c r="F530" s="448" t="s">
        <v>10</v>
      </c>
      <c r="G530" s="448" t="s">
        <v>87</v>
      </c>
    </row>
    <row r="531" spans="1:7" s="419" customFormat="1" ht="15" customHeight="1">
      <c r="A531" s="452"/>
      <c r="B531" s="1038"/>
      <c r="C531" s="1087"/>
      <c r="D531" s="1087"/>
      <c r="E531" s="448" t="s">
        <v>2429</v>
      </c>
      <c r="F531" s="448" t="s">
        <v>36</v>
      </c>
      <c r="G531" s="448" t="s">
        <v>37</v>
      </c>
    </row>
    <row r="532" spans="1:7" s="419" customFormat="1" ht="15" customHeight="1">
      <c r="A532" s="452"/>
      <c r="B532" s="451" t="s">
        <v>2459</v>
      </c>
      <c r="C532" s="450" t="s">
        <v>2458</v>
      </c>
      <c r="D532" s="1016" t="s">
        <v>137</v>
      </c>
      <c r="E532" s="449">
        <f>F532-5</f>
        <v>43551</v>
      </c>
      <c r="F532" s="448">
        <v>43556</v>
      </c>
      <c r="G532" s="448">
        <f>F532+17</f>
        <v>43573</v>
      </c>
    </row>
    <row r="533" spans="1:7" s="419" customFormat="1" ht="15" customHeight="1">
      <c r="A533" s="452"/>
      <c r="B533" s="451" t="s">
        <v>2457</v>
      </c>
      <c r="C533" s="450" t="s">
        <v>2456</v>
      </c>
      <c r="D533" s="1016"/>
      <c r="E533" s="449">
        <f>F533-5</f>
        <v>43558</v>
      </c>
      <c r="F533" s="448">
        <f>F532+7</f>
        <v>43563</v>
      </c>
      <c r="G533" s="448">
        <f>F533+17</f>
        <v>43580</v>
      </c>
    </row>
    <row r="534" spans="1:7" s="419" customFormat="1" ht="18" customHeight="1">
      <c r="A534" s="452"/>
      <c r="B534" s="451" t="s">
        <v>2455</v>
      </c>
      <c r="C534" s="450" t="s">
        <v>2454</v>
      </c>
      <c r="D534" s="1016"/>
      <c r="E534" s="449">
        <f>F534-5</f>
        <v>43565</v>
      </c>
      <c r="F534" s="448">
        <f>F533+7</f>
        <v>43570</v>
      </c>
      <c r="G534" s="448">
        <f>F534+17</f>
        <v>43587</v>
      </c>
    </row>
    <row r="535" spans="1:7" s="419" customFormat="1" ht="18" customHeight="1">
      <c r="A535" s="452"/>
      <c r="B535" s="451" t="s">
        <v>2453</v>
      </c>
      <c r="C535" s="450" t="s">
        <v>2452</v>
      </c>
      <c r="D535" s="1016"/>
      <c r="E535" s="449">
        <f>F535-5</f>
        <v>43572</v>
      </c>
      <c r="F535" s="448">
        <f>F534+7</f>
        <v>43577</v>
      </c>
      <c r="G535" s="448">
        <f>F535+17</f>
        <v>43594</v>
      </c>
    </row>
    <row r="536" spans="1:7" s="419" customFormat="1" ht="17.25" customHeight="1">
      <c r="A536" s="452"/>
      <c r="B536" s="451" t="s">
        <v>2451</v>
      </c>
      <c r="C536" s="451" t="s">
        <v>2450</v>
      </c>
      <c r="D536" s="1016"/>
      <c r="E536" s="449">
        <f>F536-5</f>
        <v>43579</v>
      </c>
      <c r="F536" s="448">
        <f>F535+7</f>
        <v>43584</v>
      </c>
      <c r="G536" s="448">
        <f>F536+17</f>
        <v>43601</v>
      </c>
    </row>
    <row r="537" spans="1:7" s="429" customFormat="1" ht="15" customHeight="1">
      <c r="A537" s="1032" t="s">
        <v>83</v>
      </c>
      <c r="B537" s="1032"/>
      <c r="C537" s="455"/>
      <c r="D537" s="454"/>
      <c r="E537" s="453"/>
      <c r="F537" s="453"/>
      <c r="G537" s="453"/>
    </row>
    <row r="538" spans="1:7" s="419" customFormat="1" ht="15" customHeight="1">
      <c r="A538" s="452"/>
      <c r="B538" s="1037" t="s">
        <v>32</v>
      </c>
      <c r="C538" s="1083" t="s">
        <v>33</v>
      </c>
      <c r="D538" s="1083" t="s">
        <v>9</v>
      </c>
      <c r="E538" s="448" t="s">
        <v>2430</v>
      </c>
      <c r="F538" s="448" t="s">
        <v>10</v>
      </c>
      <c r="G538" s="448" t="s">
        <v>83</v>
      </c>
    </row>
    <row r="539" spans="1:7" s="419" customFormat="1" ht="15" customHeight="1">
      <c r="A539" s="452"/>
      <c r="B539" s="1038"/>
      <c r="C539" s="1087"/>
      <c r="D539" s="1087"/>
      <c r="E539" s="448" t="s">
        <v>2429</v>
      </c>
      <c r="F539" s="448" t="s">
        <v>36</v>
      </c>
      <c r="G539" s="448" t="s">
        <v>37</v>
      </c>
    </row>
    <row r="540" spans="1:7" s="419" customFormat="1" ht="15" customHeight="1">
      <c r="A540" s="452"/>
      <c r="B540" s="451" t="s">
        <v>2459</v>
      </c>
      <c r="C540" s="450" t="s">
        <v>2458</v>
      </c>
      <c r="D540" s="1016" t="s">
        <v>137</v>
      </c>
      <c r="E540" s="449">
        <f>F540-5</f>
        <v>43551</v>
      </c>
      <c r="F540" s="448">
        <v>43556</v>
      </c>
      <c r="G540" s="448">
        <f>F540+15</f>
        <v>43571</v>
      </c>
    </row>
    <row r="541" spans="1:7" s="419" customFormat="1" ht="15" customHeight="1">
      <c r="A541" s="452"/>
      <c r="B541" s="451" t="s">
        <v>2457</v>
      </c>
      <c r="C541" s="450" t="s">
        <v>2456</v>
      </c>
      <c r="D541" s="1016"/>
      <c r="E541" s="449">
        <f>F541-5</f>
        <v>43558</v>
      </c>
      <c r="F541" s="448">
        <f>F540+7</f>
        <v>43563</v>
      </c>
      <c r="G541" s="448">
        <f>F541+15</f>
        <v>43578</v>
      </c>
    </row>
    <row r="542" spans="1:7" s="419" customFormat="1" ht="18" customHeight="1">
      <c r="A542" s="452"/>
      <c r="B542" s="451" t="s">
        <v>2455</v>
      </c>
      <c r="C542" s="450" t="s">
        <v>2454</v>
      </c>
      <c r="D542" s="1016"/>
      <c r="E542" s="449">
        <f>F542-5</f>
        <v>43565</v>
      </c>
      <c r="F542" s="448">
        <f>F541+7</f>
        <v>43570</v>
      </c>
      <c r="G542" s="448">
        <f>F542+15</f>
        <v>43585</v>
      </c>
    </row>
    <row r="543" spans="1:7" s="419" customFormat="1" ht="18" customHeight="1">
      <c r="A543" s="452"/>
      <c r="B543" s="451" t="s">
        <v>2453</v>
      </c>
      <c r="C543" s="450" t="s">
        <v>2452</v>
      </c>
      <c r="D543" s="1016"/>
      <c r="E543" s="449">
        <f>F543-5</f>
        <v>43572</v>
      </c>
      <c r="F543" s="448">
        <f>F542+7</f>
        <v>43577</v>
      </c>
      <c r="G543" s="448">
        <f>F543+15</f>
        <v>43592</v>
      </c>
    </row>
    <row r="544" spans="1:7" s="419" customFormat="1" ht="17.25" customHeight="1">
      <c r="A544" s="452"/>
      <c r="B544" s="451" t="s">
        <v>2451</v>
      </c>
      <c r="C544" s="451" t="s">
        <v>2450</v>
      </c>
      <c r="D544" s="1016"/>
      <c r="E544" s="449">
        <f>F544-5</f>
        <v>43579</v>
      </c>
      <c r="F544" s="448">
        <f>F543+7</f>
        <v>43584</v>
      </c>
      <c r="G544" s="448">
        <f>F544+15</f>
        <v>43599</v>
      </c>
    </row>
    <row r="545" spans="1:8" s="429" customFormat="1" ht="15" customHeight="1">
      <c r="A545" s="1032" t="s">
        <v>85</v>
      </c>
      <c r="B545" s="1032"/>
      <c r="C545" s="455"/>
      <c r="D545" s="454"/>
      <c r="E545" s="453"/>
      <c r="F545" s="453"/>
      <c r="G545" s="453"/>
    </row>
    <row r="546" spans="1:8" s="419" customFormat="1" ht="15" customHeight="1">
      <c r="A546" s="452"/>
      <c r="B546" s="1037" t="s">
        <v>32</v>
      </c>
      <c r="C546" s="1083" t="s">
        <v>33</v>
      </c>
      <c r="D546" s="1083" t="s">
        <v>9</v>
      </c>
      <c r="E546" s="448" t="s">
        <v>2430</v>
      </c>
      <c r="F546" s="448" t="s">
        <v>10</v>
      </c>
      <c r="G546" s="448" t="s">
        <v>85</v>
      </c>
    </row>
    <row r="547" spans="1:8" s="419" customFormat="1" ht="15" customHeight="1">
      <c r="A547" s="452"/>
      <c r="B547" s="1038"/>
      <c r="C547" s="1087"/>
      <c r="D547" s="1087"/>
      <c r="E547" s="448" t="s">
        <v>2429</v>
      </c>
      <c r="F547" s="448" t="s">
        <v>36</v>
      </c>
      <c r="G547" s="448" t="s">
        <v>37</v>
      </c>
    </row>
    <row r="548" spans="1:8" s="419" customFormat="1" ht="15" customHeight="1">
      <c r="A548" s="452"/>
      <c r="B548" s="451" t="s">
        <v>420</v>
      </c>
      <c r="C548" s="450" t="s">
        <v>2449</v>
      </c>
      <c r="D548" s="1016" t="s">
        <v>168</v>
      </c>
      <c r="E548" s="449">
        <f>F548-5</f>
        <v>43557</v>
      </c>
      <c r="F548" s="448">
        <v>43562</v>
      </c>
      <c r="G548" s="448">
        <f>F548+17</f>
        <v>43579</v>
      </c>
    </row>
    <row r="549" spans="1:8" s="419" customFormat="1" ht="15" customHeight="1">
      <c r="A549" s="452"/>
      <c r="B549" s="451" t="s">
        <v>299</v>
      </c>
      <c r="C549" s="450" t="s">
        <v>2448</v>
      </c>
      <c r="D549" s="1016"/>
      <c r="E549" s="449">
        <f>F549-5</f>
        <v>43564</v>
      </c>
      <c r="F549" s="448">
        <f>F548+7</f>
        <v>43569</v>
      </c>
      <c r="G549" s="448">
        <f>F549+17</f>
        <v>43586</v>
      </c>
    </row>
    <row r="550" spans="1:8" s="419" customFormat="1" ht="18" customHeight="1">
      <c r="A550" s="452"/>
      <c r="B550" s="451" t="s">
        <v>325</v>
      </c>
      <c r="C550" s="450" t="s">
        <v>2447</v>
      </c>
      <c r="D550" s="1016"/>
      <c r="E550" s="449">
        <f>F550-5</f>
        <v>43571</v>
      </c>
      <c r="F550" s="448">
        <f>F549+7</f>
        <v>43576</v>
      </c>
      <c r="G550" s="448">
        <f>F550+17</f>
        <v>43593</v>
      </c>
    </row>
    <row r="551" spans="1:8" s="419" customFormat="1" ht="18" customHeight="1">
      <c r="A551" s="452"/>
      <c r="B551" s="451" t="s">
        <v>307</v>
      </c>
      <c r="C551" s="450" t="s">
        <v>2446</v>
      </c>
      <c r="D551" s="1016"/>
      <c r="E551" s="449">
        <f>F551-5</f>
        <v>43578</v>
      </c>
      <c r="F551" s="448">
        <f>F550+7</f>
        <v>43583</v>
      </c>
      <c r="G551" s="448">
        <f>F551+17</f>
        <v>43600</v>
      </c>
    </row>
    <row r="552" spans="1:8" s="419" customFormat="1" ht="17.25" customHeight="1">
      <c r="A552" s="452"/>
      <c r="B552" s="451" t="s">
        <v>2441</v>
      </c>
      <c r="C552" s="450" t="s">
        <v>2441</v>
      </c>
      <c r="D552" s="1016"/>
      <c r="E552" s="449">
        <f>F552-5</f>
        <v>43585</v>
      </c>
      <c r="F552" s="448">
        <f>F551+7</f>
        <v>43590</v>
      </c>
      <c r="G552" s="448">
        <f>F552+17</f>
        <v>43607</v>
      </c>
    </row>
    <row r="553" spans="1:8" s="414" customFormat="1" ht="18" customHeight="1">
      <c r="A553" s="1039" t="s">
        <v>2445</v>
      </c>
      <c r="B553" s="1040"/>
      <c r="C553" s="447"/>
      <c r="D553" s="447"/>
      <c r="E553" s="447"/>
      <c r="F553" s="447"/>
      <c r="G553" s="447"/>
      <c r="H553" s="419"/>
    </row>
    <row r="554" spans="1:8" s="429" customFormat="1" ht="15.75" customHeight="1">
      <c r="A554" s="1041" t="s">
        <v>114</v>
      </c>
      <c r="B554" s="1041"/>
      <c r="C554" s="446"/>
      <c r="D554" s="431"/>
      <c r="E554" s="431"/>
      <c r="F554" s="430"/>
      <c r="G554" s="430"/>
    </row>
    <row r="555" spans="1:8" s="419" customFormat="1" ht="15">
      <c r="A555" s="424"/>
      <c r="B555" s="1060" t="s">
        <v>32</v>
      </c>
      <c r="C555" s="1081" t="s">
        <v>33</v>
      </c>
      <c r="D555" s="1085" t="s">
        <v>9</v>
      </c>
      <c r="E555" s="428" t="s">
        <v>2430</v>
      </c>
      <c r="F555" s="427" t="s">
        <v>10</v>
      </c>
      <c r="G555" s="426" t="s">
        <v>114</v>
      </c>
    </row>
    <row r="556" spans="1:8" s="419" customFormat="1" ht="15">
      <c r="A556" s="424"/>
      <c r="B556" s="1061"/>
      <c r="C556" s="1082"/>
      <c r="D556" s="1113"/>
      <c r="E556" s="428" t="s">
        <v>2429</v>
      </c>
      <c r="F556" s="427" t="s">
        <v>36</v>
      </c>
      <c r="G556" s="426" t="s">
        <v>37</v>
      </c>
    </row>
    <row r="557" spans="1:8" s="419" customFormat="1" ht="15">
      <c r="A557" s="424"/>
      <c r="B557" s="423" t="s">
        <v>2442</v>
      </c>
      <c r="C557" s="422" t="s">
        <v>2444</v>
      </c>
      <c r="D557" s="1114" t="s">
        <v>2443</v>
      </c>
      <c r="E557" s="421">
        <f>F557-5</f>
        <v>43553</v>
      </c>
      <c r="F557" s="425">
        <v>43558</v>
      </c>
      <c r="G557" s="425">
        <f>F557+2</f>
        <v>43560</v>
      </c>
    </row>
    <row r="558" spans="1:8" s="419" customFormat="1" ht="15">
      <c r="A558" s="424"/>
      <c r="B558" s="423" t="s">
        <v>2442</v>
      </c>
      <c r="C558" s="422" t="s">
        <v>680</v>
      </c>
      <c r="D558" s="1108"/>
      <c r="E558" s="434">
        <f>F558-5</f>
        <v>43560</v>
      </c>
      <c r="F558" s="445">
        <f>F557+7</f>
        <v>43565</v>
      </c>
      <c r="G558" s="425">
        <f>F558+2</f>
        <v>43567</v>
      </c>
    </row>
    <row r="559" spans="1:8" s="419" customFormat="1" ht="15">
      <c r="A559" s="424"/>
      <c r="B559" s="423" t="s">
        <v>2442</v>
      </c>
      <c r="C559" s="422" t="s">
        <v>681</v>
      </c>
      <c r="D559" s="1108"/>
      <c r="E559" s="434">
        <f>F559-5</f>
        <v>43567</v>
      </c>
      <c r="F559" s="444">
        <f>F558+7</f>
        <v>43572</v>
      </c>
      <c r="G559" s="436">
        <f>F559+2</f>
        <v>43574</v>
      </c>
    </row>
    <row r="560" spans="1:8" s="419" customFormat="1" ht="15">
      <c r="A560" s="424"/>
      <c r="B560" s="423" t="s">
        <v>2442</v>
      </c>
      <c r="C560" s="422" t="s">
        <v>658</v>
      </c>
      <c r="D560" s="1108"/>
      <c r="E560" s="434">
        <f>F560-5</f>
        <v>43574</v>
      </c>
      <c r="F560" s="443">
        <f>F559+7</f>
        <v>43579</v>
      </c>
      <c r="G560" s="433">
        <f>F560+2</f>
        <v>43581</v>
      </c>
    </row>
    <row r="561" spans="1:7" s="419" customFormat="1" ht="15">
      <c r="A561" s="424"/>
      <c r="B561" s="423" t="s">
        <v>2441</v>
      </c>
      <c r="C561" s="422" t="s">
        <v>2441</v>
      </c>
      <c r="D561" s="1109"/>
      <c r="E561" s="434">
        <f>F561-5</f>
        <v>43581</v>
      </c>
      <c r="F561" s="443">
        <f>F560+7</f>
        <v>43586</v>
      </c>
      <c r="G561" s="433">
        <f>F561+2</f>
        <v>43588</v>
      </c>
    </row>
    <row r="562" spans="1:7" s="419" customFormat="1" ht="15">
      <c r="A562" s="424"/>
      <c r="B562" s="430"/>
      <c r="C562" s="442"/>
      <c r="D562" s="441"/>
      <c r="E562" s="440"/>
      <c r="F562" s="439"/>
      <c r="G562" s="438"/>
    </row>
    <row r="563" spans="1:7" s="419" customFormat="1" ht="15">
      <c r="A563" s="424"/>
      <c r="B563" s="1037" t="s">
        <v>32</v>
      </c>
      <c r="C563" s="1083" t="s">
        <v>33</v>
      </c>
      <c r="D563" s="1083" t="s">
        <v>9</v>
      </c>
      <c r="E563" s="437" t="s">
        <v>2430</v>
      </c>
      <c r="F563" s="437" t="s">
        <v>10</v>
      </c>
      <c r="G563" s="437" t="s">
        <v>114</v>
      </c>
    </row>
    <row r="564" spans="1:7" s="419" customFormat="1" ht="15">
      <c r="A564" s="424"/>
      <c r="B564" s="1065"/>
      <c r="C564" s="1084"/>
      <c r="D564" s="1084"/>
      <c r="E564" s="437" t="s">
        <v>2429</v>
      </c>
      <c r="F564" s="437" t="s">
        <v>36</v>
      </c>
      <c r="G564" s="437" t="s">
        <v>37</v>
      </c>
    </row>
    <row r="565" spans="1:7" s="419" customFormat="1" ht="15">
      <c r="A565" s="424"/>
      <c r="B565" s="432" t="s">
        <v>2440</v>
      </c>
      <c r="C565" s="435" t="s">
        <v>2439</v>
      </c>
      <c r="D565" s="1107" t="s">
        <v>11</v>
      </c>
      <c r="E565" s="434">
        <f>F565-5</f>
        <v>43557</v>
      </c>
      <c r="F565" s="425">
        <v>43562</v>
      </c>
      <c r="G565" s="425">
        <f>F565+2</f>
        <v>43564</v>
      </c>
    </row>
    <row r="566" spans="1:7" s="419" customFormat="1" ht="15">
      <c r="A566" s="424"/>
      <c r="B566" s="432" t="s">
        <v>2438</v>
      </c>
      <c r="C566" s="435" t="s">
        <v>2437</v>
      </c>
      <c r="D566" s="1108"/>
      <c r="E566" s="434">
        <f>F566-5</f>
        <v>43564</v>
      </c>
      <c r="F566" s="425">
        <f>F565+7</f>
        <v>43569</v>
      </c>
      <c r="G566" s="425">
        <f>F566+2</f>
        <v>43571</v>
      </c>
    </row>
    <row r="567" spans="1:7" s="419" customFormat="1" ht="15">
      <c r="A567" s="424"/>
      <c r="B567" s="432" t="s">
        <v>2436</v>
      </c>
      <c r="C567" s="435" t="s">
        <v>2435</v>
      </c>
      <c r="D567" s="1108"/>
      <c r="E567" s="434">
        <f>F567-5</f>
        <v>43571</v>
      </c>
      <c r="F567" s="436">
        <f>F566+7</f>
        <v>43576</v>
      </c>
      <c r="G567" s="436">
        <f>F567+2</f>
        <v>43578</v>
      </c>
    </row>
    <row r="568" spans="1:7" s="419" customFormat="1" ht="15">
      <c r="A568" s="424"/>
      <c r="B568" s="432" t="s">
        <v>2434</v>
      </c>
      <c r="C568" s="435" t="s">
        <v>2433</v>
      </c>
      <c r="D568" s="1108"/>
      <c r="E568" s="434">
        <f>F568-5</f>
        <v>43578</v>
      </c>
      <c r="F568" s="433">
        <f>F567+7</f>
        <v>43583</v>
      </c>
      <c r="G568" s="433">
        <f>F568+2</f>
        <v>43585</v>
      </c>
    </row>
    <row r="569" spans="1:7" s="419" customFormat="1" ht="15">
      <c r="A569" s="424"/>
      <c r="B569" s="432" t="s">
        <v>2432</v>
      </c>
      <c r="C569" s="435" t="s">
        <v>2431</v>
      </c>
      <c r="D569" s="1109"/>
      <c r="E569" s="434">
        <f>F569-5</f>
        <v>43585</v>
      </c>
      <c r="F569" s="433">
        <f>F568+7</f>
        <v>43590</v>
      </c>
      <c r="G569" s="433">
        <f>F569+2</f>
        <v>43592</v>
      </c>
    </row>
    <row r="570" spans="1:7" s="429" customFormat="1" ht="15">
      <c r="A570" s="1041" t="s">
        <v>116</v>
      </c>
      <c r="B570" s="1041"/>
      <c r="C570" s="432"/>
      <c r="D570" s="431"/>
      <c r="E570" s="431"/>
      <c r="F570" s="430"/>
      <c r="G570" s="430"/>
    </row>
    <row r="571" spans="1:7" s="419" customFormat="1" ht="15">
      <c r="A571" s="424"/>
      <c r="B571" s="1060" t="s">
        <v>32</v>
      </c>
      <c r="C571" s="1085" t="s">
        <v>33</v>
      </c>
      <c r="D571" s="1110" t="s">
        <v>9</v>
      </c>
      <c r="E571" s="428" t="s">
        <v>2430</v>
      </c>
      <c r="F571" s="427" t="s">
        <v>10</v>
      </c>
      <c r="G571" s="426" t="s">
        <v>116</v>
      </c>
    </row>
    <row r="572" spans="1:7" s="419" customFormat="1" ht="15">
      <c r="A572" s="424"/>
      <c r="B572" s="1061"/>
      <c r="C572" s="1086"/>
      <c r="D572" s="1110"/>
      <c r="E572" s="428" t="s">
        <v>2429</v>
      </c>
      <c r="F572" s="427" t="s">
        <v>36</v>
      </c>
      <c r="G572" s="426" t="s">
        <v>37</v>
      </c>
    </row>
    <row r="573" spans="1:7" s="419" customFormat="1" ht="15">
      <c r="A573" s="424"/>
      <c r="B573" s="423" t="s">
        <v>12</v>
      </c>
      <c r="C573" s="422" t="s">
        <v>2428</v>
      </c>
      <c r="D573" s="1111" t="s">
        <v>13</v>
      </c>
      <c r="E573" s="421">
        <f t="shared" ref="E573:E579" si="0">F573-5</f>
        <v>43557</v>
      </c>
      <c r="F573" s="425">
        <v>43562</v>
      </c>
      <c r="G573" s="425">
        <f t="shared" ref="G573:G579" si="1">F573+1</f>
        <v>43563</v>
      </c>
    </row>
    <row r="574" spans="1:7" s="419" customFormat="1" ht="15">
      <c r="A574" s="424"/>
      <c r="B574" s="423" t="s">
        <v>12</v>
      </c>
      <c r="C574" s="422" t="s">
        <v>2427</v>
      </c>
      <c r="D574" s="1111"/>
      <c r="E574" s="421">
        <f t="shared" si="0"/>
        <v>43561</v>
      </c>
      <c r="F574" s="425">
        <f>F573+4</f>
        <v>43566</v>
      </c>
      <c r="G574" s="425">
        <f t="shared" si="1"/>
        <v>43567</v>
      </c>
    </row>
    <row r="575" spans="1:7" s="419" customFormat="1" ht="15">
      <c r="A575" s="424"/>
      <c r="B575" s="423" t="s">
        <v>12</v>
      </c>
      <c r="C575" s="422" t="s">
        <v>2426</v>
      </c>
      <c r="D575" s="1111"/>
      <c r="E575" s="421">
        <f t="shared" si="0"/>
        <v>43564</v>
      </c>
      <c r="F575" s="425">
        <f>F574+3</f>
        <v>43569</v>
      </c>
      <c r="G575" s="425">
        <f t="shared" si="1"/>
        <v>43570</v>
      </c>
    </row>
    <row r="576" spans="1:7" s="419" customFormat="1" ht="15">
      <c r="A576" s="424"/>
      <c r="B576" s="423" t="s">
        <v>12</v>
      </c>
      <c r="C576" s="422" t="s">
        <v>2425</v>
      </c>
      <c r="D576" s="1111"/>
      <c r="E576" s="421">
        <f t="shared" si="0"/>
        <v>43568</v>
      </c>
      <c r="F576" s="425">
        <f>F575+4</f>
        <v>43573</v>
      </c>
      <c r="G576" s="425">
        <f t="shared" si="1"/>
        <v>43574</v>
      </c>
    </row>
    <row r="577" spans="1:8" s="419" customFormat="1" ht="15">
      <c r="A577" s="424"/>
      <c r="B577" s="423" t="s">
        <v>12</v>
      </c>
      <c r="C577" s="422" t="s">
        <v>2424</v>
      </c>
      <c r="D577" s="1111"/>
      <c r="E577" s="421">
        <f t="shared" si="0"/>
        <v>43571</v>
      </c>
      <c r="F577" s="425">
        <f>F576+3</f>
        <v>43576</v>
      </c>
      <c r="G577" s="425">
        <f t="shared" si="1"/>
        <v>43577</v>
      </c>
    </row>
    <row r="578" spans="1:8" s="419" customFormat="1" ht="15">
      <c r="A578" s="424"/>
      <c r="B578" s="423" t="s">
        <v>12</v>
      </c>
      <c r="C578" s="422" t="s">
        <v>2423</v>
      </c>
      <c r="D578" s="1111"/>
      <c r="E578" s="421">
        <f t="shared" si="0"/>
        <v>43575</v>
      </c>
      <c r="F578" s="425">
        <f>F577+4</f>
        <v>43580</v>
      </c>
      <c r="G578" s="425">
        <f t="shared" si="1"/>
        <v>43581</v>
      </c>
    </row>
    <row r="579" spans="1:8" s="419" customFormat="1" ht="15">
      <c r="A579" s="424"/>
      <c r="B579" s="423" t="s">
        <v>12</v>
      </c>
      <c r="C579" s="422" t="s">
        <v>2422</v>
      </c>
      <c r="D579" s="1112"/>
      <c r="E579" s="421">
        <f t="shared" si="0"/>
        <v>43578</v>
      </c>
      <c r="F579" s="420">
        <f>F578+3</f>
        <v>43583</v>
      </c>
      <c r="G579" s="420">
        <f t="shared" si="1"/>
        <v>43584</v>
      </c>
      <c r="H579" s="414"/>
    </row>
    <row r="580" spans="1:8" s="414" customFormat="1">
      <c r="A580" s="417"/>
      <c r="B580" s="418"/>
      <c r="C580" s="417"/>
      <c r="D580" s="417"/>
      <c r="E580" s="417"/>
      <c r="F580" s="417"/>
      <c r="G580" s="417"/>
      <c r="H580" s="413"/>
    </row>
    <row r="581" spans="1:8">
      <c r="A581" s="417"/>
      <c r="B581" s="418"/>
      <c r="C581" s="417"/>
      <c r="D581" s="417"/>
      <c r="E581" s="417"/>
      <c r="F581" s="417"/>
      <c r="G581" s="417"/>
    </row>
    <row r="582" spans="1:8">
      <c r="A582" s="417"/>
      <c r="B582" s="418"/>
      <c r="C582" s="417"/>
      <c r="D582" s="417"/>
      <c r="E582" s="417"/>
      <c r="F582" s="417"/>
      <c r="G582" s="417"/>
    </row>
    <row r="583" spans="1:8">
      <c r="A583" s="417"/>
      <c r="B583" s="418"/>
      <c r="D583" s="417"/>
      <c r="E583" s="417"/>
      <c r="F583" s="417"/>
      <c r="G583" s="417"/>
    </row>
    <row r="584" spans="1:8">
      <c r="A584" s="417"/>
      <c r="B584" s="418"/>
      <c r="C584" s="417"/>
      <c r="D584" s="417"/>
      <c r="E584" s="417"/>
      <c r="F584" s="417"/>
      <c r="G584" s="417"/>
    </row>
    <row r="585" spans="1:8">
      <c r="A585" s="417"/>
      <c r="B585" s="418"/>
      <c r="C585" s="417"/>
      <c r="D585" s="417"/>
      <c r="E585" s="417"/>
      <c r="F585" s="417"/>
      <c r="G585" s="417"/>
    </row>
    <row r="586" spans="1:8">
      <c r="A586" s="417"/>
      <c r="B586" s="418"/>
      <c r="C586" s="417"/>
      <c r="D586" s="417"/>
      <c r="E586" s="417"/>
      <c r="F586" s="417"/>
      <c r="G586" s="417"/>
    </row>
    <row r="587" spans="1:8">
      <c r="A587" s="417"/>
      <c r="B587" s="418"/>
      <c r="C587" s="417"/>
      <c r="D587" s="417"/>
      <c r="E587" s="417"/>
      <c r="F587" s="417"/>
      <c r="G587" s="417"/>
    </row>
    <row r="588" spans="1:8">
      <c r="A588" s="417"/>
      <c r="B588" s="418"/>
      <c r="C588" s="417"/>
      <c r="D588" s="417"/>
      <c r="E588" s="417"/>
      <c r="F588" s="417"/>
      <c r="G588" s="417"/>
    </row>
    <row r="589" spans="1:8">
      <c r="A589" s="417"/>
      <c r="B589" s="418"/>
      <c r="C589" s="417"/>
      <c r="D589" s="417"/>
      <c r="E589" s="417"/>
      <c r="F589" s="417"/>
      <c r="G589" s="417"/>
    </row>
    <row r="590" spans="1:8">
      <c r="A590" s="417"/>
      <c r="B590" s="418"/>
      <c r="C590" s="417"/>
      <c r="D590" s="417"/>
      <c r="E590" s="417"/>
      <c r="F590" s="417"/>
      <c r="G590" s="417"/>
    </row>
    <row r="591" spans="1:8">
      <c r="A591" s="417"/>
      <c r="B591" s="418"/>
      <c r="C591" s="417"/>
      <c r="D591" s="417"/>
      <c r="E591" s="417"/>
      <c r="F591" s="417"/>
      <c r="G591" s="417"/>
    </row>
    <row r="592" spans="1:8">
      <c r="A592" s="417"/>
      <c r="B592" s="418"/>
      <c r="C592" s="417"/>
      <c r="D592" s="417"/>
      <c r="E592" s="417"/>
      <c r="F592" s="417"/>
      <c r="G592" s="417"/>
    </row>
    <row r="593" spans="1:7">
      <c r="A593" s="417"/>
      <c r="B593" s="418"/>
      <c r="C593" s="417"/>
      <c r="D593" s="417"/>
      <c r="E593" s="417"/>
      <c r="F593" s="417"/>
      <c r="G593" s="417"/>
    </row>
    <row r="594" spans="1:7">
      <c r="A594" s="417"/>
      <c r="B594" s="418"/>
      <c r="C594" s="417"/>
      <c r="D594" s="417"/>
      <c r="E594" s="417"/>
      <c r="F594" s="417"/>
      <c r="G594" s="417"/>
    </row>
    <row r="595" spans="1:7">
      <c r="A595" s="414"/>
      <c r="D595" s="414"/>
      <c r="E595" s="414"/>
      <c r="F595" s="414"/>
      <c r="G595" s="414"/>
    </row>
    <row r="596" spans="1:7">
      <c r="A596" s="414"/>
      <c r="D596" s="414"/>
      <c r="E596" s="414"/>
      <c r="F596" s="414"/>
      <c r="G596" s="414"/>
    </row>
    <row r="597" spans="1:7">
      <c r="A597" s="414"/>
      <c r="D597" s="414"/>
      <c r="E597" s="414"/>
      <c r="F597" s="414"/>
      <c r="G597" s="414"/>
    </row>
    <row r="598" spans="1:7">
      <c r="A598" s="414"/>
      <c r="D598" s="414"/>
      <c r="E598" s="414"/>
      <c r="F598" s="414"/>
      <c r="G598" s="414"/>
    </row>
    <row r="599" spans="1:7">
      <c r="A599" s="414"/>
      <c r="D599" s="414"/>
      <c r="E599" s="414"/>
      <c r="F599" s="414"/>
      <c r="G599" s="414"/>
    </row>
    <row r="600" spans="1:7">
      <c r="A600" s="414"/>
      <c r="D600" s="414"/>
      <c r="E600" s="414"/>
      <c r="F600" s="414"/>
      <c r="G600" s="414"/>
    </row>
    <row r="601" spans="1:7">
      <c r="A601" s="414"/>
      <c r="D601" s="414"/>
      <c r="E601" s="414"/>
      <c r="F601" s="414"/>
      <c r="G601" s="414"/>
    </row>
    <row r="602" spans="1:7">
      <c r="A602" s="414"/>
      <c r="D602" s="414"/>
      <c r="E602" s="414"/>
      <c r="F602" s="414"/>
      <c r="G602" s="414"/>
    </row>
    <row r="603" spans="1:7">
      <c r="A603" s="414"/>
      <c r="D603" s="414"/>
      <c r="E603" s="414"/>
      <c r="F603" s="414"/>
      <c r="G603" s="414"/>
    </row>
    <row r="604" spans="1:7">
      <c r="A604" s="414"/>
      <c r="D604" s="414"/>
      <c r="E604" s="414"/>
      <c r="F604" s="414"/>
      <c r="G604" s="414"/>
    </row>
    <row r="605" spans="1:7">
      <c r="A605" s="414"/>
      <c r="D605" s="414"/>
      <c r="E605" s="414"/>
      <c r="F605" s="414"/>
      <c r="G605" s="414"/>
    </row>
    <row r="606" spans="1:7">
      <c r="A606" s="414"/>
      <c r="D606" s="414"/>
      <c r="E606" s="414"/>
      <c r="F606" s="414"/>
      <c r="G606" s="414"/>
    </row>
    <row r="607" spans="1:7">
      <c r="A607" s="414"/>
      <c r="D607" s="414"/>
      <c r="E607" s="414"/>
      <c r="F607" s="414"/>
      <c r="G607" s="414"/>
    </row>
    <row r="608" spans="1:7">
      <c r="A608" s="414"/>
      <c r="D608" s="414"/>
      <c r="E608" s="414"/>
      <c r="F608" s="414"/>
      <c r="G608" s="414"/>
    </row>
    <row r="609" spans="1:7">
      <c r="A609" s="414"/>
      <c r="D609" s="414"/>
      <c r="E609" s="414"/>
      <c r="F609" s="414"/>
      <c r="G609" s="414"/>
    </row>
    <row r="610" spans="1:7">
      <c r="A610" s="414"/>
      <c r="D610" s="414"/>
      <c r="E610" s="414"/>
      <c r="F610" s="414"/>
      <c r="G610" s="414"/>
    </row>
    <row r="611" spans="1:7">
      <c r="A611" s="414"/>
      <c r="D611" s="414"/>
      <c r="E611" s="414"/>
      <c r="F611" s="414"/>
      <c r="G611" s="414"/>
    </row>
    <row r="612" spans="1:7">
      <c r="A612" s="414"/>
      <c r="D612" s="414"/>
      <c r="E612" s="414"/>
      <c r="F612" s="414"/>
      <c r="G612" s="414"/>
    </row>
    <row r="613" spans="1:7">
      <c r="A613" s="414"/>
      <c r="D613" s="414"/>
      <c r="E613" s="414"/>
      <c r="F613" s="414"/>
      <c r="G613" s="414"/>
    </row>
    <row r="614" spans="1:7">
      <c r="A614" s="414"/>
      <c r="D614" s="414"/>
      <c r="E614" s="414"/>
      <c r="F614" s="414"/>
      <c r="G614" s="414"/>
    </row>
    <row r="615" spans="1:7">
      <c r="A615" s="414"/>
      <c r="D615" s="414"/>
      <c r="E615" s="414"/>
      <c r="F615" s="414"/>
      <c r="G615" s="414"/>
    </row>
    <row r="616" spans="1:7">
      <c r="A616" s="414"/>
      <c r="D616" s="414"/>
      <c r="E616" s="414"/>
      <c r="F616" s="414"/>
      <c r="G616" s="414"/>
    </row>
    <row r="617" spans="1:7">
      <c r="A617" s="414"/>
      <c r="D617" s="414"/>
      <c r="E617" s="414"/>
      <c r="F617" s="414"/>
      <c r="G617" s="414"/>
    </row>
    <row r="618" spans="1:7">
      <c r="A618" s="414"/>
      <c r="D618" s="414"/>
      <c r="E618" s="414"/>
      <c r="F618" s="414"/>
      <c r="G618" s="414"/>
    </row>
    <row r="619" spans="1:7">
      <c r="A619" s="414"/>
      <c r="D619" s="414"/>
      <c r="E619" s="414"/>
      <c r="F619" s="414"/>
      <c r="G619" s="414"/>
    </row>
    <row r="620" spans="1:7">
      <c r="A620" s="414"/>
      <c r="D620" s="414"/>
      <c r="E620" s="414"/>
      <c r="F620" s="414"/>
      <c r="G620" s="414"/>
    </row>
    <row r="621" spans="1:7">
      <c r="A621" s="414"/>
      <c r="D621" s="414"/>
      <c r="E621" s="414"/>
      <c r="F621" s="414"/>
      <c r="G621" s="414"/>
    </row>
    <row r="622" spans="1:7">
      <c r="A622" s="414"/>
      <c r="D622" s="414"/>
      <c r="E622" s="414"/>
      <c r="F622" s="414"/>
      <c r="G622" s="414"/>
    </row>
    <row r="623" spans="1:7">
      <c r="A623" s="414"/>
      <c r="D623" s="414"/>
      <c r="E623" s="414"/>
      <c r="F623" s="414"/>
      <c r="G623" s="414"/>
    </row>
    <row r="624" spans="1:7">
      <c r="A624" s="414"/>
      <c r="D624" s="414"/>
      <c r="E624" s="414"/>
      <c r="F624" s="414"/>
      <c r="G624" s="414"/>
    </row>
    <row r="625" spans="1:7">
      <c r="A625" s="414"/>
      <c r="D625" s="414"/>
      <c r="E625" s="414"/>
      <c r="F625" s="414"/>
      <c r="G625" s="414"/>
    </row>
    <row r="626" spans="1:7">
      <c r="A626" s="414"/>
      <c r="D626" s="414"/>
      <c r="E626" s="414"/>
      <c r="F626" s="414"/>
      <c r="G626" s="414"/>
    </row>
    <row r="627" spans="1:7">
      <c r="A627" s="414"/>
      <c r="D627" s="414"/>
      <c r="E627" s="414"/>
      <c r="F627" s="414"/>
      <c r="G627" s="414"/>
    </row>
    <row r="628" spans="1:7">
      <c r="A628" s="414"/>
      <c r="D628" s="414"/>
      <c r="E628" s="414"/>
      <c r="F628" s="414"/>
      <c r="G628" s="414"/>
    </row>
    <row r="629" spans="1:7">
      <c r="A629" s="414"/>
      <c r="D629" s="414"/>
      <c r="E629" s="414"/>
      <c r="F629" s="414"/>
      <c r="G629" s="414"/>
    </row>
    <row r="630" spans="1:7">
      <c r="A630" s="414"/>
      <c r="D630" s="414"/>
      <c r="E630" s="414"/>
      <c r="F630" s="414"/>
      <c r="G630" s="414"/>
    </row>
    <row r="631" spans="1:7">
      <c r="A631" s="414"/>
      <c r="D631" s="414"/>
      <c r="E631" s="414"/>
      <c r="F631" s="414"/>
      <c r="G631" s="414"/>
    </row>
    <row r="632" spans="1:7">
      <c r="A632" s="414"/>
      <c r="D632" s="414"/>
      <c r="E632" s="414"/>
      <c r="F632" s="414"/>
      <c r="G632" s="414"/>
    </row>
    <row r="633" spans="1:7">
      <c r="A633" s="414"/>
      <c r="D633" s="414"/>
      <c r="E633" s="414"/>
      <c r="F633" s="414"/>
      <c r="G633" s="414"/>
    </row>
    <row r="634" spans="1:7">
      <c r="A634" s="414"/>
      <c r="D634" s="414"/>
      <c r="E634" s="414"/>
      <c r="F634" s="414"/>
      <c r="G634" s="414"/>
    </row>
    <row r="635" spans="1:7">
      <c r="A635" s="414"/>
      <c r="D635" s="414"/>
      <c r="E635" s="414"/>
      <c r="F635" s="414"/>
      <c r="G635" s="414"/>
    </row>
    <row r="636" spans="1:7">
      <c r="A636" s="414"/>
      <c r="D636" s="414"/>
      <c r="E636" s="414"/>
      <c r="F636" s="414"/>
      <c r="G636" s="414"/>
    </row>
    <row r="637" spans="1:7">
      <c r="A637" s="414"/>
      <c r="D637" s="414"/>
      <c r="E637" s="414"/>
      <c r="F637" s="414"/>
      <c r="G637" s="414"/>
    </row>
    <row r="638" spans="1:7">
      <c r="A638" s="414"/>
      <c r="D638" s="414"/>
      <c r="E638" s="414"/>
      <c r="F638" s="414"/>
      <c r="G638" s="414"/>
    </row>
    <row r="639" spans="1:7">
      <c r="A639" s="414"/>
      <c r="D639" s="414"/>
      <c r="E639" s="414"/>
      <c r="F639" s="414"/>
      <c r="G639" s="414"/>
    </row>
    <row r="640" spans="1:7">
      <c r="A640" s="414"/>
      <c r="D640" s="414"/>
      <c r="E640" s="414"/>
      <c r="F640" s="414"/>
      <c r="G640" s="414"/>
    </row>
    <row r="641" spans="1:7">
      <c r="A641" s="414"/>
      <c r="D641" s="414"/>
      <c r="E641" s="414"/>
      <c r="F641" s="414"/>
      <c r="G641" s="414"/>
    </row>
    <row r="642" spans="1:7">
      <c r="A642" s="414"/>
      <c r="D642" s="414"/>
      <c r="E642" s="414"/>
      <c r="F642" s="414"/>
      <c r="G642" s="414"/>
    </row>
    <row r="643" spans="1:7">
      <c r="A643" s="414"/>
      <c r="D643" s="414"/>
      <c r="E643" s="414"/>
      <c r="F643" s="414"/>
      <c r="G643" s="414"/>
    </row>
    <row r="644" spans="1:7">
      <c r="A644" s="414"/>
      <c r="D644" s="414"/>
      <c r="E644" s="414"/>
      <c r="F644" s="414"/>
      <c r="G644" s="414"/>
    </row>
    <row r="645" spans="1:7">
      <c r="A645" s="414"/>
      <c r="D645" s="414"/>
      <c r="E645" s="414"/>
      <c r="F645" s="414"/>
      <c r="G645" s="414"/>
    </row>
    <row r="646" spans="1:7">
      <c r="A646" s="414"/>
      <c r="D646" s="414"/>
      <c r="E646" s="414"/>
      <c r="F646" s="414"/>
      <c r="G646" s="414"/>
    </row>
    <row r="647" spans="1:7">
      <c r="A647" s="414"/>
      <c r="D647" s="414"/>
      <c r="E647" s="414"/>
      <c r="F647" s="414"/>
      <c r="G647" s="414"/>
    </row>
    <row r="648" spans="1:7">
      <c r="A648" s="414"/>
      <c r="D648" s="414"/>
      <c r="E648" s="414"/>
      <c r="F648" s="414"/>
      <c r="G648" s="414"/>
    </row>
    <row r="649" spans="1:7">
      <c r="A649" s="414"/>
      <c r="D649" s="414"/>
      <c r="E649" s="414"/>
      <c r="F649" s="414"/>
      <c r="G649" s="414"/>
    </row>
    <row r="650" spans="1:7">
      <c r="A650" s="414"/>
      <c r="D650" s="414"/>
      <c r="E650" s="414"/>
      <c r="F650" s="414"/>
      <c r="G650" s="414"/>
    </row>
    <row r="651" spans="1:7">
      <c r="A651" s="414"/>
      <c r="D651" s="414"/>
      <c r="E651" s="414"/>
      <c r="F651" s="414"/>
      <c r="G651" s="414"/>
    </row>
    <row r="652" spans="1:7">
      <c r="A652" s="414"/>
      <c r="D652" s="414"/>
      <c r="E652" s="414"/>
      <c r="F652" s="414"/>
      <c r="G652" s="414"/>
    </row>
    <row r="653" spans="1:7">
      <c r="A653" s="414"/>
      <c r="D653" s="414"/>
      <c r="E653" s="414"/>
      <c r="F653" s="414"/>
      <c r="G653" s="414"/>
    </row>
    <row r="654" spans="1:7">
      <c r="A654" s="414"/>
      <c r="D654" s="414"/>
      <c r="E654" s="414"/>
      <c r="F654" s="414"/>
      <c r="G654" s="414"/>
    </row>
    <row r="655" spans="1:7">
      <c r="A655" s="414"/>
      <c r="D655" s="414"/>
      <c r="E655" s="414"/>
      <c r="F655" s="414"/>
      <c r="G655" s="414"/>
    </row>
    <row r="656" spans="1:7">
      <c r="A656" s="414"/>
      <c r="D656" s="414"/>
      <c r="E656" s="414"/>
      <c r="F656" s="414"/>
      <c r="G656" s="414"/>
    </row>
    <row r="657" spans="1:7">
      <c r="A657" s="414"/>
      <c r="D657" s="414"/>
      <c r="E657" s="414"/>
      <c r="F657" s="414"/>
      <c r="G657" s="414"/>
    </row>
    <row r="658" spans="1:7">
      <c r="A658" s="414"/>
      <c r="D658" s="414"/>
      <c r="E658" s="414"/>
      <c r="F658" s="414"/>
      <c r="G658" s="414"/>
    </row>
    <row r="659" spans="1:7">
      <c r="A659" s="414"/>
      <c r="D659" s="414"/>
      <c r="E659" s="414"/>
      <c r="F659" s="414"/>
      <c r="G659" s="414"/>
    </row>
    <row r="660" spans="1:7">
      <c r="A660" s="414"/>
      <c r="D660" s="414"/>
      <c r="E660" s="414"/>
      <c r="F660" s="414"/>
      <c r="G660" s="414"/>
    </row>
    <row r="661" spans="1:7">
      <c r="A661" s="414"/>
      <c r="D661" s="414"/>
      <c r="E661" s="414"/>
      <c r="F661" s="414"/>
      <c r="G661" s="414"/>
    </row>
    <row r="662" spans="1:7">
      <c r="A662" s="414"/>
      <c r="D662" s="414"/>
      <c r="E662" s="414"/>
      <c r="F662" s="414"/>
      <c r="G662" s="414"/>
    </row>
    <row r="663" spans="1:7">
      <c r="A663" s="414"/>
      <c r="D663" s="414"/>
      <c r="E663" s="414"/>
      <c r="F663" s="414"/>
      <c r="G663" s="414"/>
    </row>
    <row r="664" spans="1:7">
      <c r="A664" s="414"/>
      <c r="D664" s="414"/>
      <c r="E664" s="414"/>
      <c r="F664" s="414"/>
      <c r="G664" s="414"/>
    </row>
    <row r="665" spans="1:7">
      <c r="A665" s="414"/>
      <c r="D665" s="414"/>
      <c r="E665" s="414"/>
      <c r="F665" s="414"/>
      <c r="G665" s="414"/>
    </row>
    <row r="666" spans="1:7">
      <c r="A666" s="414"/>
      <c r="D666" s="414"/>
      <c r="E666" s="414"/>
      <c r="F666" s="414"/>
      <c r="G666" s="414"/>
    </row>
    <row r="667" spans="1:7">
      <c r="A667" s="414"/>
      <c r="D667" s="414"/>
      <c r="E667" s="414"/>
      <c r="F667" s="414"/>
      <c r="G667" s="414"/>
    </row>
    <row r="668" spans="1:7">
      <c r="A668" s="414"/>
      <c r="D668" s="414"/>
      <c r="E668" s="414"/>
      <c r="F668" s="414"/>
      <c r="G668" s="414"/>
    </row>
    <row r="669" spans="1:7">
      <c r="A669" s="414"/>
      <c r="D669" s="414"/>
      <c r="E669" s="414"/>
      <c r="F669" s="414"/>
      <c r="G669" s="414"/>
    </row>
    <row r="670" spans="1:7">
      <c r="A670" s="414"/>
      <c r="D670" s="414"/>
      <c r="E670" s="414"/>
      <c r="F670" s="414"/>
      <c r="G670" s="414"/>
    </row>
    <row r="671" spans="1:7">
      <c r="A671" s="414"/>
      <c r="D671" s="414"/>
      <c r="E671" s="414"/>
      <c r="F671" s="414"/>
      <c r="G671" s="414"/>
    </row>
    <row r="672" spans="1:7">
      <c r="A672" s="414"/>
      <c r="D672" s="414"/>
      <c r="E672" s="414"/>
      <c r="F672" s="414"/>
      <c r="G672" s="414"/>
    </row>
    <row r="673" spans="1:7">
      <c r="A673" s="414"/>
      <c r="D673" s="414"/>
      <c r="E673" s="414"/>
      <c r="F673" s="414"/>
      <c r="G673" s="414"/>
    </row>
    <row r="674" spans="1:7">
      <c r="A674" s="414"/>
      <c r="D674" s="414"/>
      <c r="E674" s="414"/>
      <c r="F674" s="414"/>
      <c r="G674" s="414"/>
    </row>
    <row r="675" spans="1:7">
      <c r="A675" s="414"/>
      <c r="D675" s="414"/>
      <c r="E675" s="414"/>
      <c r="F675" s="414"/>
      <c r="G675" s="414"/>
    </row>
    <row r="676" spans="1:7">
      <c r="A676" s="414"/>
      <c r="D676" s="414"/>
      <c r="E676" s="414"/>
      <c r="F676" s="414"/>
      <c r="G676" s="414"/>
    </row>
    <row r="677" spans="1:7">
      <c r="A677" s="414"/>
      <c r="D677" s="414"/>
      <c r="E677" s="414"/>
      <c r="F677" s="414"/>
      <c r="G677" s="414"/>
    </row>
    <row r="678" spans="1:7">
      <c r="A678" s="414"/>
      <c r="D678" s="414"/>
      <c r="E678" s="414"/>
      <c r="F678" s="414"/>
      <c r="G678" s="414"/>
    </row>
    <row r="679" spans="1:7">
      <c r="A679" s="414"/>
      <c r="D679" s="414"/>
      <c r="E679" s="414"/>
      <c r="F679" s="414"/>
      <c r="G679" s="414"/>
    </row>
    <row r="680" spans="1:7">
      <c r="A680" s="414"/>
      <c r="D680" s="414"/>
      <c r="E680" s="414"/>
      <c r="F680" s="414"/>
      <c r="G680" s="414"/>
    </row>
    <row r="681" spans="1:7">
      <c r="A681" s="414"/>
      <c r="D681" s="414"/>
      <c r="E681" s="414"/>
      <c r="F681" s="414"/>
      <c r="G681" s="414"/>
    </row>
    <row r="682" spans="1:7">
      <c r="A682" s="414"/>
      <c r="D682" s="414"/>
      <c r="E682" s="414"/>
      <c r="F682" s="414"/>
      <c r="G682" s="414"/>
    </row>
    <row r="683" spans="1:7">
      <c r="A683" s="414"/>
      <c r="D683" s="414"/>
      <c r="E683" s="414"/>
      <c r="F683" s="414"/>
      <c r="G683" s="414"/>
    </row>
    <row r="684" spans="1:7">
      <c r="A684" s="414"/>
      <c r="D684" s="414"/>
      <c r="E684" s="414"/>
      <c r="F684" s="414"/>
      <c r="G684" s="414"/>
    </row>
    <row r="685" spans="1:7">
      <c r="A685" s="414"/>
      <c r="D685" s="414"/>
      <c r="E685" s="414"/>
      <c r="F685" s="414"/>
      <c r="G685" s="414"/>
    </row>
    <row r="686" spans="1:7">
      <c r="A686" s="414"/>
      <c r="D686" s="414"/>
      <c r="E686" s="414"/>
      <c r="F686" s="414"/>
      <c r="G686" s="414"/>
    </row>
    <row r="687" spans="1:7">
      <c r="A687" s="414"/>
      <c r="D687" s="414"/>
      <c r="E687" s="414"/>
      <c r="F687" s="414"/>
      <c r="G687" s="414"/>
    </row>
    <row r="688" spans="1:7">
      <c r="A688" s="414"/>
      <c r="D688" s="414"/>
      <c r="E688" s="414"/>
      <c r="F688" s="414"/>
      <c r="G688" s="414"/>
    </row>
    <row r="689" spans="1:7">
      <c r="A689" s="414"/>
      <c r="D689" s="414"/>
      <c r="E689" s="414"/>
      <c r="F689" s="414"/>
      <c r="G689" s="414"/>
    </row>
    <row r="690" spans="1:7">
      <c r="A690" s="414"/>
      <c r="D690" s="414"/>
      <c r="E690" s="414"/>
      <c r="F690" s="414"/>
      <c r="G690" s="414"/>
    </row>
    <row r="691" spans="1:7">
      <c r="A691" s="414"/>
      <c r="D691" s="414"/>
      <c r="E691" s="414"/>
      <c r="F691" s="414"/>
      <c r="G691" s="414"/>
    </row>
    <row r="692" spans="1:7">
      <c r="A692" s="414"/>
      <c r="D692" s="414"/>
      <c r="E692" s="414"/>
      <c r="F692" s="414"/>
      <c r="G692" s="414"/>
    </row>
    <row r="693" spans="1:7">
      <c r="A693" s="414"/>
      <c r="D693" s="414"/>
      <c r="E693" s="414"/>
      <c r="F693" s="414"/>
      <c r="G693" s="414"/>
    </row>
    <row r="694" spans="1:7">
      <c r="A694" s="414"/>
      <c r="D694" s="414"/>
      <c r="E694" s="414"/>
      <c r="F694" s="414"/>
      <c r="G694" s="414"/>
    </row>
    <row r="695" spans="1:7">
      <c r="A695" s="414"/>
      <c r="D695" s="414"/>
      <c r="E695" s="414"/>
      <c r="F695" s="414"/>
      <c r="G695" s="414"/>
    </row>
    <row r="696" spans="1:7">
      <c r="A696" s="414"/>
      <c r="D696" s="414"/>
      <c r="E696" s="414"/>
      <c r="F696" s="414"/>
      <c r="G696" s="414"/>
    </row>
    <row r="697" spans="1:7">
      <c r="A697" s="414"/>
      <c r="D697" s="414"/>
      <c r="E697" s="414"/>
      <c r="F697" s="414"/>
      <c r="G697" s="414"/>
    </row>
    <row r="698" spans="1:7">
      <c r="A698" s="414"/>
      <c r="D698" s="414"/>
      <c r="E698" s="414"/>
      <c r="F698" s="414"/>
      <c r="G698" s="414"/>
    </row>
    <row r="699" spans="1:7">
      <c r="A699" s="414"/>
      <c r="D699" s="414"/>
      <c r="E699" s="414"/>
      <c r="F699" s="414"/>
      <c r="G699" s="414"/>
    </row>
    <row r="700" spans="1:7">
      <c r="A700" s="414"/>
      <c r="D700" s="414"/>
      <c r="E700" s="414"/>
      <c r="F700" s="414"/>
      <c r="G700" s="414"/>
    </row>
    <row r="701" spans="1:7">
      <c r="A701" s="414"/>
      <c r="D701" s="414"/>
      <c r="E701" s="414"/>
      <c r="F701" s="414"/>
      <c r="G701" s="414"/>
    </row>
    <row r="702" spans="1:7">
      <c r="A702" s="414"/>
      <c r="D702" s="414"/>
      <c r="E702" s="414"/>
      <c r="F702" s="414"/>
      <c r="G702" s="414"/>
    </row>
    <row r="703" spans="1:7">
      <c r="A703" s="414"/>
      <c r="D703" s="414"/>
      <c r="E703" s="414"/>
      <c r="F703" s="414"/>
      <c r="G703" s="414"/>
    </row>
    <row r="704" spans="1:7">
      <c r="A704" s="414"/>
      <c r="D704" s="414"/>
      <c r="E704" s="414"/>
      <c r="F704" s="414"/>
      <c r="G704" s="414"/>
    </row>
    <row r="705" spans="1:7">
      <c r="A705" s="414"/>
      <c r="D705" s="414"/>
      <c r="E705" s="414"/>
      <c r="F705" s="414"/>
      <c r="G705" s="414"/>
    </row>
    <row r="706" spans="1:7">
      <c r="A706" s="414"/>
      <c r="D706" s="414"/>
      <c r="E706" s="414"/>
      <c r="F706" s="414"/>
      <c r="G706" s="414"/>
    </row>
    <row r="707" spans="1:7">
      <c r="A707" s="414"/>
      <c r="D707" s="414"/>
      <c r="E707" s="414"/>
      <c r="F707" s="414"/>
      <c r="G707" s="414"/>
    </row>
    <row r="708" spans="1:7">
      <c r="A708" s="414"/>
      <c r="D708" s="414"/>
      <c r="E708" s="414"/>
      <c r="F708" s="414"/>
      <c r="G708" s="414"/>
    </row>
    <row r="709" spans="1:7">
      <c r="A709" s="414"/>
      <c r="D709" s="414"/>
      <c r="E709" s="414"/>
      <c r="F709" s="414"/>
      <c r="G709" s="414"/>
    </row>
    <row r="710" spans="1:7">
      <c r="A710" s="414"/>
      <c r="D710" s="414"/>
      <c r="E710" s="414"/>
      <c r="F710" s="414"/>
      <c r="G710" s="414"/>
    </row>
    <row r="711" spans="1:7">
      <c r="A711" s="414"/>
      <c r="D711" s="414"/>
      <c r="E711" s="414"/>
      <c r="F711" s="414"/>
      <c r="G711" s="414"/>
    </row>
    <row r="712" spans="1:7">
      <c r="A712" s="414"/>
      <c r="D712" s="414"/>
      <c r="E712" s="414"/>
      <c r="F712" s="414"/>
      <c r="G712" s="414"/>
    </row>
    <row r="713" spans="1:7">
      <c r="A713" s="414"/>
      <c r="D713" s="414"/>
      <c r="E713" s="414"/>
      <c r="F713" s="414"/>
      <c r="G713" s="414"/>
    </row>
    <row r="714" spans="1:7">
      <c r="A714" s="414"/>
      <c r="D714" s="414"/>
      <c r="E714" s="414"/>
      <c r="F714" s="414"/>
      <c r="G714" s="414"/>
    </row>
    <row r="715" spans="1:7">
      <c r="A715" s="414"/>
      <c r="D715" s="414"/>
      <c r="E715" s="414"/>
      <c r="F715" s="414"/>
      <c r="G715" s="414"/>
    </row>
    <row r="716" spans="1:7">
      <c r="A716" s="414"/>
      <c r="D716" s="414"/>
      <c r="E716" s="414"/>
      <c r="F716" s="414"/>
      <c r="G716" s="414"/>
    </row>
    <row r="717" spans="1:7">
      <c r="A717" s="414"/>
      <c r="D717" s="414"/>
      <c r="E717" s="414"/>
      <c r="F717" s="414"/>
      <c r="G717" s="414"/>
    </row>
    <row r="718" spans="1:7">
      <c r="A718" s="414"/>
      <c r="D718" s="414"/>
      <c r="E718" s="414"/>
      <c r="F718" s="414"/>
      <c r="G718" s="414"/>
    </row>
    <row r="719" spans="1:7">
      <c r="A719" s="414"/>
      <c r="D719" s="414"/>
      <c r="E719" s="414"/>
      <c r="F719" s="414"/>
      <c r="G719" s="414"/>
    </row>
    <row r="720" spans="1:7">
      <c r="A720" s="414"/>
      <c r="D720" s="414"/>
      <c r="E720" s="414"/>
      <c r="F720" s="414"/>
      <c r="G720" s="414"/>
    </row>
    <row r="721" spans="1:7">
      <c r="A721" s="414"/>
      <c r="D721" s="414"/>
      <c r="E721" s="414"/>
      <c r="F721" s="414"/>
      <c r="G721" s="414"/>
    </row>
    <row r="722" spans="1:7">
      <c r="A722" s="414"/>
      <c r="D722" s="414"/>
      <c r="E722" s="414"/>
      <c r="F722" s="414"/>
      <c r="G722" s="414"/>
    </row>
    <row r="723" spans="1:7">
      <c r="A723" s="414"/>
      <c r="D723" s="414"/>
      <c r="E723" s="414"/>
      <c r="F723" s="414"/>
      <c r="G723" s="414"/>
    </row>
    <row r="724" spans="1:7">
      <c r="A724" s="414"/>
      <c r="D724" s="414"/>
      <c r="E724" s="414"/>
      <c r="F724" s="414"/>
      <c r="G724" s="414"/>
    </row>
    <row r="725" spans="1:7">
      <c r="A725" s="414"/>
      <c r="D725" s="414"/>
      <c r="E725" s="414"/>
      <c r="F725" s="414"/>
      <c r="G725" s="414"/>
    </row>
    <row r="726" spans="1:7">
      <c r="A726" s="414"/>
      <c r="D726" s="414"/>
      <c r="E726" s="414"/>
      <c r="F726" s="414"/>
      <c r="G726" s="414"/>
    </row>
    <row r="727" spans="1:7">
      <c r="A727" s="414"/>
      <c r="D727" s="414"/>
      <c r="E727" s="414"/>
      <c r="F727" s="414"/>
      <c r="G727" s="414"/>
    </row>
    <row r="728" spans="1:7">
      <c r="A728" s="414"/>
      <c r="D728" s="414"/>
      <c r="E728" s="414"/>
      <c r="F728" s="414"/>
      <c r="G728" s="414"/>
    </row>
    <row r="729" spans="1:7">
      <c r="A729" s="414"/>
      <c r="D729" s="414"/>
      <c r="E729" s="414"/>
      <c r="F729" s="414"/>
      <c r="G729" s="414"/>
    </row>
    <row r="730" spans="1:7">
      <c r="A730" s="414"/>
      <c r="D730" s="414"/>
      <c r="E730" s="414"/>
      <c r="F730" s="414"/>
      <c r="G730" s="414"/>
    </row>
    <row r="731" spans="1:7">
      <c r="A731" s="414"/>
      <c r="D731" s="414"/>
      <c r="E731" s="414"/>
      <c r="F731" s="414"/>
      <c r="G731" s="414"/>
    </row>
    <row r="732" spans="1:7">
      <c r="A732" s="414"/>
      <c r="D732" s="414"/>
      <c r="E732" s="414"/>
      <c r="F732" s="414"/>
      <c r="G732" s="414"/>
    </row>
    <row r="733" spans="1:7">
      <c r="A733" s="414"/>
      <c r="D733" s="414"/>
      <c r="E733" s="414"/>
      <c r="F733" s="414"/>
      <c r="G733" s="414"/>
    </row>
    <row r="734" spans="1:7">
      <c r="A734" s="414"/>
      <c r="D734" s="414"/>
      <c r="E734" s="414"/>
      <c r="F734" s="414"/>
      <c r="G734" s="414"/>
    </row>
    <row r="735" spans="1:7">
      <c r="A735" s="414"/>
      <c r="D735" s="414"/>
      <c r="E735" s="414"/>
      <c r="F735" s="414"/>
      <c r="G735" s="414"/>
    </row>
    <row r="736" spans="1:7">
      <c r="A736" s="414"/>
      <c r="D736" s="414"/>
      <c r="E736" s="414"/>
      <c r="F736" s="414"/>
      <c r="G736" s="414"/>
    </row>
    <row r="737" spans="1:7">
      <c r="A737" s="414"/>
      <c r="D737" s="414"/>
      <c r="E737" s="414"/>
      <c r="F737" s="414"/>
      <c r="G737" s="414"/>
    </row>
    <row r="738" spans="1:7">
      <c r="A738" s="414"/>
      <c r="D738" s="414"/>
      <c r="E738" s="414"/>
      <c r="F738" s="414"/>
      <c r="G738" s="414"/>
    </row>
    <row r="739" spans="1:7">
      <c r="A739" s="414"/>
      <c r="D739" s="414"/>
      <c r="E739" s="414"/>
      <c r="F739" s="414"/>
      <c r="G739" s="414"/>
    </row>
    <row r="740" spans="1:7">
      <c r="A740" s="414"/>
      <c r="D740" s="414"/>
      <c r="E740" s="414"/>
      <c r="F740" s="414"/>
      <c r="G740" s="414"/>
    </row>
    <row r="741" spans="1:7">
      <c r="A741" s="413"/>
    </row>
    <row r="742" spans="1:7">
      <c r="A742" s="413"/>
    </row>
    <row r="743" spans="1:7">
      <c r="A743" s="413"/>
    </row>
    <row r="744" spans="1:7">
      <c r="A744" s="413"/>
    </row>
    <row r="745" spans="1:7">
      <c r="A745" s="413"/>
    </row>
    <row r="746" spans="1:7">
      <c r="A746" s="413"/>
    </row>
    <row r="747" spans="1:7">
      <c r="A747" s="413"/>
    </row>
    <row r="748" spans="1:7">
      <c r="A748" s="413"/>
    </row>
    <row r="749" spans="1:7">
      <c r="A749" s="413"/>
    </row>
    <row r="750" spans="1:7">
      <c r="A750" s="413"/>
    </row>
    <row r="751" spans="1:7">
      <c r="A751" s="413"/>
    </row>
    <row r="752" spans="1:7">
      <c r="A752" s="413"/>
    </row>
    <row r="753" spans="1:10">
      <c r="A753" s="413"/>
    </row>
    <row r="754" spans="1:10">
      <c r="A754" s="413"/>
    </row>
    <row r="755" spans="1:10">
      <c r="A755" s="413"/>
    </row>
    <row r="756" spans="1:10">
      <c r="A756" s="413"/>
    </row>
    <row r="757" spans="1:10">
      <c r="A757" s="413"/>
    </row>
    <row r="758" spans="1:10">
      <c r="A758" s="413"/>
    </row>
    <row r="759" spans="1:10">
      <c r="A759" s="413"/>
    </row>
    <row r="760" spans="1:10">
      <c r="A760" s="413"/>
    </row>
    <row r="761" spans="1:10">
      <c r="J761" s="413" t="s">
        <v>2421</v>
      </c>
    </row>
  </sheetData>
  <mergeCells count="352">
    <mergeCell ref="D565:D569"/>
    <mergeCell ref="D500:D504"/>
    <mergeCell ref="D474:D475"/>
    <mergeCell ref="D476:D480"/>
    <mergeCell ref="D571:D572"/>
    <mergeCell ref="D573:D579"/>
    <mergeCell ref="D555:D556"/>
    <mergeCell ref="D557:D561"/>
    <mergeCell ref="D563:D564"/>
    <mergeCell ref="D532:D536"/>
    <mergeCell ref="D538:D539"/>
    <mergeCell ref="D540:D544"/>
    <mergeCell ref="D546:D547"/>
    <mergeCell ref="D548:D552"/>
    <mergeCell ref="D508:D512"/>
    <mergeCell ref="D514:D515"/>
    <mergeCell ref="D516:D520"/>
    <mergeCell ref="D522:D523"/>
    <mergeCell ref="D524:D528"/>
    <mergeCell ref="D530:D531"/>
    <mergeCell ref="D460:D464"/>
    <mergeCell ref="D466:D467"/>
    <mergeCell ref="D468:D472"/>
    <mergeCell ref="D490:D491"/>
    <mergeCell ref="D492:D496"/>
    <mergeCell ref="D506:D507"/>
    <mergeCell ref="D498:D499"/>
    <mergeCell ref="D482:D483"/>
    <mergeCell ref="D484:D488"/>
    <mergeCell ref="D427:D428"/>
    <mergeCell ref="D429:D433"/>
    <mergeCell ref="D434:D435"/>
    <mergeCell ref="D436:D440"/>
    <mergeCell ref="D442:D443"/>
    <mergeCell ref="D444:D448"/>
    <mergeCell ref="D450:D451"/>
    <mergeCell ref="D452:D456"/>
    <mergeCell ref="D458:D459"/>
    <mergeCell ref="D388:D392"/>
    <mergeCell ref="D395:D396"/>
    <mergeCell ref="D397:D401"/>
    <mergeCell ref="D403:D404"/>
    <mergeCell ref="D405:D409"/>
    <mergeCell ref="D411:D412"/>
    <mergeCell ref="D413:D417"/>
    <mergeCell ref="D419:D420"/>
    <mergeCell ref="D421:D425"/>
    <mergeCell ref="D244:D245"/>
    <mergeCell ref="D246:D250"/>
    <mergeCell ref="D285:D289"/>
    <mergeCell ref="D260:D261"/>
    <mergeCell ref="D262:D266"/>
    <mergeCell ref="D252:D253"/>
    <mergeCell ref="D254:D258"/>
    <mergeCell ref="D277:D281"/>
    <mergeCell ref="D346:D347"/>
    <mergeCell ref="D330:D331"/>
    <mergeCell ref="D332:D336"/>
    <mergeCell ref="A297:G297"/>
    <mergeCell ref="A298:B298"/>
    <mergeCell ref="A306:B306"/>
    <mergeCell ref="D299:D300"/>
    <mergeCell ref="D189:D190"/>
    <mergeCell ref="D191:D195"/>
    <mergeCell ref="A196:G196"/>
    <mergeCell ref="A212:B212"/>
    <mergeCell ref="D215:D219"/>
    <mergeCell ref="D236:D237"/>
    <mergeCell ref="D238:D242"/>
    <mergeCell ref="D222:D226"/>
    <mergeCell ref="D228:D229"/>
    <mergeCell ref="D220:D221"/>
    <mergeCell ref="D62:D63"/>
    <mergeCell ref="D46:D47"/>
    <mergeCell ref="D48:D52"/>
    <mergeCell ref="D77:D78"/>
    <mergeCell ref="D56:D60"/>
    <mergeCell ref="D95:D99"/>
    <mergeCell ref="D103:D107"/>
    <mergeCell ref="D109:D110"/>
    <mergeCell ref="D111:D115"/>
    <mergeCell ref="D79:D83"/>
    <mergeCell ref="D85:D86"/>
    <mergeCell ref="D87:D91"/>
    <mergeCell ref="D93:D94"/>
    <mergeCell ref="C498:C499"/>
    <mergeCell ref="C474:C475"/>
    <mergeCell ref="C482:C483"/>
    <mergeCell ref="C434:C435"/>
    <mergeCell ref="C442:C443"/>
    <mergeCell ref="C450:C451"/>
    <mergeCell ref="C458:C459"/>
    <mergeCell ref="C466:C467"/>
    <mergeCell ref="C490:C491"/>
    <mergeCell ref="C555:C556"/>
    <mergeCell ref="C563:C564"/>
    <mergeCell ref="C571:C572"/>
    <mergeCell ref="C506:C507"/>
    <mergeCell ref="C514:C515"/>
    <mergeCell ref="C522:C523"/>
    <mergeCell ref="C530:C531"/>
    <mergeCell ref="C538:C539"/>
    <mergeCell ref="C546:C547"/>
    <mergeCell ref="A529:B529"/>
    <mergeCell ref="C173:C174"/>
    <mergeCell ref="A497:B497"/>
    <mergeCell ref="A441:B441"/>
    <mergeCell ref="D372:D376"/>
    <mergeCell ref="D301:D305"/>
    <mergeCell ref="C205:C206"/>
    <mergeCell ref="C213:C214"/>
    <mergeCell ref="C228:C229"/>
    <mergeCell ref="C244:C245"/>
    <mergeCell ref="C260:C261"/>
    <mergeCell ref="C268:C269"/>
    <mergeCell ref="C252:C253"/>
    <mergeCell ref="C220:C221"/>
    <mergeCell ref="D275:D276"/>
    <mergeCell ref="C395:C396"/>
    <mergeCell ref="C403:C404"/>
    <mergeCell ref="C411:C412"/>
    <mergeCell ref="C419:C420"/>
    <mergeCell ref="C307:C308"/>
    <mergeCell ref="C346:C347"/>
    <mergeCell ref="C362:C363"/>
    <mergeCell ref="C323:C324"/>
    <mergeCell ref="C330:C331"/>
    <mergeCell ref="C85:C86"/>
    <mergeCell ref="C93:C94"/>
    <mergeCell ref="A157:G157"/>
    <mergeCell ref="B134:B135"/>
    <mergeCell ref="C125:C126"/>
    <mergeCell ref="D152:D156"/>
    <mergeCell ref="D175:D179"/>
    <mergeCell ref="D166:D167"/>
    <mergeCell ref="D168:D172"/>
    <mergeCell ref="B166:B167"/>
    <mergeCell ref="D125:D126"/>
    <mergeCell ref="D127:D131"/>
    <mergeCell ref="D134:D135"/>
    <mergeCell ref="D136:D140"/>
    <mergeCell ref="D142:D143"/>
    <mergeCell ref="D144:D148"/>
    <mergeCell ref="D150:D151"/>
    <mergeCell ref="A132:G132"/>
    <mergeCell ref="A149:B149"/>
    <mergeCell ref="A133:B133"/>
    <mergeCell ref="D158:D159"/>
    <mergeCell ref="B173:B174"/>
    <mergeCell ref="C166:C167"/>
    <mergeCell ref="D119:D123"/>
    <mergeCell ref="B482:B483"/>
    <mergeCell ref="D160:D164"/>
    <mergeCell ref="D173:D174"/>
    <mergeCell ref="D101:D102"/>
    <mergeCell ref="B101:B102"/>
    <mergeCell ref="C370:C371"/>
    <mergeCell ref="C378:C379"/>
    <mergeCell ref="A426:B426"/>
    <mergeCell ref="C181:C182"/>
    <mergeCell ref="D181:D182"/>
    <mergeCell ref="A385:G385"/>
    <mergeCell ref="C427:C428"/>
    <mergeCell ref="A204:B204"/>
    <mergeCell ref="D199:D203"/>
    <mergeCell ref="D197:D198"/>
    <mergeCell ref="B181:B182"/>
    <mergeCell ref="C189:C190"/>
    <mergeCell ref="C197:C198"/>
    <mergeCell ref="A180:G180"/>
    <mergeCell ref="D205:D206"/>
    <mergeCell ref="D207:D211"/>
    <mergeCell ref="D213:D214"/>
    <mergeCell ref="D183:D187"/>
    <mergeCell ref="B514:B515"/>
    <mergeCell ref="B571:B572"/>
    <mergeCell ref="C6:C7"/>
    <mergeCell ref="C14:C15"/>
    <mergeCell ref="C22:C23"/>
    <mergeCell ref="C30:C31"/>
    <mergeCell ref="C38:C39"/>
    <mergeCell ref="C46:C47"/>
    <mergeCell ref="B498:B499"/>
    <mergeCell ref="B458:B459"/>
    <mergeCell ref="A465:B465"/>
    <mergeCell ref="B555:B556"/>
    <mergeCell ref="B466:B467"/>
    <mergeCell ref="B522:B523"/>
    <mergeCell ref="B530:B531"/>
    <mergeCell ref="B538:B539"/>
    <mergeCell ref="B563:B564"/>
    <mergeCell ref="A489:B489"/>
    <mergeCell ref="A505:B505"/>
    <mergeCell ref="A513:B513"/>
    <mergeCell ref="B474:B475"/>
    <mergeCell ref="A537:B537"/>
    <mergeCell ref="A545:B545"/>
    <mergeCell ref="C77:C78"/>
    <mergeCell ref="D378:D379"/>
    <mergeCell ref="D380:D384"/>
    <mergeCell ref="D386:D387"/>
    <mergeCell ref="C386:C387"/>
    <mergeCell ref="D338:D339"/>
    <mergeCell ref="D354:D355"/>
    <mergeCell ref="D356:D360"/>
    <mergeCell ref="A369:G369"/>
    <mergeCell ref="A377:G377"/>
    <mergeCell ref="B386:B387"/>
    <mergeCell ref="D348:D352"/>
    <mergeCell ref="D370:D371"/>
    <mergeCell ref="D290:D291"/>
    <mergeCell ref="D292:D296"/>
    <mergeCell ref="A267:B267"/>
    <mergeCell ref="B252:B253"/>
    <mergeCell ref="B283:B284"/>
    <mergeCell ref="A282:B282"/>
    <mergeCell ref="B275:B276"/>
    <mergeCell ref="C275:C276"/>
    <mergeCell ref="A259:B259"/>
    <mergeCell ref="D268:D269"/>
    <mergeCell ref="D270:D274"/>
    <mergeCell ref="D283:D284"/>
    <mergeCell ref="A553:B553"/>
    <mergeCell ref="A554:B554"/>
    <mergeCell ref="A570:B570"/>
    <mergeCell ref="A370:A375"/>
    <mergeCell ref="A378:A383"/>
    <mergeCell ref="A386:A391"/>
    <mergeCell ref="B378:B379"/>
    <mergeCell ref="B125:B126"/>
    <mergeCell ref="A100:B100"/>
    <mergeCell ref="A108:B108"/>
    <mergeCell ref="A116:B116"/>
    <mergeCell ref="A124:B124"/>
    <mergeCell ref="B158:B159"/>
    <mergeCell ref="B109:B110"/>
    <mergeCell ref="B299:B300"/>
    <mergeCell ref="B307:B308"/>
    <mergeCell ref="B315:B316"/>
    <mergeCell ref="B142:B143"/>
    <mergeCell ref="B220:B221"/>
    <mergeCell ref="A243:B243"/>
    <mergeCell ref="B546:B547"/>
    <mergeCell ref="B490:B491"/>
    <mergeCell ref="B506:B507"/>
    <mergeCell ref="A521:B521"/>
    <mergeCell ref="A481:B481"/>
    <mergeCell ref="A457:B457"/>
    <mergeCell ref="B395:B396"/>
    <mergeCell ref="B403:B404"/>
    <mergeCell ref="B411:B412"/>
    <mergeCell ref="B419:B420"/>
    <mergeCell ref="B434:B435"/>
    <mergeCell ref="B427:B428"/>
    <mergeCell ref="B236:B237"/>
    <mergeCell ref="A473:B473"/>
    <mergeCell ref="A394:B394"/>
    <mergeCell ref="A402:B402"/>
    <mergeCell ref="B442:B443"/>
    <mergeCell ref="B450:B451"/>
    <mergeCell ref="B370:B371"/>
    <mergeCell ref="B362:B363"/>
    <mergeCell ref="A361:B361"/>
    <mergeCell ref="A322:B322"/>
    <mergeCell ref="A353:B353"/>
    <mergeCell ref="C354:C355"/>
    <mergeCell ref="D362:D363"/>
    <mergeCell ref="D364:D368"/>
    <mergeCell ref="D323:D324"/>
    <mergeCell ref="D325:D329"/>
    <mergeCell ref="B323:B324"/>
    <mergeCell ref="B330:B331"/>
    <mergeCell ref="B346:B347"/>
    <mergeCell ref="D340:D344"/>
    <mergeCell ref="B338:B339"/>
    <mergeCell ref="C338:C339"/>
    <mergeCell ref="D307:D308"/>
    <mergeCell ref="D309:D313"/>
    <mergeCell ref="B354:B355"/>
    <mergeCell ref="A337:B337"/>
    <mergeCell ref="A345:B345"/>
    <mergeCell ref="C315:C316"/>
    <mergeCell ref="A314:B314"/>
    <mergeCell ref="D315:D316"/>
    <mergeCell ref="D317:D321"/>
    <mergeCell ref="B268:B269"/>
    <mergeCell ref="C283:C284"/>
    <mergeCell ref="C299:C300"/>
    <mergeCell ref="B290:B291"/>
    <mergeCell ref="A92:B92"/>
    <mergeCell ref="B213:B214"/>
    <mergeCell ref="B228:B229"/>
    <mergeCell ref="B244:B245"/>
    <mergeCell ref="B260:B261"/>
    <mergeCell ref="B150:B151"/>
    <mergeCell ref="B189:B190"/>
    <mergeCell ref="B197:B198"/>
    <mergeCell ref="C134:C135"/>
    <mergeCell ref="C158:C159"/>
    <mergeCell ref="C142:C143"/>
    <mergeCell ref="C150:C151"/>
    <mergeCell ref="C290:C291"/>
    <mergeCell ref="A1:G1"/>
    <mergeCell ref="A2:B2"/>
    <mergeCell ref="B3:G3"/>
    <mergeCell ref="A5:B5"/>
    <mergeCell ref="A13:B13"/>
    <mergeCell ref="B54:B55"/>
    <mergeCell ref="D32:D36"/>
    <mergeCell ref="D38:D39"/>
    <mergeCell ref="D40:D44"/>
    <mergeCell ref="A45:B45"/>
    <mergeCell ref="B14:B15"/>
    <mergeCell ref="C54:C55"/>
    <mergeCell ref="D16:D20"/>
    <mergeCell ref="D22:D23"/>
    <mergeCell ref="D24:D28"/>
    <mergeCell ref="D30:D31"/>
    <mergeCell ref="D54:D55"/>
    <mergeCell ref="C236:C237"/>
    <mergeCell ref="D230:D234"/>
    <mergeCell ref="B22:B23"/>
    <mergeCell ref="A29:B29"/>
    <mergeCell ref="A37:B37"/>
    <mergeCell ref="B77:B78"/>
    <mergeCell ref="B93:B94"/>
    <mergeCell ref="B85:B86"/>
    <mergeCell ref="A69:B69"/>
    <mergeCell ref="A84:B84"/>
    <mergeCell ref="D64:D68"/>
    <mergeCell ref="D70:D71"/>
    <mergeCell ref="C70:C71"/>
    <mergeCell ref="B62:B63"/>
    <mergeCell ref="B70:B71"/>
    <mergeCell ref="D72:D76"/>
    <mergeCell ref="B205:B206"/>
    <mergeCell ref="A227:B227"/>
    <mergeCell ref="C101:C102"/>
    <mergeCell ref="C109:C110"/>
    <mergeCell ref="C117:C118"/>
    <mergeCell ref="B117:B118"/>
    <mergeCell ref="C62:C63"/>
    <mergeCell ref="D117:D118"/>
    <mergeCell ref="A53:B53"/>
    <mergeCell ref="B30:B31"/>
    <mergeCell ref="B38:B39"/>
    <mergeCell ref="B46:B47"/>
    <mergeCell ref="A21:B21"/>
    <mergeCell ref="B6:B7"/>
    <mergeCell ref="D6:D7"/>
    <mergeCell ref="D8:D12"/>
    <mergeCell ref="D14:D15"/>
  </mergeCells>
  <phoneticPr fontId="11" type="noConversion"/>
  <hyperlinks>
    <hyperlink ref="B103" r:id="rId1" display="javascript:void(0);"/>
    <hyperlink ref="B80" r:id="rId2" tooltip="Please click here for Schedule details." display="javascript:void(0);"/>
    <hyperlink ref="C80" r:id="rId3" tooltip="Please click here for Schedule details." display="javascript:void(0);"/>
    <hyperlink ref="B66" r:id="rId4" location="vesselSchedules?fromDate=2019-04-01&amp;vesselCode=1KM" display="vesselSchedules?fromDate=2019-04-01&amp;vesselCode=1KM"/>
    <hyperlink ref="B74" r:id="rId5" location="vesselSchedules?fromDate=2019-04-01&amp;vesselCode=1KM" display="https://www.maersk.com/schedules/ - vesselSchedules?fromDate=2019-04-01&amp;vesselCode=1KM"/>
    <hyperlink ref="B119" r:id="rId6" location="vesselSchedules?fromDate=2019-04-01&amp;vesselCode=3M0" display="https://www.maersk.com/schedules/ - vesselSchedules?fromDate=2019-04-01&amp;vesselCode=3M0"/>
    <hyperlink ref="B120" r:id="rId7" location="vesselSchedules?fromDate=2019-04-01&amp;vesselCode=T68" display="https://www.maersk.com/schedules/ - vesselSchedules?fromDate=2019-04-01&amp;vesselCode=T68"/>
    <hyperlink ref="B121" r:id="rId8" location="vesselSchedules?fromDate=2019-04-01&amp;vesselCode=B9Q" display="https://www.maersk.com/schedules/ - vesselSchedules?fromDate=2019-04-01&amp;vesselCode=B9Q"/>
    <hyperlink ref="B375" r:id="rId9" location="vesselSchedules?fromDate=2019-04-01&amp;vesselCode=H7J" display="vesselSchedules?fromDate=2019-04-01&amp;vesselCode=H7J"/>
    <hyperlink ref="B376" r:id="rId10" location="vesselSchedules?fromDate=2019-04-01&amp;vesselCode=I3C" display="https://www.maersk.com/schedules/ - vesselSchedules?fromDate=2019-04-01&amp;vesselCode=I3C"/>
    <hyperlink ref="C468" r:id="rId11" display="http://www.cma-cgm.com/ebusiness/schedules/voyage/detail?voyageReference=09J1RS1MA"/>
    <hyperlink ref="C469" r:id="rId12" display="http://www.cma-cgm.com/ebusiness/schedules/voyage/detail?voyageReference=09J1VS1MA"/>
    <hyperlink ref="C470" r:id="rId13" display="http://www.cma-cgm.com/ebusiness/schedules/voyage/detail?voyageReference=09J1ZS1MA"/>
    <hyperlink ref="B494" r:id="rId14" display="https://www.wanhai.com/views/skd/SkdByPortDetail.xhtml?file_num=64835&amp;top_file_num=64735&amp;parent_id=64834"/>
    <hyperlink ref="B565" r:id="rId15" display="javascript:getDetailCalenderData(2);"/>
  </hyperlinks>
  <pageMargins left="0.7" right="0.7" top="0.75" bottom="0.75" header="0.3" footer="0.3"/>
  <pageSetup paperSize="9" orientation="portrait" r:id="rId16"/>
  <headerFooter scaleWithDoc="0" alignWithMargins="0"/>
  <drawing r:id="rId17"/>
  <legacyDrawing r:id="rId1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4"/>
  <sheetViews>
    <sheetView workbookViewId="0">
      <selection activeCell="J5" sqref="J5"/>
    </sheetView>
  </sheetViews>
  <sheetFormatPr defaultRowHeight="15.75"/>
  <cols>
    <col min="1" max="1" width="5.25" style="628" customWidth="1"/>
    <col min="2" max="2" width="35.25" style="627" customWidth="1"/>
    <col min="3" max="3" width="13.125" style="627" customWidth="1"/>
    <col min="4" max="4" width="11" style="627" customWidth="1"/>
    <col min="5" max="5" width="12.625" style="627" customWidth="1"/>
    <col min="6" max="6" width="12" style="627" customWidth="1"/>
    <col min="7" max="7" width="15" style="627" customWidth="1"/>
    <col min="8" max="8" width="14.5" style="626" customWidth="1"/>
    <col min="9" max="9" width="13.875" style="626" customWidth="1"/>
    <col min="10" max="16384" width="9" style="626"/>
  </cols>
  <sheetData>
    <row r="1" spans="1:7" ht="67.5" customHeight="1">
      <c r="A1" s="1128" t="s">
        <v>2894</v>
      </c>
      <c r="B1" s="1128"/>
      <c r="C1" s="1128"/>
      <c r="D1" s="1128"/>
      <c r="E1" s="1128"/>
      <c r="F1" s="1128"/>
      <c r="G1" s="1128"/>
    </row>
    <row r="2" spans="1:7" ht="24.75" customHeight="1">
      <c r="A2" s="697"/>
      <c r="B2" s="1129" t="s">
        <v>2893</v>
      </c>
      <c r="C2" s="1129"/>
      <c r="D2" s="1129"/>
      <c r="E2" s="1129"/>
      <c r="F2" s="699"/>
      <c r="G2" s="698">
        <v>43556</v>
      </c>
    </row>
    <row r="3" spans="1:7" ht="30.75" customHeight="1">
      <c r="A3" s="697"/>
      <c r="B3" s="1130" t="s">
        <v>2892</v>
      </c>
      <c r="C3" s="1130"/>
      <c r="D3" s="1130"/>
      <c r="E3" s="1130"/>
      <c r="F3" s="1130"/>
      <c r="G3" s="1130"/>
    </row>
    <row r="4" spans="1:7" ht="30.75" customHeight="1">
      <c r="A4" s="1131" t="s">
        <v>2891</v>
      </c>
      <c r="B4" s="1131"/>
      <c r="C4" s="696"/>
      <c r="D4" s="696"/>
      <c r="E4" s="696"/>
      <c r="F4" s="696"/>
      <c r="G4" s="696"/>
    </row>
    <row r="5" spans="1:7" s="674" customFormat="1">
      <c r="A5" s="1119" t="s">
        <v>2890</v>
      </c>
      <c r="B5" s="1119"/>
      <c r="C5" s="1119"/>
      <c r="D5" s="1119"/>
      <c r="E5" s="1119"/>
      <c r="F5" s="1119"/>
      <c r="G5" s="1119"/>
    </row>
    <row r="6" spans="1:7">
      <c r="A6" s="649"/>
      <c r="B6" s="1117" t="s">
        <v>32</v>
      </c>
      <c r="C6" s="1117" t="s">
        <v>33</v>
      </c>
      <c r="D6" s="1116" t="s">
        <v>9</v>
      </c>
      <c r="E6" s="695" t="s">
        <v>19</v>
      </c>
      <c r="F6" s="641" t="s">
        <v>2882</v>
      </c>
      <c r="G6" s="640" t="s">
        <v>129</v>
      </c>
    </row>
    <row r="7" spans="1:7">
      <c r="A7" s="649"/>
      <c r="B7" s="1118"/>
      <c r="C7" s="857"/>
      <c r="D7" s="896"/>
      <c r="E7" s="695" t="s">
        <v>36</v>
      </c>
      <c r="F7" s="695" t="s">
        <v>36</v>
      </c>
      <c r="G7" s="640" t="s">
        <v>37</v>
      </c>
    </row>
    <row r="8" spans="1:7" ht="17.25" customHeight="1">
      <c r="A8" s="649"/>
      <c r="B8" s="641" t="s">
        <v>1783</v>
      </c>
      <c r="C8" s="641" t="s">
        <v>1729</v>
      </c>
      <c r="D8" s="1132" t="s">
        <v>2889</v>
      </c>
      <c r="E8" s="662">
        <v>43559</v>
      </c>
      <c r="F8" s="662">
        <v>43565</v>
      </c>
      <c r="G8" s="662">
        <v>43579</v>
      </c>
    </row>
    <row r="9" spans="1:7">
      <c r="A9" s="649"/>
      <c r="B9" s="641" t="s">
        <v>1786</v>
      </c>
      <c r="C9" s="641" t="s">
        <v>2888</v>
      </c>
      <c r="D9" s="1133"/>
      <c r="E9" s="662">
        <v>43567</v>
      </c>
      <c r="F9" s="662">
        <v>43572</v>
      </c>
      <c r="G9" s="662">
        <v>43586</v>
      </c>
    </row>
    <row r="10" spans="1:7">
      <c r="A10" s="649"/>
      <c r="B10" s="641" t="s">
        <v>2887</v>
      </c>
      <c r="C10" s="641" t="s">
        <v>2886</v>
      </c>
      <c r="D10" s="1133"/>
      <c r="E10" s="662">
        <v>43574</v>
      </c>
      <c r="F10" s="662">
        <v>43578</v>
      </c>
      <c r="G10" s="662">
        <v>43594</v>
      </c>
    </row>
    <row r="11" spans="1:7">
      <c r="A11" s="649"/>
      <c r="B11" s="641" t="s">
        <v>2885</v>
      </c>
      <c r="C11" s="641" t="s">
        <v>2884</v>
      </c>
      <c r="D11" s="1133"/>
      <c r="E11" s="662">
        <v>43581</v>
      </c>
      <c r="F11" s="662">
        <v>43585</v>
      </c>
      <c r="G11" s="662">
        <v>43601</v>
      </c>
    </row>
    <row r="12" spans="1:7">
      <c r="A12" s="649"/>
      <c r="B12" s="641"/>
      <c r="C12" s="641"/>
      <c r="D12" s="694"/>
      <c r="E12" s="662"/>
      <c r="F12" s="662"/>
      <c r="G12" s="662"/>
    </row>
    <row r="13" spans="1:7">
      <c r="A13" s="649"/>
      <c r="B13" s="204"/>
      <c r="C13" s="204"/>
      <c r="D13" s="689"/>
      <c r="E13" s="688"/>
      <c r="F13" s="688"/>
      <c r="G13" s="688"/>
    </row>
    <row r="14" spans="1:7" s="674" customFormat="1" ht="12.75" customHeight="1">
      <c r="A14" s="1115" t="s">
        <v>2883</v>
      </c>
      <c r="B14" s="1115"/>
      <c r="C14" s="1115"/>
      <c r="D14" s="1115"/>
      <c r="E14" s="1115"/>
      <c r="F14" s="1115"/>
      <c r="G14" s="1115"/>
    </row>
    <row r="15" spans="1:7" s="692" customFormat="1">
      <c r="A15" s="693"/>
      <c r="B15" s="1117" t="s">
        <v>32</v>
      </c>
      <c r="C15" s="1117" t="s">
        <v>33</v>
      </c>
      <c r="D15" s="1117" t="s">
        <v>9</v>
      </c>
      <c r="E15" s="634" t="s">
        <v>19</v>
      </c>
      <c r="F15" s="634" t="s">
        <v>2882</v>
      </c>
      <c r="G15" s="634" t="s">
        <v>228</v>
      </c>
    </row>
    <row r="16" spans="1:7" s="692" customFormat="1">
      <c r="A16" s="693"/>
      <c r="B16" s="1118"/>
      <c r="C16" s="857"/>
      <c r="D16" s="857"/>
      <c r="E16" s="634" t="s">
        <v>36</v>
      </c>
      <c r="F16" s="634" t="s">
        <v>36</v>
      </c>
      <c r="G16" s="634" t="s">
        <v>37</v>
      </c>
    </row>
    <row r="17" spans="1:7" s="692" customFormat="1">
      <c r="A17" s="693"/>
      <c r="B17" s="641" t="s">
        <v>2881</v>
      </c>
      <c r="C17" s="641" t="s">
        <v>2880</v>
      </c>
      <c r="D17" s="1137" t="s">
        <v>92</v>
      </c>
      <c r="E17" s="662">
        <v>43559</v>
      </c>
      <c r="F17" s="662">
        <v>43566</v>
      </c>
      <c r="G17" s="662">
        <v>43578</v>
      </c>
    </row>
    <row r="18" spans="1:7" s="692" customFormat="1">
      <c r="A18" s="693"/>
      <c r="B18" s="641" t="s">
        <v>2879</v>
      </c>
      <c r="C18" s="641" t="s">
        <v>2878</v>
      </c>
      <c r="D18" s="1138"/>
      <c r="E18" s="662">
        <v>43567</v>
      </c>
      <c r="F18" s="662">
        <v>43573</v>
      </c>
      <c r="G18" s="662">
        <v>43585</v>
      </c>
    </row>
    <row r="19" spans="1:7" s="692" customFormat="1" ht="16.5" customHeight="1">
      <c r="A19" s="693"/>
      <c r="B19" s="641" t="s">
        <v>2877</v>
      </c>
      <c r="C19" s="641" t="s">
        <v>2876</v>
      </c>
      <c r="D19" s="1138"/>
      <c r="E19" s="662">
        <v>43574</v>
      </c>
      <c r="F19" s="662">
        <v>43580</v>
      </c>
      <c r="G19" s="662">
        <v>43592</v>
      </c>
    </row>
    <row r="20" spans="1:7" ht="15.95" customHeight="1">
      <c r="A20" s="649"/>
      <c r="B20" s="641" t="s">
        <v>2875</v>
      </c>
      <c r="C20" s="641" t="s">
        <v>2874</v>
      </c>
      <c r="D20" s="1138"/>
      <c r="E20" s="662">
        <v>43581</v>
      </c>
      <c r="F20" s="662">
        <v>43587</v>
      </c>
      <c r="G20" s="662">
        <v>43599</v>
      </c>
    </row>
    <row r="21" spans="1:7" ht="15.95" customHeight="1">
      <c r="A21" s="649"/>
      <c r="B21" s="691"/>
      <c r="C21" s="691"/>
      <c r="D21" s="1139"/>
      <c r="E21" s="662"/>
      <c r="F21" s="662"/>
      <c r="G21" s="662"/>
    </row>
    <row r="22" spans="1:7" s="674" customFormat="1">
      <c r="A22" s="1115" t="s">
        <v>2873</v>
      </c>
      <c r="B22" s="1115"/>
      <c r="C22" s="1115"/>
      <c r="D22" s="1115"/>
      <c r="E22" s="1115"/>
      <c r="F22" s="1115"/>
      <c r="G22" s="1115"/>
    </row>
    <row r="23" spans="1:7">
      <c r="A23" s="649"/>
      <c r="B23" s="1125" t="s">
        <v>32</v>
      </c>
      <c r="C23" s="1125" t="s">
        <v>33</v>
      </c>
      <c r="D23" s="1125" t="s">
        <v>9</v>
      </c>
      <c r="E23" s="641" t="s">
        <v>19</v>
      </c>
      <c r="F23" s="641" t="s">
        <v>2830</v>
      </c>
      <c r="G23" s="663" t="s">
        <v>2</v>
      </c>
    </row>
    <row r="24" spans="1:7">
      <c r="A24" s="649"/>
      <c r="B24" s="1126"/>
      <c r="C24" s="1126"/>
      <c r="D24" s="1126"/>
      <c r="E24" s="641" t="s">
        <v>36</v>
      </c>
      <c r="F24" s="641" t="s">
        <v>36</v>
      </c>
      <c r="G24" s="663" t="s">
        <v>37</v>
      </c>
    </row>
    <row r="25" spans="1:7" ht="16.149999999999999" customHeight="1">
      <c r="A25" s="649"/>
      <c r="B25" s="647" t="s">
        <v>2872</v>
      </c>
      <c r="C25" s="627" t="s">
        <v>2871</v>
      </c>
      <c r="D25" s="1127" t="s">
        <v>2800</v>
      </c>
      <c r="E25" s="662">
        <v>43559</v>
      </c>
      <c r="F25" s="662">
        <v>43562</v>
      </c>
      <c r="G25" s="662">
        <v>43573</v>
      </c>
    </row>
    <row r="26" spans="1:7" ht="16.149999999999999" customHeight="1">
      <c r="A26" s="649"/>
      <c r="B26" s="647" t="s">
        <v>2870</v>
      </c>
      <c r="C26" s="690" t="s">
        <v>2869</v>
      </c>
      <c r="D26" s="1127"/>
      <c r="E26" s="662">
        <v>43566</v>
      </c>
      <c r="F26" s="662">
        <v>43569</v>
      </c>
      <c r="G26" s="662">
        <v>43580</v>
      </c>
    </row>
    <row r="27" spans="1:7" ht="16.149999999999999" customHeight="1">
      <c r="A27" s="649"/>
      <c r="B27" s="647" t="s">
        <v>2868</v>
      </c>
      <c r="C27" s="627" t="s">
        <v>2867</v>
      </c>
      <c r="D27" s="1127"/>
      <c r="E27" s="662">
        <v>43573</v>
      </c>
      <c r="F27" s="662">
        <v>43576</v>
      </c>
      <c r="G27" s="662">
        <v>43587</v>
      </c>
    </row>
    <row r="28" spans="1:7" ht="16.149999999999999" customHeight="1">
      <c r="A28" s="649"/>
      <c r="B28" s="641" t="s">
        <v>1686</v>
      </c>
      <c r="C28" s="664" t="s">
        <v>1687</v>
      </c>
      <c r="D28" s="1127"/>
      <c r="E28" s="662">
        <v>43580</v>
      </c>
      <c r="F28" s="662">
        <v>43583</v>
      </c>
      <c r="G28" s="662">
        <v>43594</v>
      </c>
    </row>
    <row r="29" spans="1:7" ht="16.149999999999999" customHeight="1">
      <c r="A29" s="649"/>
      <c r="B29" s="647"/>
      <c r="C29" s="690"/>
      <c r="D29" s="1127"/>
      <c r="E29" s="662"/>
      <c r="F29" s="662"/>
      <c r="G29" s="662"/>
    </row>
    <row r="30" spans="1:7" ht="16.149999999999999" customHeight="1">
      <c r="A30" s="649"/>
      <c r="B30" s="204"/>
      <c r="C30" s="204"/>
      <c r="D30" s="689"/>
      <c r="E30" s="688"/>
      <c r="F30" s="688"/>
      <c r="G30" s="688"/>
    </row>
    <row r="31" spans="1:7" s="674" customFormat="1">
      <c r="A31" s="1119" t="s">
        <v>2866</v>
      </c>
      <c r="B31" s="1119"/>
      <c r="C31" s="1119"/>
      <c r="D31" s="1119"/>
      <c r="E31" s="1119"/>
      <c r="F31" s="1119"/>
      <c r="G31" s="1119"/>
    </row>
    <row r="32" spans="1:7">
      <c r="A32" s="649"/>
      <c r="B32" s="1147" t="s">
        <v>32</v>
      </c>
      <c r="C32" s="1147" t="s">
        <v>33</v>
      </c>
      <c r="D32" s="1147" t="s">
        <v>9</v>
      </c>
      <c r="E32" s="687" t="s">
        <v>19</v>
      </c>
      <c r="F32" s="687" t="s">
        <v>24</v>
      </c>
      <c r="G32" s="687" t="s">
        <v>230</v>
      </c>
    </row>
    <row r="33" spans="1:8">
      <c r="A33" s="649"/>
      <c r="B33" s="1118"/>
      <c r="C33" s="1148"/>
      <c r="D33" s="1148"/>
      <c r="E33" s="687" t="s">
        <v>36</v>
      </c>
      <c r="F33" s="687" t="s">
        <v>36</v>
      </c>
      <c r="G33" s="687" t="s">
        <v>37</v>
      </c>
    </row>
    <row r="34" spans="1:8" ht="16.149999999999999" customHeight="1">
      <c r="A34" s="649"/>
      <c r="B34" s="687" t="s">
        <v>1657</v>
      </c>
      <c r="C34" s="687" t="s">
        <v>1658</v>
      </c>
      <c r="D34" s="1147" t="s">
        <v>2153</v>
      </c>
      <c r="E34" s="662">
        <v>43558</v>
      </c>
      <c r="F34" s="662">
        <v>43563</v>
      </c>
      <c r="G34" s="662">
        <v>43570</v>
      </c>
      <c r="H34" s="686"/>
    </row>
    <row r="35" spans="1:8" ht="16.149999999999999" customHeight="1">
      <c r="A35" s="649"/>
      <c r="B35" s="632" t="s">
        <v>1698</v>
      </c>
      <c r="C35" s="685" t="s">
        <v>1699</v>
      </c>
      <c r="D35" s="1149"/>
      <c r="E35" s="662">
        <v>43565</v>
      </c>
      <c r="F35" s="662">
        <v>43570</v>
      </c>
      <c r="G35" s="662">
        <v>43580</v>
      </c>
      <c r="H35" s="684"/>
    </row>
    <row r="36" spans="1:8" ht="16.149999999999999" customHeight="1">
      <c r="A36" s="649"/>
      <c r="B36" s="647" t="s">
        <v>1700</v>
      </c>
      <c r="C36" s="627" t="s">
        <v>1701</v>
      </c>
      <c r="D36" s="1149"/>
      <c r="E36" s="662">
        <v>43572</v>
      </c>
      <c r="F36" s="662">
        <v>43577</v>
      </c>
      <c r="G36" s="662">
        <v>43587</v>
      </c>
      <c r="H36" s="684"/>
    </row>
    <row r="37" spans="1:8" ht="16.149999999999999" customHeight="1">
      <c r="A37" s="649"/>
      <c r="B37" s="647" t="s">
        <v>2865</v>
      </c>
      <c r="C37" s="647" t="s">
        <v>1703</v>
      </c>
      <c r="D37" s="1149"/>
      <c r="E37" s="662">
        <v>43579</v>
      </c>
      <c r="F37" s="662">
        <v>43584</v>
      </c>
      <c r="G37" s="662">
        <v>43594</v>
      </c>
    </row>
    <row r="38" spans="1:8" ht="16.149999999999999" customHeight="1">
      <c r="A38" s="649"/>
      <c r="B38" s="647" t="s">
        <v>2864</v>
      </c>
      <c r="C38" s="647" t="s">
        <v>1676</v>
      </c>
      <c r="D38" s="1148"/>
      <c r="E38" s="662">
        <v>43585</v>
      </c>
      <c r="F38" s="662">
        <v>43591</v>
      </c>
      <c r="G38" s="662">
        <v>43601</v>
      </c>
    </row>
    <row r="39" spans="1:8">
      <c r="A39" s="649"/>
      <c r="B39" s="683"/>
      <c r="C39" s="683"/>
      <c r="D39" s="645"/>
      <c r="E39" s="677"/>
      <c r="F39" s="661"/>
      <c r="G39" s="682"/>
    </row>
    <row r="40" spans="1:8" s="674" customFormat="1">
      <c r="A40" s="1115" t="s">
        <v>2863</v>
      </c>
      <c r="B40" s="1115"/>
      <c r="C40" s="1115"/>
      <c r="D40" s="1115"/>
      <c r="E40" s="1115"/>
      <c r="F40" s="1115"/>
      <c r="G40" s="1115"/>
    </row>
    <row r="41" spans="1:8">
      <c r="A41" s="649"/>
      <c r="B41" s="1145" t="s">
        <v>32</v>
      </c>
      <c r="C41" s="1145" t="s">
        <v>33</v>
      </c>
      <c r="D41" s="1125" t="s">
        <v>9</v>
      </c>
      <c r="E41" s="681" t="s">
        <v>19</v>
      </c>
      <c r="F41" s="641" t="s">
        <v>2862</v>
      </c>
      <c r="G41" s="680" t="s">
        <v>231</v>
      </c>
    </row>
    <row r="42" spans="1:8">
      <c r="A42" s="649"/>
      <c r="B42" s="1118"/>
      <c r="C42" s="1146"/>
      <c r="D42" s="1126"/>
      <c r="E42" s="639" t="s">
        <v>36</v>
      </c>
      <c r="F42" s="639" t="s">
        <v>36</v>
      </c>
      <c r="G42" s="663" t="s">
        <v>37</v>
      </c>
    </row>
    <row r="43" spans="1:8">
      <c r="A43" s="649"/>
      <c r="B43" s="654" t="s">
        <v>1625</v>
      </c>
      <c r="C43" s="634" t="s">
        <v>1626</v>
      </c>
      <c r="D43" s="1140" t="s">
        <v>2229</v>
      </c>
      <c r="E43" s="662">
        <v>43559</v>
      </c>
      <c r="F43" s="662">
        <v>43565</v>
      </c>
      <c r="G43" s="662">
        <v>43580</v>
      </c>
    </row>
    <row r="44" spans="1:8">
      <c r="A44" s="649"/>
      <c r="B44" s="654" t="s">
        <v>1628</v>
      </c>
      <c r="C44" s="654" t="s">
        <v>1693</v>
      </c>
      <c r="D44" s="1140"/>
      <c r="E44" s="662">
        <v>43567</v>
      </c>
      <c r="F44" s="662">
        <v>43572</v>
      </c>
      <c r="G44" s="662">
        <v>43587</v>
      </c>
    </row>
    <row r="45" spans="1:8">
      <c r="A45" s="649"/>
      <c r="B45" s="654" t="s">
        <v>2861</v>
      </c>
      <c r="C45" s="634" t="s">
        <v>2860</v>
      </c>
      <c r="D45" s="1140"/>
      <c r="E45" s="662">
        <v>43574</v>
      </c>
      <c r="F45" s="662">
        <v>43579</v>
      </c>
      <c r="G45" s="662">
        <v>43594</v>
      </c>
    </row>
    <row r="46" spans="1:8">
      <c r="A46" s="649"/>
      <c r="B46" s="654" t="s">
        <v>1632</v>
      </c>
      <c r="C46" s="634" t="s">
        <v>1694</v>
      </c>
      <c r="D46" s="1140"/>
      <c r="E46" s="662">
        <v>43581</v>
      </c>
      <c r="F46" s="662">
        <v>43586</v>
      </c>
      <c r="G46" s="662">
        <v>43601</v>
      </c>
    </row>
    <row r="47" spans="1:8">
      <c r="A47" s="649"/>
      <c r="B47" s="654"/>
      <c r="C47" s="634"/>
      <c r="D47" s="1140"/>
      <c r="E47" s="662"/>
      <c r="F47" s="662"/>
      <c r="G47" s="662"/>
    </row>
    <row r="48" spans="1:8" s="676" customFormat="1">
      <c r="A48" s="649"/>
      <c r="B48" s="679"/>
      <c r="C48" s="644"/>
      <c r="D48" s="678"/>
      <c r="E48" s="661"/>
      <c r="F48" s="677"/>
      <c r="G48" s="677"/>
    </row>
    <row r="49" spans="1:7" s="674" customFormat="1">
      <c r="A49" s="1115" t="s">
        <v>2859</v>
      </c>
      <c r="B49" s="1115"/>
      <c r="C49" s="1115"/>
      <c r="D49" s="1115"/>
      <c r="E49" s="1115"/>
      <c r="F49" s="1115"/>
      <c r="G49" s="1115"/>
    </row>
    <row r="50" spans="1:7">
      <c r="A50" s="649"/>
      <c r="B50" s="1145" t="s">
        <v>32</v>
      </c>
      <c r="C50" s="1145" t="s">
        <v>33</v>
      </c>
      <c r="D50" s="1145" t="s">
        <v>9</v>
      </c>
      <c r="E50" s="639" t="s">
        <v>19</v>
      </c>
      <c r="F50" s="641" t="s">
        <v>24</v>
      </c>
      <c r="G50" s="640" t="s">
        <v>2467</v>
      </c>
    </row>
    <row r="51" spans="1:7">
      <c r="A51" s="649"/>
      <c r="B51" s="1118"/>
      <c r="C51" s="1146"/>
      <c r="D51" s="1146"/>
      <c r="E51" s="639" t="s">
        <v>36</v>
      </c>
      <c r="F51" s="639" t="s">
        <v>36</v>
      </c>
      <c r="G51" s="641" t="s">
        <v>37</v>
      </c>
    </row>
    <row r="52" spans="1:7" ht="20.100000000000001" customHeight="1">
      <c r="A52" s="649"/>
      <c r="B52" s="639" t="s">
        <v>2858</v>
      </c>
      <c r="C52" s="641" t="s">
        <v>2857</v>
      </c>
      <c r="D52" s="1122" t="s">
        <v>156</v>
      </c>
      <c r="E52" s="662">
        <v>43559</v>
      </c>
      <c r="F52" s="662">
        <v>43564</v>
      </c>
      <c r="G52" s="662">
        <v>43575</v>
      </c>
    </row>
    <row r="53" spans="1:7" ht="20.100000000000001" customHeight="1">
      <c r="A53" s="649"/>
      <c r="B53" s="641" t="s">
        <v>2856</v>
      </c>
      <c r="C53" s="641" t="s">
        <v>2855</v>
      </c>
      <c r="D53" s="1123"/>
      <c r="E53" s="662">
        <v>43567</v>
      </c>
      <c r="F53" s="662">
        <v>43571</v>
      </c>
      <c r="G53" s="662">
        <v>43584</v>
      </c>
    </row>
    <row r="54" spans="1:7" ht="20.100000000000001" customHeight="1">
      <c r="A54" s="649"/>
      <c r="B54" s="641" t="s">
        <v>2854</v>
      </c>
      <c r="C54" s="641" t="s">
        <v>1753</v>
      </c>
      <c r="D54" s="1123"/>
      <c r="E54" s="662">
        <v>43574</v>
      </c>
      <c r="F54" s="662">
        <v>43578</v>
      </c>
      <c r="G54" s="662">
        <v>43589</v>
      </c>
    </row>
    <row r="55" spans="1:7" ht="20.100000000000001" customHeight="1">
      <c r="A55" s="649"/>
      <c r="B55" s="641" t="s">
        <v>2853</v>
      </c>
      <c r="C55" s="641" t="s">
        <v>2852</v>
      </c>
      <c r="D55" s="1124"/>
      <c r="E55" s="662">
        <v>43581</v>
      </c>
      <c r="F55" s="662">
        <v>43585</v>
      </c>
      <c r="G55" s="662">
        <v>43600</v>
      </c>
    </row>
    <row r="56" spans="1:7">
      <c r="A56" s="649"/>
      <c r="B56" s="641"/>
      <c r="C56" s="641"/>
      <c r="D56" s="675"/>
      <c r="E56" s="662"/>
      <c r="F56" s="662"/>
      <c r="G56" s="662"/>
    </row>
    <row r="57" spans="1:7" ht="28.5" customHeight="1">
      <c r="A57" s="1144" t="s">
        <v>2851</v>
      </c>
      <c r="B57" s="1144"/>
      <c r="C57" s="204"/>
      <c r="D57" s="645"/>
      <c r="E57" s="204"/>
      <c r="F57" s="204"/>
      <c r="G57" s="204"/>
    </row>
    <row r="58" spans="1:7" s="674" customFormat="1">
      <c r="A58" s="1119" t="s">
        <v>2850</v>
      </c>
      <c r="B58" s="1119"/>
      <c r="C58" s="1119"/>
      <c r="D58" s="1119"/>
      <c r="E58" s="1119"/>
      <c r="F58" s="1119"/>
      <c r="G58" s="1119"/>
    </row>
    <row r="59" spans="1:7">
      <c r="A59" s="673"/>
      <c r="B59" s="1116" t="s">
        <v>32</v>
      </c>
      <c r="C59" s="1116" t="s">
        <v>33</v>
      </c>
      <c r="D59" s="1116" t="s">
        <v>9</v>
      </c>
      <c r="E59" s="641" t="s">
        <v>19</v>
      </c>
      <c r="F59" s="641" t="s">
        <v>2843</v>
      </c>
      <c r="G59" s="641" t="s">
        <v>31</v>
      </c>
    </row>
    <row r="60" spans="1:7" ht="17.25" customHeight="1">
      <c r="A60" s="673"/>
      <c r="B60" s="896"/>
      <c r="C60" s="896"/>
      <c r="D60" s="896"/>
      <c r="E60" s="641" t="s">
        <v>36</v>
      </c>
      <c r="F60" s="641" t="s">
        <v>36</v>
      </c>
      <c r="G60" s="641" t="s">
        <v>37</v>
      </c>
    </row>
    <row r="61" spans="1:7">
      <c r="A61" s="649"/>
      <c r="B61" s="667" t="s">
        <v>1162</v>
      </c>
      <c r="C61" s="641" t="s">
        <v>2373</v>
      </c>
      <c r="D61" s="1141" t="s">
        <v>111</v>
      </c>
      <c r="E61" s="662">
        <v>43559</v>
      </c>
      <c r="F61" s="662">
        <v>43565</v>
      </c>
      <c r="G61" s="662">
        <v>43594</v>
      </c>
    </row>
    <row r="62" spans="1:7">
      <c r="A62" s="649"/>
      <c r="B62" s="670" t="s">
        <v>2372</v>
      </c>
      <c r="C62" s="213" t="s">
        <v>2849</v>
      </c>
      <c r="D62" s="1142"/>
      <c r="E62" s="669">
        <v>43567</v>
      </c>
      <c r="F62" s="669">
        <v>43572</v>
      </c>
      <c r="G62" s="669">
        <v>43601</v>
      </c>
    </row>
    <row r="63" spans="1:7">
      <c r="A63" s="649"/>
      <c r="B63" s="647" t="s">
        <v>1167</v>
      </c>
      <c r="C63" s="647" t="s">
        <v>2848</v>
      </c>
      <c r="D63" s="1142"/>
      <c r="E63" s="662">
        <v>43574</v>
      </c>
      <c r="F63" s="662">
        <v>43579</v>
      </c>
      <c r="G63" s="662">
        <v>43608</v>
      </c>
    </row>
    <row r="64" spans="1:7">
      <c r="A64" s="649"/>
      <c r="B64" s="647" t="s">
        <v>1169</v>
      </c>
      <c r="C64" s="647" t="s">
        <v>2847</v>
      </c>
      <c r="D64" s="1142"/>
      <c r="E64" s="662">
        <v>43581</v>
      </c>
      <c r="F64" s="662">
        <v>43586</v>
      </c>
      <c r="G64" s="662">
        <v>43608</v>
      </c>
    </row>
    <row r="65" spans="1:7">
      <c r="A65" s="649"/>
      <c r="B65" s="667"/>
      <c r="C65" s="641"/>
      <c r="D65" s="1143"/>
      <c r="E65" s="662"/>
      <c r="F65" s="662"/>
      <c r="G65" s="662"/>
    </row>
    <row r="66" spans="1:7">
      <c r="A66" s="649"/>
      <c r="B66" s="102"/>
      <c r="C66" s="102"/>
      <c r="D66" s="645"/>
      <c r="E66" s="672"/>
      <c r="F66" s="672"/>
      <c r="G66" s="81"/>
    </row>
    <row r="67" spans="1:7">
      <c r="A67" s="1119" t="s">
        <v>2846</v>
      </c>
      <c r="B67" s="1119"/>
      <c r="C67" s="1119"/>
      <c r="D67" s="1119"/>
      <c r="E67" s="1119"/>
      <c r="F67" s="1119"/>
      <c r="G67" s="1119"/>
    </row>
    <row r="68" spans="1:7">
      <c r="A68" s="649"/>
      <c r="B68" s="1116" t="s">
        <v>32</v>
      </c>
      <c r="C68" s="1116" t="s">
        <v>33</v>
      </c>
      <c r="D68" s="1116" t="s">
        <v>9</v>
      </c>
      <c r="E68" s="641" t="s">
        <v>19</v>
      </c>
      <c r="F68" s="641" t="s">
        <v>2843</v>
      </c>
      <c r="G68" s="641" t="s">
        <v>46</v>
      </c>
    </row>
    <row r="69" spans="1:7">
      <c r="A69" s="649"/>
      <c r="B69" s="896"/>
      <c r="C69" s="896"/>
      <c r="D69" s="896"/>
      <c r="E69" s="641" t="s">
        <v>36</v>
      </c>
      <c r="F69" s="641" t="s">
        <v>36</v>
      </c>
      <c r="G69" s="641" t="s">
        <v>37</v>
      </c>
    </row>
    <row r="70" spans="1:7">
      <c r="A70" s="649"/>
      <c r="B70" s="671" t="s">
        <v>2845</v>
      </c>
      <c r="C70" s="667" t="s">
        <v>1157</v>
      </c>
      <c r="D70" s="1127" t="s">
        <v>2153</v>
      </c>
      <c r="E70" s="662">
        <v>43558</v>
      </c>
      <c r="F70" s="662">
        <v>43562</v>
      </c>
      <c r="G70" s="662">
        <v>43586</v>
      </c>
    </row>
    <row r="71" spans="1:7">
      <c r="A71" s="649"/>
      <c r="B71" s="670" t="s">
        <v>2381</v>
      </c>
      <c r="C71" s="213" t="s">
        <v>1155</v>
      </c>
      <c r="D71" s="1127"/>
      <c r="E71" s="669">
        <v>43565</v>
      </c>
      <c r="F71" s="669">
        <v>43569</v>
      </c>
      <c r="G71" s="669">
        <v>43593</v>
      </c>
    </row>
    <row r="72" spans="1:7">
      <c r="A72" s="649"/>
      <c r="B72" s="647" t="s">
        <v>1156</v>
      </c>
      <c r="C72" s="647" t="s">
        <v>1157</v>
      </c>
      <c r="D72" s="1127"/>
      <c r="E72" s="662">
        <v>43572</v>
      </c>
      <c r="F72" s="662">
        <v>43576</v>
      </c>
      <c r="G72" s="662">
        <v>43600</v>
      </c>
    </row>
    <row r="73" spans="1:7">
      <c r="A73" s="649"/>
      <c r="B73" s="668" t="s">
        <v>1158</v>
      </c>
      <c r="C73" s="640" t="s">
        <v>1159</v>
      </c>
      <c r="D73" s="1127"/>
      <c r="E73" s="662">
        <v>43579</v>
      </c>
      <c r="F73" s="662">
        <v>43584</v>
      </c>
      <c r="G73" s="662">
        <v>43607</v>
      </c>
    </row>
    <row r="74" spans="1:7">
      <c r="A74" s="649"/>
      <c r="B74" s="667" t="s">
        <v>1160</v>
      </c>
      <c r="C74" s="641" t="s">
        <v>1159</v>
      </c>
      <c r="D74" s="1127"/>
      <c r="E74" s="662">
        <v>43585</v>
      </c>
      <c r="F74" s="662">
        <v>43591</v>
      </c>
      <c r="G74" s="662">
        <v>43614</v>
      </c>
    </row>
    <row r="75" spans="1:7">
      <c r="A75" s="666">
        <v>43614</v>
      </c>
      <c r="B75" s="204"/>
      <c r="C75" s="204"/>
      <c r="D75" s="204"/>
      <c r="E75" s="204"/>
      <c r="F75" s="204"/>
      <c r="G75" s="204"/>
    </row>
    <row r="76" spans="1:7">
      <c r="A76" s="1157" t="s">
        <v>2844</v>
      </c>
      <c r="B76" s="1119"/>
      <c r="C76" s="1119"/>
      <c r="D76" s="1119"/>
      <c r="E76" s="1119"/>
      <c r="F76" s="1119"/>
      <c r="G76" s="1119"/>
    </row>
    <row r="77" spans="1:7">
      <c r="A77" s="649"/>
      <c r="B77" s="1134" t="s">
        <v>32</v>
      </c>
      <c r="C77" s="1134" t="s">
        <v>33</v>
      </c>
      <c r="D77" s="1125" t="s">
        <v>9</v>
      </c>
      <c r="E77" s="641" t="s">
        <v>19</v>
      </c>
      <c r="F77" s="641" t="s">
        <v>2843</v>
      </c>
      <c r="G77" s="663" t="s">
        <v>2327</v>
      </c>
    </row>
    <row r="78" spans="1:7">
      <c r="A78" s="649"/>
      <c r="B78" s="1135"/>
      <c r="C78" s="1135"/>
      <c r="D78" s="1126"/>
      <c r="E78" s="664" t="s">
        <v>36</v>
      </c>
      <c r="F78" s="641" t="s">
        <v>36</v>
      </c>
      <c r="G78" s="663" t="s">
        <v>37</v>
      </c>
    </row>
    <row r="79" spans="1:7" ht="15.75" customHeight="1">
      <c r="A79" s="649"/>
      <c r="B79" s="641" t="s">
        <v>1227</v>
      </c>
      <c r="C79" s="647" t="s">
        <v>1159</v>
      </c>
      <c r="D79" s="1136" t="s">
        <v>2842</v>
      </c>
      <c r="E79" s="662">
        <v>43559</v>
      </c>
      <c r="F79" s="662">
        <v>43567</v>
      </c>
      <c r="G79" s="662">
        <v>43590</v>
      </c>
    </row>
    <row r="80" spans="1:7">
      <c r="A80" s="649"/>
      <c r="B80" s="641" t="s">
        <v>1229</v>
      </c>
      <c r="C80" s="641" t="s">
        <v>1230</v>
      </c>
      <c r="D80" s="1136"/>
      <c r="E80" s="662">
        <v>43567</v>
      </c>
      <c r="F80" s="662">
        <v>43574</v>
      </c>
      <c r="G80" s="662">
        <v>43597</v>
      </c>
    </row>
    <row r="81" spans="1:7">
      <c r="A81" s="649"/>
      <c r="B81" s="647" t="s">
        <v>1231</v>
      </c>
      <c r="C81" s="647" t="s">
        <v>1232</v>
      </c>
      <c r="D81" s="1136"/>
      <c r="E81" s="662">
        <v>43574</v>
      </c>
      <c r="F81" s="662">
        <v>43581</v>
      </c>
      <c r="G81" s="662">
        <v>43604</v>
      </c>
    </row>
    <row r="82" spans="1:7">
      <c r="A82" s="649"/>
      <c r="B82" s="641" t="s">
        <v>1233</v>
      </c>
      <c r="C82" s="641" t="s">
        <v>1234</v>
      </c>
      <c r="D82" s="1136"/>
      <c r="E82" s="662">
        <v>43581</v>
      </c>
      <c r="F82" s="662">
        <v>43588</v>
      </c>
      <c r="G82" s="662">
        <v>43611</v>
      </c>
    </row>
    <row r="83" spans="1:7">
      <c r="A83" s="649"/>
      <c r="B83" s="647"/>
      <c r="C83" s="647"/>
      <c r="D83" s="1136"/>
      <c r="E83" s="662"/>
      <c r="F83" s="662"/>
      <c r="G83" s="662"/>
    </row>
    <row r="84" spans="1:7">
      <c r="A84" s="649"/>
      <c r="B84" s="204"/>
      <c r="C84" s="204"/>
      <c r="D84" s="645"/>
      <c r="E84" s="204"/>
      <c r="F84" s="665"/>
      <c r="G84" s="665"/>
    </row>
    <row r="85" spans="1:7">
      <c r="A85" s="1115" t="s">
        <v>2841</v>
      </c>
      <c r="B85" s="1115"/>
      <c r="C85" s="1115"/>
      <c r="D85" s="1115"/>
      <c r="E85" s="1115"/>
      <c r="F85" s="1115"/>
      <c r="G85" s="1115"/>
    </row>
    <row r="86" spans="1:7">
      <c r="A86" s="649"/>
      <c r="B86" s="1134" t="s">
        <v>32</v>
      </c>
      <c r="C86" s="1134" t="s">
        <v>33</v>
      </c>
      <c r="D86" s="1125" t="s">
        <v>9</v>
      </c>
      <c r="E86" s="641" t="s">
        <v>19</v>
      </c>
      <c r="F86" s="641" t="s">
        <v>2840</v>
      </c>
      <c r="G86" s="663" t="s">
        <v>2839</v>
      </c>
    </row>
    <row r="87" spans="1:7">
      <c r="A87" s="649"/>
      <c r="B87" s="1135"/>
      <c r="C87" s="1135"/>
      <c r="D87" s="1126"/>
      <c r="E87" s="664" t="s">
        <v>36</v>
      </c>
      <c r="F87" s="641" t="s">
        <v>36</v>
      </c>
      <c r="G87" s="663" t="s">
        <v>37</v>
      </c>
    </row>
    <row r="88" spans="1:7">
      <c r="A88" s="649"/>
      <c r="B88" s="641" t="s">
        <v>1246</v>
      </c>
      <c r="C88" s="641" t="s">
        <v>1202</v>
      </c>
      <c r="D88" s="1117" t="s">
        <v>2751</v>
      </c>
      <c r="E88" s="662">
        <v>43558</v>
      </c>
      <c r="F88" s="662">
        <v>43562</v>
      </c>
      <c r="G88" s="662">
        <v>43585</v>
      </c>
    </row>
    <row r="89" spans="1:7">
      <c r="A89" s="649"/>
      <c r="B89" s="641" t="s">
        <v>1248</v>
      </c>
      <c r="C89" s="641" t="s">
        <v>1249</v>
      </c>
      <c r="D89" s="856"/>
      <c r="E89" s="662">
        <v>43565</v>
      </c>
      <c r="F89" s="662">
        <v>43569</v>
      </c>
      <c r="G89" s="662">
        <v>43592</v>
      </c>
    </row>
    <row r="90" spans="1:7">
      <c r="A90" s="649"/>
      <c r="B90" s="641" t="s">
        <v>1250</v>
      </c>
      <c r="C90" s="641" t="s">
        <v>1251</v>
      </c>
      <c r="D90" s="856"/>
      <c r="E90" s="662">
        <v>43572</v>
      </c>
      <c r="F90" s="662">
        <v>43576</v>
      </c>
      <c r="G90" s="662">
        <v>43599</v>
      </c>
    </row>
    <row r="91" spans="1:7">
      <c r="A91" s="649"/>
      <c r="B91" s="641" t="s">
        <v>1252</v>
      </c>
      <c r="C91" s="641" t="s">
        <v>1253</v>
      </c>
      <c r="D91" s="856"/>
      <c r="E91" s="662">
        <v>43579</v>
      </c>
      <c r="F91" s="662">
        <v>43583</v>
      </c>
      <c r="G91" s="662">
        <v>43606</v>
      </c>
    </row>
    <row r="92" spans="1:7">
      <c r="A92" s="649"/>
      <c r="B92" s="641" t="s">
        <v>1254</v>
      </c>
      <c r="C92" s="641" t="s">
        <v>1255</v>
      </c>
      <c r="D92" s="857"/>
      <c r="E92" s="662">
        <v>43585</v>
      </c>
      <c r="F92" s="662">
        <v>43590</v>
      </c>
      <c r="G92" s="662">
        <v>43613</v>
      </c>
    </row>
    <row r="93" spans="1:7" ht="26.25" customHeight="1">
      <c r="A93" s="1120" t="s">
        <v>2838</v>
      </c>
      <c r="B93" s="1121"/>
    </row>
    <row r="94" spans="1:7">
      <c r="A94" s="1115" t="s">
        <v>2837</v>
      </c>
      <c r="B94" s="1115"/>
      <c r="C94" s="1115"/>
      <c r="D94" s="1115"/>
      <c r="E94" s="1115"/>
      <c r="F94" s="1115"/>
      <c r="G94" s="1115"/>
    </row>
    <row r="95" spans="1:7">
      <c r="A95" s="649"/>
      <c r="B95" s="1145" t="s">
        <v>32</v>
      </c>
      <c r="C95" s="1145" t="s">
        <v>33</v>
      </c>
      <c r="D95" s="1145" t="s">
        <v>9</v>
      </c>
      <c r="E95" s="641" t="s">
        <v>19</v>
      </c>
      <c r="F95" s="641" t="s">
        <v>2830</v>
      </c>
      <c r="G95" s="641" t="s">
        <v>1880</v>
      </c>
    </row>
    <row r="96" spans="1:7">
      <c r="A96" s="649"/>
      <c r="B96" s="1118"/>
      <c r="C96" s="1146"/>
      <c r="D96" s="1146"/>
      <c r="E96" s="641" t="s">
        <v>36</v>
      </c>
      <c r="F96" s="641" t="s">
        <v>36</v>
      </c>
      <c r="G96" s="641" t="s">
        <v>37</v>
      </c>
    </row>
    <row r="97" spans="1:7">
      <c r="A97" s="649"/>
      <c r="B97" s="647" t="s">
        <v>2836</v>
      </c>
      <c r="C97" s="647" t="s">
        <v>1836</v>
      </c>
      <c r="D97" s="1154" t="s">
        <v>2153</v>
      </c>
      <c r="E97" s="662">
        <v>43558</v>
      </c>
      <c r="F97" s="662">
        <v>43563</v>
      </c>
      <c r="G97" s="662">
        <v>43587</v>
      </c>
    </row>
    <row r="98" spans="1:7">
      <c r="A98" s="649"/>
      <c r="B98" s="647" t="s">
        <v>2835</v>
      </c>
      <c r="C98" s="647" t="s">
        <v>2151</v>
      </c>
      <c r="D98" s="1155"/>
      <c r="E98" s="662">
        <v>43565</v>
      </c>
      <c r="F98" s="662">
        <v>43570</v>
      </c>
      <c r="G98" s="662">
        <v>43594</v>
      </c>
    </row>
    <row r="99" spans="1:7">
      <c r="A99" s="649"/>
      <c r="B99" s="647" t="s">
        <v>2321</v>
      </c>
      <c r="C99" s="647" t="s">
        <v>2690</v>
      </c>
      <c r="D99" s="1155"/>
      <c r="E99" s="662">
        <v>43572</v>
      </c>
      <c r="F99" s="662">
        <v>43578</v>
      </c>
      <c r="G99" s="662">
        <v>43599</v>
      </c>
    </row>
    <row r="100" spans="1:7">
      <c r="A100" s="649"/>
      <c r="B100" s="647" t="s">
        <v>2834</v>
      </c>
      <c r="C100" s="647" t="s">
        <v>2833</v>
      </c>
      <c r="D100" s="1155"/>
      <c r="E100" s="662">
        <v>43579</v>
      </c>
      <c r="F100" s="662">
        <v>43584</v>
      </c>
      <c r="G100" s="662">
        <v>43608</v>
      </c>
    </row>
    <row r="101" spans="1:7">
      <c r="A101" s="649"/>
      <c r="B101" s="647"/>
      <c r="C101" s="647"/>
      <c r="D101" s="1156"/>
      <c r="E101" s="662"/>
      <c r="F101" s="662"/>
      <c r="G101" s="662"/>
    </row>
    <row r="102" spans="1:7">
      <c r="A102" s="649"/>
      <c r="B102" s="660"/>
      <c r="C102" s="660"/>
      <c r="D102" s="661"/>
      <c r="E102" s="645"/>
      <c r="F102" s="661"/>
      <c r="G102" s="660"/>
    </row>
    <row r="103" spans="1:7">
      <c r="A103" s="1115" t="s">
        <v>2832</v>
      </c>
      <c r="B103" s="1115"/>
      <c r="C103" s="1115"/>
      <c r="D103" s="1115"/>
      <c r="E103" s="1115"/>
      <c r="F103" s="1115"/>
      <c r="G103" s="1115"/>
    </row>
    <row r="104" spans="1:7">
      <c r="A104" s="649"/>
      <c r="B104" s="1150" t="s">
        <v>32</v>
      </c>
      <c r="C104" s="1150" t="s">
        <v>33</v>
      </c>
      <c r="D104" s="1127" t="s">
        <v>9</v>
      </c>
      <c r="E104" s="647" t="s">
        <v>2831</v>
      </c>
      <c r="F104" s="641" t="s">
        <v>2830</v>
      </c>
      <c r="G104" s="641" t="s">
        <v>148</v>
      </c>
    </row>
    <row r="105" spans="1:7">
      <c r="A105" s="649"/>
      <c r="B105" s="1150"/>
      <c r="C105" s="1150"/>
      <c r="D105" s="1127"/>
      <c r="E105" s="647" t="s">
        <v>1523</v>
      </c>
      <c r="F105" s="641" t="s">
        <v>36</v>
      </c>
      <c r="G105" s="641" t="s">
        <v>37</v>
      </c>
    </row>
    <row r="106" spans="1:7">
      <c r="A106" s="649"/>
      <c r="B106" s="659" t="s">
        <v>2829</v>
      </c>
      <c r="C106" s="659" t="s">
        <v>1817</v>
      </c>
      <c r="D106" s="1151" t="s">
        <v>2828</v>
      </c>
      <c r="E106" s="656">
        <v>43558</v>
      </c>
      <c r="F106" s="656">
        <v>43562</v>
      </c>
      <c r="G106" s="656">
        <v>43589</v>
      </c>
    </row>
    <row r="107" spans="1:7">
      <c r="A107" s="649"/>
      <c r="B107" s="653" t="s">
        <v>2827</v>
      </c>
      <c r="C107" s="653" t="s">
        <v>1886</v>
      </c>
      <c r="D107" s="1152"/>
      <c r="E107" s="656">
        <v>43565</v>
      </c>
      <c r="F107" s="656">
        <v>43569</v>
      </c>
      <c r="G107" s="656">
        <v>43596</v>
      </c>
    </row>
    <row r="108" spans="1:7">
      <c r="A108" s="649"/>
      <c r="B108" s="658" t="s">
        <v>2826</v>
      </c>
      <c r="C108" s="658" t="s">
        <v>2590</v>
      </c>
      <c r="D108" s="1152"/>
      <c r="E108" s="656">
        <v>43572</v>
      </c>
      <c r="F108" s="656">
        <v>43576</v>
      </c>
      <c r="G108" s="656">
        <v>43603</v>
      </c>
    </row>
    <row r="109" spans="1:7">
      <c r="A109" s="649"/>
      <c r="B109" s="658" t="s">
        <v>2825</v>
      </c>
      <c r="C109" s="658" t="s">
        <v>2589</v>
      </c>
      <c r="D109" s="1152"/>
      <c r="E109" s="656">
        <v>43579</v>
      </c>
      <c r="F109" s="656">
        <v>43583</v>
      </c>
      <c r="G109" s="656">
        <v>43610</v>
      </c>
    </row>
    <row r="110" spans="1:7">
      <c r="A110" s="649"/>
      <c r="B110" s="652" t="s">
        <v>2824</v>
      </c>
      <c r="C110" s="657" t="s">
        <v>2587</v>
      </c>
      <c r="D110" s="1153"/>
      <c r="E110" s="656">
        <v>43585</v>
      </c>
      <c r="F110" s="656">
        <v>43590</v>
      </c>
      <c r="G110" s="656">
        <v>43617</v>
      </c>
    </row>
    <row r="111" spans="1:7">
      <c r="A111" s="1115" t="s">
        <v>2823</v>
      </c>
      <c r="B111" s="1115"/>
      <c r="C111" s="1115"/>
      <c r="D111" s="1115"/>
      <c r="E111" s="1115"/>
      <c r="F111" s="1115"/>
      <c r="G111" s="1115"/>
    </row>
    <row r="112" spans="1:7">
      <c r="A112" s="649"/>
      <c r="B112" s="1117" t="s">
        <v>32</v>
      </c>
      <c r="C112" s="1117" t="s">
        <v>33</v>
      </c>
      <c r="D112" s="1117" t="s">
        <v>9</v>
      </c>
      <c r="E112" s="634" t="s">
        <v>19</v>
      </c>
      <c r="F112" s="634" t="s">
        <v>24</v>
      </c>
      <c r="G112" s="634" t="s">
        <v>140</v>
      </c>
    </row>
    <row r="113" spans="1:7">
      <c r="A113" s="649"/>
      <c r="B113" s="1118"/>
      <c r="C113" s="857"/>
      <c r="D113" s="857"/>
      <c r="E113" s="634" t="s">
        <v>36</v>
      </c>
      <c r="F113" s="634" t="s">
        <v>36</v>
      </c>
      <c r="G113" s="634" t="s">
        <v>37</v>
      </c>
    </row>
    <row r="114" spans="1:7">
      <c r="A114" s="649"/>
      <c r="B114" s="651" t="s">
        <v>1869</v>
      </c>
      <c r="C114" s="651" t="s">
        <v>1202</v>
      </c>
      <c r="D114" s="1140" t="s">
        <v>2550</v>
      </c>
      <c r="E114" s="630">
        <v>43558</v>
      </c>
      <c r="F114" s="630">
        <v>43564</v>
      </c>
      <c r="G114" s="630">
        <v>43598</v>
      </c>
    </row>
    <row r="115" spans="1:7">
      <c r="A115" s="649"/>
      <c r="B115" s="654" t="s">
        <v>2822</v>
      </c>
      <c r="C115" s="654" t="s">
        <v>1872</v>
      </c>
      <c r="D115" s="1140"/>
      <c r="E115" s="630">
        <v>43565</v>
      </c>
      <c r="F115" s="630">
        <v>43572</v>
      </c>
      <c r="G115" s="630">
        <v>43605</v>
      </c>
    </row>
    <row r="116" spans="1:7" ht="17.25" customHeight="1">
      <c r="A116" s="649"/>
      <c r="B116" s="654" t="s">
        <v>1873</v>
      </c>
      <c r="C116" s="654" t="s">
        <v>1251</v>
      </c>
      <c r="D116" s="1140"/>
      <c r="E116" s="630">
        <v>43572</v>
      </c>
      <c r="F116" s="630">
        <v>43578</v>
      </c>
      <c r="G116" s="630">
        <v>43612</v>
      </c>
    </row>
    <row r="117" spans="1:7">
      <c r="A117" s="649"/>
      <c r="B117" s="654" t="s">
        <v>1874</v>
      </c>
      <c r="C117" s="654" t="s">
        <v>1253</v>
      </c>
      <c r="D117" s="1140"/>
      <c r="E117" s="630">
        <v>43579</v>
      </c>
      <c r="F117" s="630">
        <v>43585</v>
      </c>
      <c r="G117" s="630">
        <v>43619</v>
      </c>
    </row>
    <row r="118" spans="1:7">
      <c r="A118" s="649"/>
      <c r="B118" s="654" t="s">
        <v>1875</v>
      </c>
      <c r="C118" s="654" t="s">
        <v>2821</v>
      </c>
      <c r="D118" s="1140"/>
      <c r="E118" s="630">
        <v>43585</v>
      </c>
      <c r="F118" s="630">
        <v>43592</v>
      </c>
      <c r="G118" s="630">
        <v>43626</v>
      </c>
    </row>
    <row r="119" spans="1:7">
      <c r="A119" s="649"/>
      <c r="D119" s="655"/>
    </row>
    <row r="120" spans="1:7">
      <c r="A120" s="1115" t="s">
        <v>2820</v>
      </c>
      <c r="B120" s="1115"/>
      <c r="C120" s="1115"/>
      <c r="D120" s="1115"/>
      <c r="E120" s="1115"/>
      <c r="F120" s="1115"/>
      <c r="G120" s="1115"/>
    </row>
    <row r="121" spans="1:7">
      <c r="A121" s="649"/>
      <c r="B121" s="1116" t="s">
        <v>32</v>
      </c>
      <c r="C121" s="1116" t="s">
        <v>33</v>
      </c>
      <c r="D121" s="1116" t="s">
        <v>9</v>
      </c>
      <c r="E121" s="634" t="s">
        <v>19</v>
      </c>
      <c r="F121" s="641" t="s">
        <v>24</v>
      </c>
      <c r="G121" s="641" t="s">
        <v>2697</v>
      </c>
    </row>
    <row r="122" spans="1:7">
      <c r="A122" s="649"/>
      <c r="B122" s="1118"/>
      <c r="C122" s="896"/>
      <c r="D122" s="896"/>
      <c r="E122" s="641" t="s">
        <v>36</v>
      </c>
      <c r="F122" s="641" t="s">
        <v>36</v>
      </c>
      <c r="G122" s="641" t="s">
        <v>37</v>
      </c>
    </row>
    <row r="123" spans="1:7" ht="15.75" customHeight="1">
      <c r="A123" s="649"/>
      <c r="B123" s="651" t="s">
        <v>2819</v>
      </c>
      <c r="C123" s="654" t="s">
        <v>2812</v>
      </c>
      <c r="D123" s="1161" t="s">
        <v>2818</v>
      </c>
      <c r="E123" s="630">
        <v>43563</v>
      </c>
      <c r="F123" s="630">
        <v>43568</v>
      </c>
      <c r="G123" s="630">
        <v>43585</v>
      </c>
    </row>
    <row r="124" spans="1:7">
      <c r="A124" s="649"/>
      <c r="B124" s="651" t="s">
        <v>2817</v>
      </c>
      <c r="C124" s="654" t="s">
        <v>2816</v>
      </c>
      <c r="D124" s="887"/>
      <c r="E124" s="630">
        <v>43570</v>
      </c>
      <c r="F124" s="630">
        <v>43576</v>
      </c>
      <c r="G124" s="630">
        <v>43591</v>
      </c>
    </row>
    <row r="125" spans="1:7">
      <c r="A125" s="649"/>
      <c r="B125" s="651" t="s">
        <v>2815</v>
      </c>
      <c r="C125" s="654" t="s">
        <v>2814</v>
      </c>
      <c r="D125" s="887"/>
      <c r="E125" s="630">
        <v>43577</v>
      </c>
      <c r="F125" s="630">
        <v>43582</v>
      </c>
      <c r="G125" s="630">
        <v>43599</v>
      </c>
    </row>
    <row r="126" spans="1:7">
      <c r="A126" s="649"/>
      <c r="B126" s="651" t="s">
        <v>2813</v>
      </c>
      <c r="C126" s="654" t="s">
        <v>2812</v>
      </c>
      <c r="D126" s="887"/>
      <c r="E126" s="630">
        <v>43584</v>
      </c>
      <c r="F126" s="630">
        <v>43589</v>
      </c>
      <c r="G126" s="630">
        <v>43604</v>
      </c>
    </row>
    <row r="127" spans="1:7">
      <c r="A127" s="649"/>
      <c r="B127" s="651"/>
      <c r="C127" s="651"/>
      <c r="D127" s="888"/>
      <c r="E127" s="630"/>
      <c r="F127" s="630"/>
      <c r="G127" s="630"/>
    </row>
    <row r="128" spans="1:7">
      <c r="A128" s="649"/>
      <c r="B128" s="650"/>
      <c r="C128" s="650"/>
      <c r="D128" s="124"/>
      <c r="E128" s="643"/>
      <c r="F128" s="643"/>
      <c r="G128" s="643"/>
    </row>
    <row r="129" spans="1:7">
      <c r="A129" s="1115" t="s">
        <v>2811</v>
      </c>
      <c r="B129" s="1115"/>
      <c r="C129" s="1115"/>
      <c r="D129" s="1115"/>
      <c r="E129" s="1115"/>
      <c r="F129" s="1115"/>
      <c r="G129" s="1115"/>
    </row>
    <row r="130" spans="1:7">
      <c r="A130" s="649"/>
      <c r="B130" s="1116" t="s">
        <v>32</v>
      </c>
      <c r="C130" s="1116" t="s">
        <v>33</v>
      </c>
      <c r="D130" s="1116" t="s">
        <v>9</v>
      </c>
      <c r="E130" s="634" t="s">
        <v>19</v>
      </c>
      <c r="F130" s="641" t="s">
        <v>24</v>
      </c>
      <c r="G130" s="641" t="s">
        <v>2713</v>
      </c>
    </row>
    <row r="131" spans="1:7">
      <c r="A131" s="649"/>
      <c r="B131" s="1118"/>
      <c r="C131" s="896"/>
      <c r="D131" s="896"/>
      <c r="E131" s="641" t="s">
        <v>36</v>
      </c>
      <c r="F131" s="641" t="s">
        <v>36</v>
      </c>
      <c r="G131" s="641" t="s">
        <v>37</v>
      </c>
    </row>
    <row r="132" spans="1:7">
      <c r="A132" s="649"/>
      <c r="B132" s="652" t="s">
        <v>2810</v>
      </c>
      <c r="C132" s="652" t="s">
        <v>2809</v>
      </c>
      <c r="D132" s="1166" t="s">
        <v>2808</v>
      </c>
      <c r="E132" s="630">
        <v>43559</v>
      </c>
      <c r="F132" s="630">
        <v>43563</v>
      </c>
      <c r="G132" s="630">
        <v>43595</v>
      </c>
    </row>
    <row r="133" spans="1:7" ht="15.75" customHeight="1">
      <c r="A133" s="649"/>
      <c r="B133" s="652" t="s">
        <v>2807</v>
      </c>
      <c r="C133" s="652" t="s">
        <v>2012</v>
      </c>
      <c r="D133" s="1166"/>
      <c r="E133" s="630">
        <v>43566</v>
      </c>
      <c r="F133" s="630">
        <v>43570</v>
      </c>
      <c r="G133" s="630">
        <v>43602</v>
      </c>
    </row>
    <row r="134" spans="1:7">
      <c r="A134" s="649"/>
      <c r="B134" s="651" t="s">
        <v>2806</v>
      </c>
      <c r="C134" s="653" t="s">
        <v>2805</v>
      </c>
      <c r="D134" s="1166"/>
      <c r="E134" s="630">
        <v>43573</v>
      </c>
      <c r="F134" s="630">
        <v>43577</v>
      </c>
      <c r="G134" s="630">
        <v>43609</v>
      </c>
    </row>
    <row r="135" spans="1:7">
      <c r="A135" s="649"/>
      <c r="B135" s="652" t="s">
        <v>2804</v>
      </c>
      <c r="C135" s="652"/>
      <c r="D135" s="1166"/>
      <c r="E135" s="630">
        <v>43580</v>
      </c>
      <c r="F135" s="630">
        <v>43591</v>
      </c>
      <c r="G135" s="630">
        <v>43623</v>
      </c>
    </row>
    <row r="136" spans="1:7">
      <c r="A136" s="649"/>
      <c r="B136" s="651"/>
      <c r="C136" s="651"/>
      <c r="D136" s="1166"/>
      <c r="E136" s="630"/>
      <c r="F136" s="630"/>
      <c r="G136" s="630"/>
    </row>
    <row r="137" spans="1:7">
      <c r="A137" s="649"/>
      <c r="B137" s="650"/>
      <c r="C137" s="650"/>
      <c r="D137" s="124"/>
      <c r="E137" s="650"/>
      <c r="F137" s="650"/>
      <c r="G137" s="650"/>
    </row>
    <row r="138" spans="1:7" ht="28.5" customHeight="1">
      <c r="A138" s="1158" t="s">
        <v>2803</v>
      </c>
      <c r="B138" s="1158"/>
      <c r="C138" s="650"/>
      <c r="D138" s="124"/>
      <c r="E138" s="643"/>
      <c r="F138" s="643"/>
      <c r="G138" s="643"/>
    </row>
    <row r="139" spans="1:7" ht="18" customHeight="1">
      <c r="A139" s="1115" t="s">
        <v>2802</v>
      </c>
      <c r="B139" s="1115"/>
      <c r="C139" s="1115"/>
      <c r="D139" s="1115"/>
      <c r="E139" s="1115"/>
      <c r="F139" s="1115"/>
      <c r="G139" s="1115"/>
    </row>
    <row r="140" spans="1:7">
      <c r="A140" s="649"/>
      <c r="B140" s="1116" t="s">
        <v>32</v>
      </c>
      <c r="C140" s="1159" t="s">
        <v>33</v>
      </c>
      <c r="D140" s="1116" t="s">
        <v>9</v>
      </c>
      <c r="E140" s="634" t="s">
        <v>19</v>
      </c>
      <c r="F140" s="641" t="s">
        <v>2770</v>
      </c>
      <c r="G140" s="640" t="s">
        <v>268</v>
      </c>
    </row>
    <row r="141" spans="1:7">
      <c r="A141" s="649"/>
      <c r="B141" s="896"/>
      <c r="C141" s="1160"/>
      <c r="D141" s="896"/>
      <c r="E141" s="639" t="s">
        <v>36</v>
      </c>
      <c r="F141" s="639" t="s">
        <v>36</v>
      </c>
      <c r="G141" s="638" t="s">
        <v>37</v>
      </c>
    </row>
    <row r="142" spans="1:7">
      <c r="A142" s="648"/>
      <c r="B142" s="634" t="s">
        <v>2801</v>
      </c>
      <c r="C142" s="633" t="s">
        <v>2798</v>
      </c>
      <c r="D142" s="1162" t="s">
        <v>2800</v>
      </c>
      <c r="E142" s="630">
        <v>43559</v>
      </c>
      <c r="F142" s="630">
        <v>43565</v>
      </c>
      <c r="G142" s="630">
        <v>43570</v>
      </c>
    </row>
    <row r="143" spans="1:7">
      <c r="A143" s="649"/>
      <c r="B143" s="634" t="s">
        <v>2799</v>
      </c>
      <c r="C143" s="631" t="s">
        <v>2798</v>
      </c>
      <c r="D143" s="1162"/>
      <c r="E143" s="630">
        <v>43567</v>
      </c>
      <c r="F143" s="630">
        <v>43572</v>
      </c>
      <c r="G143" s="630">
        <v>43577</v>
      </c>
    </row>
    <row r="144" spans="1:7">
      <c r="A144" s="649"/>
      <c r="B144" s="647" t="s">
        <v>2797</v>
      </c>
      <c r="C144" s="631" t="s">
        <v>2796</v>
      </c>
      <c r="D144" s="1162"/>
      <c r="E144" s="630">
        <v>43574</v>
      </c>
      <c r="F144" s="630">
        <v>43579</v>
      </c>
      <c r="G144" s="630">
        <v>43584</v>
      </c>
    </row>
    <row r="145" spans="1:7">
      <c r="A145" s="649"/>
      <c r="B145" s="647" t="s">
        <v>2795</v>
      </c>
      <c r="C145" s="647" t="s">
        <v>2794</v>
      </c>
      <c r="D145" s="1162"/>
      <c r="E145" s="630">
        <v>43581</v>
      </c>
      <c r="F145" s="630">
        <v>43586</v>
      </c>
      <c r="G145" s="630">
        <v>43591</v>
      </c>
    </row>
    <row r="146" spans="1:7">
      <c r="A146" s="648"/>
      <c r="B146" s="634"/>
      <c r="C146" s="633"/>
      <c r="D146" s="896"/>
      <c r="E146" s="630"/>
      <c r="F146" s="630"/>
      <c r="G146" s="630"/>
    </row>
    <row r="147" spans="1:7">
      <c r="A147" s="1115" t="s">
        <v>2793</v>
      </c>
      <c r="B147" s="1115"/>
      <c r="C147" s="1115"/>
      <c r="D147" s="1115"/>
      <c r="E147" s="1115"/>
      <c r="F147" s="1115"/>
      <c r="G147" s="1115"/>
    </row>
    <row r="148" spans="1:7">
      <c r="A148" s="648"/>
      <c r="B148" s="1116" t="s">
        <v>32</v>
      </c>
      <c r="C148" s="1159" t="s">
        <v>33</v>
      </c>
      <c r="D148" s="1116" t="s">
        <v>9</v>
      </c>
      <c r="E148" s="639" t="s">
        <v>19</v>
      </c>
      <c r="F148" s="641" t="s">
        <v>2770</v>
      </c>
      <c r="G148" s="640" t="s">
        <v>2792</v>
      </c>
    </row>
    <row r="149" spans="1:7">
      <c r="A149" s="648"/>
      <c r="B149" s="896"/>
      <c r="C149" s="1160"/>
      <c r="D149" s="896"/>
      <c r="E149" s="639" t="s">
        <v>36</v>
      </c>
      <c r="F149" s="639" t="s">
        <v>36</v>
      </c>
      <c r="G149" s="638" t="s">
        <v>37</v>
      </c>
    </row>
    <row r="150" spans="1:7">
      <c r="A150" s="648"/>
      <c r="B150" s="632" t="s">
        <v>2791</v>
      </c>
      <c r="C150" s="631" t="s">
        <v>2790</v>
      </c>
      <c r="D150" s="1127" t="s">
        <v>2114</v>
      </c>
      <c r="E150" s="630">
        <v>43559</v>
      </c>
      <c r="F150" s="630">
        <v>43564</v>
      </c>
      <c r="G150" s="630">
        <v>43566</v>
      </c>
    </row>
    <row r="151" spans="1:7">
      <c r="A151" s="648"/>
      <c r="B151" s="634" t="s">
        <v>2789</v>
      </c>
      <c r="C151" s="633" t="s">
        <v>2788</v>
      </c>
      <c r="D151" s="1127"/>
      <c r="E151" s="630">
        <v>43567</v>
      </c>
      <c r="F151" s="630">
        <v>43571</v>
      </c>
      <c r="G151" s="630">
        <v>43573</v>
      </c>
    </row>
    <row r="152" spans="1:7">
      <c r="A152" s="648"/>
      <c r="B152" s="632" t="s">
        <v>2787</v>
      </c>
      <c r="C152" s="631" t="s">
        <v>2786</v>
      </c>
      <c r="D152" s="1127"/>
      <c r="E152" s="630">
        <v>43574</v>
      </c>
      <c r="F152" s="630">
        <v>43578</v>
      </c>
      <c r="G152" s="630">
        <v>43580</v>
      </c>
    </row>
    <row r="153" spans="1:7">
      <c r="A153" s="648"/>
      <c r="B153" s="632" t="s">
        <v>2785</v>
      </c>
      <c r="C153" s="631" t="s">
        <v>2784</v>
      </c>
      <c r="D153" s="1127"/>
      <c r="E153" s="630">
        <v>43581</v>
      </c>
      <c r="F153" s="630">
        <v>43585</v>
      </c>
      <c r="G153" s="630">
        <v>43587</v>
      </c>
    </row>
    <row r="154" spans="1:7">
      <c r="B154" s="634"/>
      <c r="C154" s="647"/>
      <c r="D154" s="1127"/>
      <c r="E154" s="630"/>
      <c r="F154" s="630"/>
      <c r="G154" s="630"/>
    </row>
    <row r="155" spans="1:7">
      <c r="A155" s="1115" t="s">
        <v>2783</v>
      </c>
      <c r="B155" s="1115"/>
      <c r="C155" s="1115"/>
      <c r="D155" s="1115"/>
      <c r="E155" s="1115"/>
      <c r="F155" s="1115"/>
      <c r="G155" s="1115"/>
    </row>
    <row r="156" spans="1:7" ht="24.75" customHeight="1">
      <c r="A156" s="648"/>
      <c r="B156" s="1116" t="s">
        <v>32</v>
      </c>
      <c r="C156" s="1159" t="s">
        <v>33</v>
      </c>
      <c r="D156" s="1116" t="s">
        <v>9</v>
      </c>
      <c r="E156" s="639" t="s">
        <v>19</v>
      </c>
      <c r="F156" s="641" t="s">
        <v>2782</v>
      </c>
      <c r="G156" s="640" t="s">
        <v>2781</v>
      </c>
    </row>
    <row r="157" spans="1:7">
      <c r="A157" s="648"/>
      <c r="B157" s="896"/>
      <c r="C157" s="1160"/>
      <c r="D157" s="896"/>
      <c r="E157" s="639" t="s">
        <v>36</v>
      </c>
      <c r="F157" s="639" t="s">
        <v>36</v>
      </c>
      <c r="G157" s="638" t="s">
        <v>37</v>
      </c>
    </row>
    <row r="158" spans="1:7">
      <c r="A158" s="648"/>
      <c r="B158" s="634" t="s">
        <v>2780</v>
      </c>
      <c r="C158" s="647" t="s">
        <v>2779</v>
      </c>
      <c r="D158" s="1127" t="s">
        <v>2778</v>
      </c>
      <c r="E158" s="630">
        <v>43559</v>
      </c>
      <c r="F158" s="630">
        <v>43565</v>
      </c>
      <c r="G158" s="630">
        <v>43572</v>
      </c>
    </row>
    <row r="159" spans="1:7">
      <c r="A159" s="648"/>
      <c r="B159" s="634" t="s">
        <v>2777</v>
      </c>
      <c r="C159" s="633" t="s">
        <v>2776</v>
      </c>
      <c r="D159" s="1127"/>
      <c r="E159" s="630">
        <v>43567</v>
      </c>
      <c r="F159" s="630">
        <v>43572</v>
      </c>
      <c r="G159" s="630">
        <v>43579</v>
      </c>
    </row>
    <row r="160" spans="1:7">
      <c r="A160" s="648"/>
      <c r="B160" s="632" t="s">
        <v>2775</v>
      </c>
      <c r="C160" s="631" t="s">
        <v>2448</v>
      </c>
      <c r="D160" s="1127"/>
      <c r="E160" s="630">
        <v>43574</v>
      </c>
      <c r="F160" s="630">
        <v>43579</v>
      </c>
      <c r="G160" s="630">
        <v>43586</v>
      </c>
    </row>
    <row r="161" spans="1:7">
      <c r="A161" s="648"/>
      <c r="B161" s="632" t="s">
        <v>2774</v>
      </c>
      <c r="C161" s="631" t="s">
        <v>2773</v>
      </c>
      <c r="D161" s="1127"/>
      <c r="E161" s="630">
        <v>43581</v>
      </c>
      <c r="F161" s="630">
        <v>43586</v>
      </c>
      <c r="G161" s="630">
        <v>43593</v>
      </c>
    </row>
    <row r="162" spans="1:7">
      <c r="B162" s="634"/>
      <c r="C162" s="647"/>
      <c r="D162" s="1127"/>
      <c r="E162" s="630"/>
      <c r="F162" s="630"/>
      <c r="G162" s="630"/>
    </row>
    <row r="163" spans="1:7">
      <c r="B163" s="645"/>
      <c r="C163" s="644"/>
      <c r="D163" s="204"/>
      <c r="E163" s="643"/>
      <c r="F163" s="643"/>
      <c r="G163" s="643"/>
    </row>
    <row r="164" spans="1:7">
      <c r="A164" s="646" t="s">
        <v>2772</v>
      </c>
      <c r="B164" s="645"/>
      <c r="C164" s="644"/>
      <c r="D164" s="204"/>
      <c r="E164" s="643"/>
      <c r="F164" s="643"/>
      <c r="G164" s="643"/>
    </row>
    <row r="165" spans="1:7">
      <c r="A165" s="1115" t="s">
        <v>2771</v>
      </c>
      <c r="B165" s="1115"/>
      <c r="C165" s="1115"/>
      <c r="D165" s="1115"/>
      <c r="E165" s="1115"/>
      <c r="F165" s="1115"/>
      <c r="G165" s="1115"/>
    </row>
    <row r="166" spans="1:7">
      <c r="A166" s="642"/>
      <c r="B166" s="1116" t="s">
        <v>32</v>
      </c>
      <c r="C166" s="1159" t="s">
        <v>33</v>
      </c>
      <c r="D166" s="1116" t="s">
        <v>9</v>
      </c>
      <c r="E166" s="639" t="s">
        <v>19</v>
      </c>
      <c r="F166" s="641" t="s">
        <v>2770</v>
      </c>
      <c r="G166" s="640" t="s">
        <v>85</v>
      </c>
    </row>
    <row r="167" spans="1:7">
      <c r="B167" s="896"/>
      <c r="C167" s="1160"/>
      <c r="D167" s="896"/>
      <c r="E167" s="639" t="s">
        <v>36</v>
      </c>
      <c r="F167" s="639" t="s">
        <v>36</v>
      </c>
      <c r="G167" s="638" t="s">
        <v>37</v>
      </c>
    </row>
    <row r="168" spans="1:7">
      <c r="B168" s="632" t="s">
        <v>2769</v>
      </c>
      <c r="C168" s="631" t="s">
        <v>2768</v>
      </c>
      <c r="D168" s="1163" t="s">
        <v>111</v>
      </c>
      <c r="E168" s="630">
        <v>43560</v>
      </c>
      <c r="F168" s="630">
        <v>43564</v>
      </c>
      <c r="G168" s="630">
        <v>43579</v>
      </c>
    </row>
    <row r="169" spans="1:7">
      <c r="B169" s="637" t="s">
        <v>2767</v>
      </c>
      <c r="C169" s="636" t="s">
        <v>2766</v>
      </c>
      <c r="D169" s="1164"/>
      <c r="E169" s="635">
        <v>43567</v>
      </c>
      <c r="F169" s="635">
        <v>43571</v>
      </c>
      <c r="G169" s="635">
        <v>43586</v>
      </c>
    </row>
    <row r="170" spans="1:7">
      <c r="B170" s="634" t="s">
        <v>2765</v>
      </c>
      <c r="C170" s="633" t="s">
        <v>2764</v>
      </c>
      <c r="D170" s="1164"/>
      <c r="E170" s="630">
        <v>43574</v>
      </c>
      <c r="F170" s="630">
        <v>43578</v>
      </c>
      <c r="G170" s="630">
        <v>43593</v>
      </c>
    </row>
    <row r="171" spans="1:7">
      <c r="B171" s="632" t="s">
        <v>2763</v>
      </c>
      <c r="C171" s="631" t="s">
        <v>2762</v>
      </c>
      <c r="D171" s="1164"/>
      <c r="E171" s="630">
        <v>43581</v>
      </c>
      <c r="F171" s="630">
        <v>43585</v>
      </c>
      <c r="G171" s="630">
        <v>43600</v>
      </c>
    </row>
    <row r="172" spans="1:7">
      <c r="B172" s="632"/>
      <c r="C172" s="631"/>
      <c r="D172" s="1165"/>
      <c r="E172" s="630"/>
      <c r="F172" s="630"/>
      <c r="G172" s="630"/>
    </row>
    <row r="173" spans="1:7">
      <c r="B173" s="629"/>
    </row>
    <row r="174" spans="1:7">
      <c r="B174" s="629"/>
    </row>
  </sheetData>
  <mergeCells count="102">
    <mergeCell ref="D168:D172"/>
    <mergeCell ref="A165:G165"/>
    <mergeCell ref="B166:B167"/>
    <mergeCell ref="C166:C167"/>
    <mergeCell ref="D166:D167"/>
    <mergeCell ref="B148:B149"/>
    <mergeCell ref="C148:C149"/>
    <mergeCell ref="C156:C157"/>
    <mergeCell ref="D156:D157"/>
    <mergeCell ref="D158:D162"/>
    <mergeCell ref="D150:D154"/>
    <mergeCell ref="D148:D149"/>
    <mergeCell ref="A155:G155"/>
    <mergeCell ref="B156:B157"/>
    <mergeCell ref="A147:G147"/>
    <mergeCell ref="D123:D127"/>
    <mergeCell ref="A129:G129"/>
    <mergeCell ref="A139:G139"/>
    <mergeCell ref="B140:B141"/>
    <mergeCell ref="D142:D146"/>
    <mergeCell ref="D132:D136"/>
    <mergeCell ref="A138:B138"/>
    <mergeCell ref="C104:C105"/>
    <mergeCell ref="D104:D105"/>
    <mergeCell ref="D59:D60"/>
    <mergeCell ref="C140:C141"/>
    <mergeCell ref="D140:D141"/>
    <mergeCell ref="D112:D113"/>
    <mergeCell ref="B121:B122"/>
    <mergeCell ref="A103:G103"/>
    <mergeCell ref="B86:B87"/>
    <mergeCell ref="C86:C87"/>
    <mergeCell ref="D86:D87"/>
    <mergeCell ref="D88:D92"/>
    <mergeCell ref="D114:D118"/>
    <mergeCell ref="D121:D122"/>
    <mergeCell ref="A120:G120"/>
    <mergeCell ref="B112:B113"/>
    <mergeCell ref="C112:C113"/>
    <mergeCell ref="C121:C122"/>
    <mergeCell ref="B130:B131"/>
    <mergeCell ref="C130:C131"/>
    <mergeCell ref="D130:D131"/>
    <mergeCell ref="B104:B105"/>
    <mergeCell ref="D106:D110"/>
    <mergeCell ref="A111:G111"/>
    <mergeCell ref="D70:D74"/>
    <mergeCell ref="D97:D101"/>
    <mergeCell ref="A76:G76"/>
    <mergeCell ref="B95:B96"/>
    <mergeCell ref="C95:C96"/>
    <mergeCell ref="D95:D96"/>
    <mergeCell ref="A1:G1"/>
    <mergeCell ref="B2:E2"/>
    <mergeCell ref="B3:G3"/>
    <mergeCell ref="A4:B4"/>
    <mergeCell ref="D8:D11"/>
    <mergeCell ref="A14:G14"/>
    <mergeCell ref="B77:B78"/>
    <mergeCell ref="C77:C78"/>
    <mergeCell ref="D77:D78"/>
    <mergeCell ref="A31:G31"/>
    <mergeCell ref="B15:B16"/>
    <mergeCell ref="C15:C16"/>
    <mergeCell ref="D15:D16"/>
    <mergeCell ref="A22:G22"/>
    <mergeCell ref="D17:D21"/>
    <mergeCell ref="A49:G49"/>
    <mergeCell ref="D43:D47"/>
    <mergeCell ref="D61:D65"/>
    <mergeCell ref="A57:B57"/>
    <mergeCell ref="B50:B51"/>
    <mergeCell ref="C50:C51"/>
    <mergeCell ref="D50:D51"/>
    <mergeCell ref="B32:B33"/>
    <mergeCell ref="C32:C33"/>
    <mergeCell ref="A94:G94"/>
    <mergeCell ref="D52:D55"/>
    <mergeCell ref="A58:G58"/>
    <mergeCell ref="B59:B60"/>
    <mergeCell ref="C59:C60"/>
    <mergeCell ref="B23:B24"/>
    <mergeCell ref="C23:C24"/>
    <mergeCell ref="D23:D24"/>
    <mergeCell ref="D25:D29"/>
    <mergeCell ref="D79:D83"/>
    <mergeCell ref="D32:D33"/>
    <mergeCell ref="A40:G40"/>
    <mergeCell ref="B41:B42"/>
    <mergeCell ref="C41:C42"/>
    <mergeCell ref="D41:D42"/>
    <mergeCell ref="D34:D38"/>
    <mergeCell ref="A67:G67"/>
    <mergeCell ref="A85:G85"/>
    <mergeCell ref="B68:B69"/>
    <mergeCell ref="C68:C69"/>
    <mergeCell ref="D68:D69"/>
    <mergeCell ref="B6:B7"/>
    <mergeCell ref="C6:C7"/>
    <mergeCell ref="D6:D7"/>
    <mergeCell ref="A5:G5"/>
    <mergeCell ref="A93:B93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J38" sqref="J38"/>
    </sheetView>
  </sheetViews>
  <sheetFormatPr defaultRowHeight="16.5"/>
  <cols>
    <col min="1" max="1" width="15.25" style="700" customWidth="1"/>
    <col min="2" max="2" width="22.25" style="700" customWidth="1"/>
    <col min="3" max="3" width="18.5" style="701" customWidth="1"/>
    <col min="4" max="4" width="19.375" style="700" customWidth="1"/>
    <col min="5" max="5" width="17.375" style="700" customWidth="1"/>
    <col min="6" max="6" width="20.125" style="700" customWidth="1"/>
    <col min="7" max="7" width="17.75" style="700" customWidth="1"/>
    <col min="8" max="8" width="13.875" style="700" customWidth="1"/>
    <col min="9" max="16384" width="9" style="700"/>
  </cols>
  <sheetData>
    <row r="1" spans="1:11" ht="62.25" customHeight="1">
      <c r="A1" s="1178" t="s">
        <v>2940</v>
      </c>
      <c r="B1" s="1178"/>
      <c r="C1" s="1178"/>
      <c r="D1" s="1178"/>
      <c r="E1" s="1178"/>
      <c r="F1" s="1179"/>
      <c r="G1" s="1178"/>
      <c r="H1" s="747"/>
      <c r="I1" s="728"/>
      <c r="J1" s="1177"/>
      <c r="K1" s="1177"/>
    </row>
    <row r="2" spans="1:11" ht="36" customHeight="1">
      <c r="A2" s="1180" t="s">
        <v>2939</v>
      </c>
      <c r="B2" s="1180"/>
      <c r="C2" s="750"/>
      <c r="D2" s="749"/>
      <c r="E2" s="749"/>
      <c r="F2" s="749"/>
      <c r="G2" s="748">
        <v>43556</v>
      </c>
      <c r="H2" s="747"/>
      <c r="I2" s="728"/>
      <c r="J2" s="746"/>
      <c r="K2" s="745"/>
    </row>
    <row r="3" spans="1:11" ht="23.25" customHeight="1">
      <c r="A3" s="1180" t="s">
        <v>2938</v>
      </c>
      <c r="B3" s="1180"/>
      <c r="C3" s="1180"/>
      <c r="D3" s="1180"/>
      <c r="E3" s="1180"/>
      <c r="F3" s="1180"/>
      <c r="G3" s="1180"/>
      <c r="H3" s="747"/>
      <c r="I3" s="728"/>
      <c r="J3" s="746"/>
      <c r="K3" s="745"/>
    </row>
    <row r="4" spans="1:11">
      <c r="A4" s="738" t="s">
        <v>164</v>
      </c>
      <c r="B4" s="738"/>
      <c r="C4" s="739"/>
      <c r="D4" s="738"/>
      <c r="E4" s="738"/>
      <c r="F4" s="738"/>
      <c r="G4" s="738"/>
      <c r="H4" s="729"/>
      <c r="I4" s="729"/>
      <c r="J4" s="738"/>
      <c r="K4" s="738"/>
    </row>
    <row r="5" spans="1:11">
      <c r="A5" s="710" t="s">
        <v>2937</v>
      </c>
      <c r="B5" s="744"/>
      <c r="C5" s="735"/>
      <c r="D5" s="743"/>
      <c r="E5" s="743"/>
      <c r="F5" s="734"/>
      <c r="G5" s="734"/>
    </row>
    <row r="6" spans="1:11">
      <c r="B6" s="1169" t="s">
        <v>737</v>
      </c>
      <c r="C6" s="1167" t="s">
        <v>2904</v>
      </c>
      <c r="D6" s="1169" t="s">
        <v>2909</v>
      </c>
      <c r="E6" s="708" t="s">
        <v>2903</v>
      </c>
      <c r="F6" s="708" t="s">
        <v>2903</v>
      </c>
      <c r="G6" s="708" t="s">
        <v>2937</v>
      </c>
    </row>
    <row r="7" spans="1:11">
      <c r="B7" s="1170"/>
      <c r="C7" s="1168"/>
      <c r="D7" s="1170"/>
      <c r="E7" s="708" t="s">
        <v>2901</v>
      </c>
      <c r="F7" s="708" t="s">
        <v>1086</v>
      </c>
      <c r="G7" s="708" t="s">
        <v>1087</v>
      </c>
    </row>
    <row r="8" spans="1:11">
      <c r="B8" s="737" t="s">
        <v>366</v>
      </c>
      <c r="C8" s="742" t="s">
        <v>1152</v>
      </c>
      <c r="D8" s="1171" t="s">
        <v>2936</v>
      </c>
      <c r="E8" s="704">
        <v>43557</v>
      </c>
      <c r="F8" s="704">
        <v>43561</v>
      </c>
      <c r="G8" s="704">
        <v>43586</v>
      </c>
    </row>
    <row r="9" spans="1:11">
      <c r="B9" s="737" t="s">
        <v>609</v>
      </c>
      <c r="C9" s="742" t="s">
        <v>130</v>
      </c>
      <c r="D9" s="1172"/>
      <c r="E9" s="704">
        <f t="shared" ref="E9:G12" si="0">E8+7</f>
        <v>43564</v>
      </c>
      <c r="F9" s="704">
        <f t="shared" si="0"/>
        <v>43568</v>
      </c>
      <c r="G9" s="704">
        <f t="shared" si="0"/>
        <v>43593</v>
      </c>
    </row>
    <row r="10" spans="1:11">
      <c r="B10" s="737" t="s">
        <v>610</v>
      </c>
      <c r="C10" s="742" t="s">
        <v>354</v>
      </c>
      <c r="D10" s="1172"/>
      <c r="E10" s="704">
        <f t="shared" si="0"/>
        <v>43571</v>
      </c>
      <c r="F10" s="704">
        <f t="shared" si="0"/>
        <v>43575</v>
      </c>
      <c r="G10" s="704">
        <f t="shared" si="0"/>
        <v>43600</v>
      </c>
    </row>
    <row r="11" spans="1:11">
      <c r="B11" s="737" t="s">
        <v>611</v>
      </c>
      <c r="C11" s="742" t="s">
        <v>38</v>
      </c>
      <c r="D11" s="1172"/>
      <c r="E11" s="704">
        <f t="shared" si="0"/>
        <v>43578</v>
      </c>
      <c r="F11" s="704">
        <f t="shared" si="0"/>
        <v>43582</v>
      </c>
      <c r="G11" s="704">
        <f t="shared" si="0"/>
        <v>43607</v>
      </c>
    </row>
    <row r="12" spans="1:11">
      <c r="B12" s="737" t="s">
        <v>612</v>
      </c>
      <c r="C12" s="742" t="s">
        <v>38</v>
      </c>
      <c r="D12" s="1173"/>
      <c r="E12" s="704">
        <f t="shared" si="0"/>
        <v>43585</v>
      </c>
      <c r="F12" s="704">
        <f t="shared" si="0"/>
        <v>43589</v>
      </c>
      <c r="G12" s="704">
        <f t="shared" si="0"/>
        <v>43614</v>
      </c>
    </row>
    <row r="13" spans="1:11">
      <c r="B13" s="741"/>
      <c r="C13" s="741"/>
      <c r="D13" s="730"/>
      <c r="E13" s="724"/>
      <c r="F13" s="724"/>
      <c r="G13" s="740"/>
    </row>
    <row r="14" spans="1:11">
      <c r="A14" s="738" t="s">
        <v>191</v>
      </c>
      <c r="B14" s="738"/>
      <c r="C14" s="739"/>
      <c r="D14" s="738"/>
      <c r="E14" s="738"/>
      <c r="F14" s="738"/>
      <c r="G14" s="738"/>
      <c r="H14" s="729"/>
    </row>
    <row r="15" spans="1:11">
      <c r="A15" s="710" t="s">
        <v>2935</v>
      </c>
    </row>
    <row r="16" spans="1:11">
      <c r="B16" s="1169" t="s">
        <v>737</v>
      </c>
      <c r="C16" s="1167" t="s">
        <v>2904</v>
      </c>
      <c r="D16" s="1169" t="s">
        <v>2909</v>
      </c>
      <c r="E16" s="708" t="s">
        <v>2903</v>
      </c>
      <c r="F16" s="708" t="s">
        <v>2903</v>
      </c>
      <c r="G16" s="708" t="s">
        <v>2934</v>
      </c>
    </row>
    <row r="17" spans="1:8">
      <c r="B17" s="1170"/>
      <c r="C17" s="1168"/>
      <c r="D17" s="1170"/>
      <c r="E17" s="708" t="s">
        <v>2901</v>
      </c>
      <c r="F17" s="708" t="s">
        <v>1086</v>
      </c>
      <c r="G17" s="708" t="s">
        <v>1087</v>
      </c>
    </row>
    <row r="18" spans="1:8">
      <c r="B18" s="737" t="s">
        <v>2927</v>
      </c>
      <c r="C18" s="736" t="s">
        <v>2933</v>
      </c>
      <c r="D18" s="1174" t="s">
        <v>2932</v>
      </c>
      <c r="E18" s="703">
        <v>43556</v>
      </c>
      <c r="F18" s="703">
        <v>43559</v>
      </c>
      <c r="G18" s="703">
        <v>43593</v>
      </c>
    </row>
    <row r="19" spans="1:8">
      <c r="B19" s="737" t="s">
        <v>2930</v>
      </c>
      <c r="C19" s="736" t="s">
        <v>2931</v>
      </c>
      <c r="D19" s="1175"/>
      <c r="E19" s="703">
        <f t="shared" ref="E19:G22" si="1">E18+7</f>
        <v>43563</v>
      </c>
      <c r="F19" s="703">
        <f t="shared" si="1"/>
        <v>43566</v>
      </c>
      <c r="G19" s="703">
        <f t="shared" si="1"/>
        <v>43600</v>
      </c>
    </row>
    <row r="20" spans="1:8">
      <c r="B20" s="737" t="s">
        <v>2930</v>
      </c>
      <c r="C20" s="736" t="s">
        <v>2929</v>
      </c>
      <c r="D20" s="1175"/>
      <c r="E20" s="703">
        <f t="shared" si="1"/>
        <v>43570</v>
      </c>
      <c r="F20" s="703">
        <f t="shared" si="1"/>
        <v>43573</v>
      </c>
      <c r="G20" s="703">
        <f t="shared" si="1"/>
        <v>43607</v>
      </c>
    </row>
    <row r="21" spans="1:8">
      <c r="B21" s="737" t="s">
        <v>2927</v>
      </c>
      <c r="C21" s="736" t="s">
        <v>2928</v>
      </c>
      <c r="D21" s="1175"/>
      <c r="E21" s="703">
        <f t="shared" si="1"/>
        <v>43577</v>
      </c>
      <c r="F21" s="703">
        <f t="shared" si="1"/>
        <v>43580</v>
      </c>
      <c r="G21" s="703">
        <f t="shared" si="1"/>
        <v>43614</v>
      </c>
    </row>
    <row r="22" spans="1:8">
      <c r="B22" s="737" t="s">
        <v>2927</v>
      </c>
      <c r="C22" s="736" t="s">
        <v>2926</v>
      </c>
      <c r="D22" s="1176"/>
      <c r="E22" s="703">
        <f t="shared" si="1"/>
        <v>43584</v>
      </c>
      <c r="F22" s="703">
        <f t="shared" si="1"/>
        <v>43587</v>
      </c>
      <c r="G22" s="703">
        <f t="shared" si="1"/>
        <v>43621</v>
      </c>
    </row>
    <row r="23" spans="1:8">
      <c r="A23" s="734"/>
      <c r="C23" s="735"/>
      <c r="D23" s="734"/>
    </row>
    <row r="24" spans="1:8" s="728" customFormat="1">
      <c r="A24" s="1185" t="s">
        <v>2925</v>
      </c>
      <c r="B24" s="1185"/>
      <c r="C24" s="1185"/>
      <c r="D24" s="1185"/>
      <c r="E24" s="1185"/>
      <c r="F24" s="1185"/>
      <c r="G24" s="1185"/>
      <c r="H24" s="729"/>
    </row>
    <row r="25" spans="1:8">
      <c r="A25" s="733" t="s">
        <v>2924</v>
      </c>
    </row>
    <row r="26" spans="1:8">
      <c r="B26" s="1169" t="s">
        <v>737</v>
      </c>
      <c r="C26" s="1167" t="s">
        <v>2904</v>
      </c>
      <c r="D26" s="1169" t="s">
        <v>34</v>
      </c>
      <c r="E26" s="708" t="s">
        <v>2903</v>
      </c>
      <c r="F26" s="708" t="s">
        <v>2903</v>
      </c>
      <c r="G26" s="708" t="s">
        <v>2924</v>
      </c>
    </row>
    <row r="27" spans="1:8">
      <c r="B27" s="1170"/>
      <c r="C27" s="1168"/>
      <c r="D27" s="1170"/>
      <c r="E27" s="708" t="s">
        <v>2901</v>
      </c>
      <c r="F27" s="708" t="s">
        <v>1086</v>
      </c>
      <c r="G27" s="708" t="s">
        <v>37</v>
      </c>
    </row>
    <row r="28" spans="1:8">
      <c r="B28" s="722" t="s">
        <v>2917</v>
      </c>
      <c r="C28" s="722" t="s">
        <v>2923</v>
      </c>
      <c r="D28" s="1174" t="s">
        <v>2922</v>
      </c>
      <c r="E28" s="704">
        <v>43559</v>
      </c>
      <c r="F28" s="704">
        <v>43562</v>
      </c>
      <c r="G28" s="704">
        <v>43565</v>
      </c>
    </row>
    <row r="29" spans="1:8">
      <c r="B29" s="722" t="s">
        <v>2919</v>
      </c>
      <c r="C29" s="722" t="s">
        <v>2921</v>
      </c>
      <c r="D29" s="1175"/>
      <c r="E29" s="704">
        <f t="shared" ref="E29:G32" si="2">E28+7</f>
        <v>43566</v>
      </c>
      <c r="F29" s="704">
        <f t="shared" si="2"/>
        <v>43569</v>
      </c>
      <c r="G29" s="704">
        <f t="shared" si="2"/>
        <v>43572</v>
      </c>
    </row>
    <row r="30" spans="1:8">
      <c r="B30" s="722" t="s">
        <v>2917</v>
      </c>
      <c r="C30" s="722" t="s">
        <v>2920</v>
      </c>
      <c r="D30" s="1175"/>
      <c r="E30" s="704">
        <f t="shared" si="2"/>
        <v>43573</v>
      </c>
      <c r="F30" s="704">
        <f t="shared" si="2"/>
        <v>43576</v>
      </c>
      <c r="G30" s="704">
        <f t="shared" si="2"/>
        <v>43579</v>
      </c>
    </row>
    <row r="31" spans="1:8">
      <c r="B31" s="722" t="s">
        <v>2919</v>
      </c>
      <c r="C31" s="722" t="s">
        <v>2918</v>
      </c>
      <c r="D31" s="1175"/>
      <c r="E31" s="704">
        <f t="shared" si="2"/>
        <v>43580</v>
      </c>
      <c r="F31" s="704">
        <f t="shared" si="2"/>
        <v>43583</v>
      </c>
      <c r="G31" s="704">
        <f t="shared" si="2"/>
        <v>43586</v>
      </c>
    </row>
    <row r="32" spans="1:8">
      <c r="B32" s="722" t="s">
        <v>2917</v>
      </c>
      <c r="C32" s="722" t="s">
        <v>2916</v>
      </c>
      <c r="D32" s="1176"/>
      <c r="E32" s="704">
        <f t="shared" si="2"/>
        <v>43587</v>
      </c>
      <c r="F32" s="704">
        <f t="shared" si="2"/>
        <v>43590</v>
      </c>
      <c r="G32" s="704">
        <f t="shared" si="2"/>
        <v>43593</v>
      </c>
    </row>
    <row r="33" spans="1:8">
      <c r="C33" s="700"/>
    </row>
    <row r="34" spans="1:8" s="702" customFormat="1">
      <c r="B34" s="732"/>
      <c r="C34" s="731"/>
      <c r="D34" s="730"/>
      <c r="E34" s="724"/>
      <c r="F34" s="724"/>
      <c r="G34" s="724"/>
    </row>
    <row r="35" spans="1:8" s="728" customFormat="1">
      <c r="A35" s="1185" t="s">
        <v>135</v>
      </c>
      <c r="B35" s="1185"/>
      <c r="C35" s="1185"/>
      <c r="D35" s="1185"/>
      <c r="E35" s="1185"/>
      <c r="F35" s="1185"/>
      <c r="G35" s="1185"/>
      <c r="H35" s="729"/>
    </row>
    <row r="36" spans="1:8" s="721" customFormat="1">
      <c r="A36" s="710" t="s">
        <v>2915</v>
      </c>
      <c r="B36" s="727"/>
      <c r="C36" s="726"/>
      <c r="D36" s="725"/>
      <c r="E36" s="725"/>
      <c r="F36" s="724"/>
      <c r="G36" s="724"/>
      <c r="H36" s="717"/>
    </row>
    <row r="37" spans="1:8" s="721" customFormat="1">
      <c r="A37" s="702"/>
      <c r="B37" s="1183" t="s">
        <v>737</v>
      </c>
      <c r="C37" s="1181" t="s">
        <v>2904</v>
      </c>
      <c r="D37" s="1183" t="s">
        <v>2909</v>
      </c>
      <c r="E37" s="708" t="s">
        <v>2903</v>
      </c>
      <c r="F37" s="708" t="s">
        <v>2903</v>
      </c>
      <c r="G37" s="708" t="s">
        <v>2915</v>
      </c>
      <c r="H37" s="702"/>
    </row>
    <row r="38" spans="1:8" s="721" customFormat="1">
      <c r="A38" s="702"/>
      <c r="B38" s="1184"/>
      <c r="C38" s="1182"/>
      <c r="D38" s="1184"/>
      <c r="E38" s="708" t="s">
        <v>2901</v>
      </c>
      <c r="F38" s="708" t="s">
        <v>1086</v>
      </c>
      <c r="G38" s="708" t="s">
        <v>1087</v>
      </c>
      <c r="H38" s="702"/>
    </row>
    <row r="39" spans="1:8" s="721" customFormat="1">
      <c r="A39" s="702"/>
      <c r="B39" s="706" t="s">
        <v>2769</v>
      </c>
      <c r="C39" s="706" t="s">
        <v>2768</v>
      </c>
      <c r="D39" s="1174" t="s">
        <v>2914</v>
      </c>
      <c r="E39" s="704">
        <v>43556</v>
      </c>
      <c r="F39" s="704">
        <v>43560</v>
      </c>
      <c r="G39" s="704">
        <v>43596</v>
      </c>
      <c r="H39" s="702"/>
    </row>
    <row r="40" spans="1:8" s="721" customFormat="1">
      <c r="A40" s="702"/>
      <c r="B40" s="706" t="s">
        <v>2913</v>
      </c>
      <c r="C40" s="706" t="s">
        <v>2766</v>
      </c>
      <c r="D40" s="1175"/>
      <c r="E40" s="704">
        <f t="shared" ref="E40:G42" si="3">E39+7</f>
        <v>43563</v>
      </c>
      <c r="F40" s="704">
        <f t="shared" si="3"/>
        <v>43567</v>
      </c>
      <c r="G40" s="704">
        <f t="shared" si="3"/>
        <v>43603</v>
      </c>
      <c r="H40" s="702"/>
    </row>
    <row r="41" spans="1:8" s="721" customFormat="1">
      <c r="A41" s="702"/>
      <c r="B41" s="723" t="s">
        <v>2912</v>
      </c>
      <c r="C41" s="706" t="s">
        <v>2764</v>
      </c>
      <c r="D41" s="1175"/>
      <c r="E41" s="704">
        <f t="shared" si="3"/>
        <v>43570</v>
      </c>
      <c r="F41" s="704">
        <f t="shared" si="3"/>
        <v>43574</v>
      </c>
      <c r="G41" s="704">
        <f t="shared" si="3"/>
        <v>43610</v>
      </c>
      <c r="H41" s="702"/>
    </row>
    <row r="42" spans="1:8" s="721" customFormat="1">
      <c r="A42" s="702"/>
      <c r="B42" s="723" t="s">
        <v>2911</v>
      </c>
      <c r="C42" s="706" t="s">
        <v>2910</v>
      </c>
      <c r="D42" s="1175"/>
      <c r="E42" s="704">
        <f t="shared" si="3"/>
        <v>43577</v>
      </c>
      <c r="F42" s="704">
        <f t="shared" si="3"/>
        <v>43581</v>
      </c>
      <c r="G42" s="704">
        <f t="shared" si="3"/>
        <v>43617</v>
      </c>
      <c r="H42" s="702"/>
    </row>
    <row r="43" spans="1:8" s="721" customFormat="1">
      <c r="A43" s="702"/>
      <c r="B43" s="722"/>
      <c r="C43" s="722"/>
      <c r="D43" s="1176"/>
      <c r="E43" s="704"/>
      <c r="F43" s="704"/>
      <c r="G43" s="704"/>
      <c r="H43" s="702"/>
    </row>
    <row r="44" spans="1:8" s="702" customFormat="1">
      <c r="B44" s="720"/>
    </row>
    <row r="45" spans="1:8" s="702" customFormat="1">
      <c r="A45" s="710" t="s">
        <v>2908</v>
      </c>
      <c r="B45" s="719"/>
      <c r="C45" s="718"/>
      <c r="D45" s="710"/>
      <c r="E45" s="710"/>
      <c r="F45" s="710"/>
      <c r="G45" s="717"/>
    </row>
    <row r="46" spans="1:8" s="702" customFormat="1">
      <c r="B46" s="1183" t="s">
        <v>737</v>
      </c>
      <c r="C46" s="1181" t="s">
        <v>2904</v>
      </c>
      <c r="D46" s="1183" t="s">
        <v>2909</v>
      </c>
      <c r="E46" s="708" t="s">
        <v>2903</v>
      </c>
      <c r="F46" s="708" t="s">
        <v>2903</v>
      </c>
      <c r="G46" s="708" t="s">
        <v>2908</v>
      </c>
    </row>
    <row r="47" spans="1:8" s="702" customFormat="1">
      <c r="B47" s="1184"/>
      <c r="C47" s="1182"/>
      <c r="D47" s="1184"/>
      <c r="E47" s="708" t="s">
        <v>2901</v>
      </c>
      <c r="F47" s="708" t="s">
        <v>1086</v>
      </c>
      <c r="G47" s="708" t="s">
        <v>1087</v>
      </c>
    </row>
    <row r="48" spans="1:8" s="702" customFormat="1">
      <c r="B48" s="716" t="s">
        <v>405</v>
      </c>
      <c r="C48" s="715" t="s">
        <v>387</v>
      </c>
      <c r="D48" s="1174" t="s">
        <v>2907</v>
      </c>
      <c r="E48" s="704">
        <v>43549</v>
      </c>
      <c r="F48" s="704">
        <v>43552</v>
      </c>
      <c r="G48" s="704">
        <v>43578</v>
      </c>
    </row>
    <row r="49" spans="1:7" s="702" customFormat="1">
      <c r="B49" s="716" t="s">
        <v>406</v>
      </c>
      <c r="C49" s="715" t="s">
        <v>409</v>
      </c>
      <c r="D49" s="1175"/>
      <c r="E49" s="704">
        <f t="shared" ref="E49:G52" si="4">E48+7</f>
        <v>43556</v>
      </c>
      <c r="F49" s="704">
        <f t="shared" si="4"/>
        <v>43559</v>
      </c>
      <c r="G49" s="704">
        <f t="shared" si="4"/>
        <v>43585</v>
      </c>
    </row>
    <row r="50" spans="1:7" s="702" customFormat="1">
      <c r="B50" s="716" t="s">
        <v>407</v>
      </c>
      <c r="C50" s="715" t="s">
        <v>410</v>
      </c>
      <c r="D50" s="1175"/>
      <c r="E50" s="704">
        <f t="shared" si="4"/>
        <v>43563</v>
      </c>
      <c r="F50" s="704">
        <f t="shared" si="4"/>
        <v>43566</v>
      </c>
      <c r="G50" s="704">
        <f t="shared" si="4"/>
        <v>43592</v>
      </c>
    </row>
    <row r="51" spans="1:7" s="702" customFormat="1">
      <c r="B51" s="716" t="s">
        <v>408</v>
      </c>
      <c r="C51" s="715" t="s">
        <v>411</v>
      </c>
      <c r="D51" s="1175"/>
      <c r="E51" s="704">
        <f t="shared" si="4"/>
        <v>43570</v>
      </c>
      <c r="F51" s="704">
        <f t="shared" si="4"/>
        <v>43573</v>
      </c>
      <c r="G51" s="704">
        <f t="shared" si="4"/>
        <v>43599</v>
      </c>
    </row>
    <row r="52" spans="1:7" s="702" customFormat="1">
      <c r="B52" s="716" t="s">
        <v>2906</v>
      </c>
      <c r="C52" s="715" t="s">
        <v>2905</v>
      </c>
      <c r="D52" s="1176"/>
      <c r="E52" s="704">
        <f t="shared" si="4"/>
        <v>43577</v>
      </c>
      <c r="F52" s="704">
        <f t="shared" si="4"/>
        <v>43580</v>
      </c>
      <c r="G52" s="704">
        <f t="shared" si="4"/>
        <v>43606</v>
      </c>
    </row>
    <row r="53" spans="1:7" s="702" customFormat="1">
      <c r="B53" s="714"/>
      <c r="C53" s="709"/>
    </row>
    <row r="54" spans="1:7" s="702" customFormat="1">
      <c r="A54" s="710"/>
      <c r="B54" s="711"/>
      <c r="C54" s="713"/>
      <c r="D54" s="712"/>
      <c r="E54" s="712"/>
      <c r="F54" s="711"/>
    </row>
    <row r="55" spans="1:7" s="702" customFormat="1">
      <c r="A55" s="710" t="s">
        <v>2902</v>
      </c>
      <c r="C55" s="709"/>
    </row>
    <row r="56" spans="1:7" s="702" customFormat="1">
      <c r="B56" s="1183" t="s">
        <v>737</v>
      </c>
      <c r="C56" s="1181" t="s">
        <v>2904</v>
      </c>
      <c r="D56" s="1183" t="s">
        <v>34</v>
      </c>
      <c r="E56" s="708" t="s">
        <v>2903</v>
      </c>
      <c r="F56" s="708" t="s">
        <v>2903</v>
      </c>
      <c r="G56" s="708" t="s">
        <v>2902</v>
      </c>
    </row>
    <row r="57" spans="1:7" s="702" customFormat="1" ht="13.5" customHeight="1">
      <c r="B57" s="1184"/>
      <c r="C57" s="1182"/>
      <c r="D57" s="1184"/>
      <c r="E57" s="708" t="s">
        <v>2901</v>
      </c>
      <c r="F57" s="708" t="s">
        <v>36</v>
      </c>
      <c r="G57" s="708" t="s">
        <v>37</v>
      </c>
    </row>
    <row r="58" spans="1:7" s="702" customFormat="1" ht="19.5" customHeight="1">
      <c r="B58" s="706" t="s">
        <v>2900</v>
      </c>
      <c r="C58" s="705" t="s">
        <v>2899</v>
      </c>
      <c r="D58" s="1174" t="s">
        <v>2898</v>
      </c>
      <c r="E58" s="704">
        <f>F58-4</f>
        <v>43550</v>
      </c>
      <c r="F58" s="704">
        <v>43554</v>
      </c>
      <c r="G58" s="704">
        <f>F58+39</f>
        <v>43593</v>
      </c>
    </row>
    <row r="59" spans="1:7" s="702" customFormat="1" ht="18.75" customHeight="1">
      <c r="B59" s="706" t="s">
        <v>2897</v>
      </c>
      <c r="C59" s="705" t="s">
        <v>2896</v>
      </c>
      <c r="D59" s="1175"/>
      <c r="E59" s="704">
        <f t="shared" ref="E59:G62" si="5">E58+7</f>
        <v>43557</v>
      </c>
      <c r="F59" s="704">
        <f t="shared" si="5"/>
        <v>43561</v>
      </c>
      <c r="G59" s="703">
        <f t="shared" si="5"/>
        <v>43600</v>
      </c>
    </row>
    <row r="60" spans="1:7" s="702" customFormat="1" ht="19.5" customHeight="1">
      <c r="B60" s="707" t="s">
        <v>2081</v>
      </c>
      <c r="C60" s="705" t="s">
        <v>2080</v>
      </c>
      <c r="D60" s="1175"/>
      <c r="E60" s="704">
        <f t="shared" si="5"/>
        <v>43564</v>
      </c>
      <c r="F60" s="704">
        <f t="shared" si="5"/>
        <v>43568</v>
      </c>
      <c r="G60" s="703">
        <f t="shared" si="5"/>
        <v>43607</v>
      </c>
    </row>
    <row r="61" spans="1:7" s="702" customFormat="1">
      <c r="B61" s="706" t="s">
        <v>2895</v>
      </c>
      <c r="C61" s="706" t="s">
        <v>244</v>
      </c>
      <c r="D61" s="1175"/>
      <c r="E61" s="704">
        <f t="shared" si="5"/>
        <v>43571</v>
      </c>
      <c r="F61" s="704">
        <f t="shared" si="5"/>
        <v>43575</v>
      </c>
      <c r="G61" s="703">
        <f t="shared" si="5"/>
        <v>43614</v>
      </c>
    </row>
    <row r="62" spans="1:7" s="702" customFormat="1" ht="19.5" customHeight="1">
      <c r="B62" s="706" t="s">
        <v>2081</v>
      </c>
      <c r="C62" s="705" t="s">
        <v>2080</v>
      </c>
      <c r="D62" s="1176"/>
      <c r="E62" s="704">
        <f t="shared" si="5"/>
        <v>43578</v>
      </c>
      <c r="F62" s="704">
        <f t="shared" si="5"/>
        <v>43582</v>
      </c>
      <c r="G62" s="703">
        <f t="shared" si="5"/>
        <v>43621</v>
      </c>
    </row>
    <row r="63" spans="1:7">
      <c r="C63" s="700"/>
    </row>
  </sheetData>
  <mergeCells count="30"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D48:D5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D18:D22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1"/>
  <sheetViews>
    <sheetView workbookViewId="0">
      <selection activeCell="J23" sqref="J23"/>
    </sheetView>
  </sheetViews>
  <sheetFormatPr defaultColWidth="9" defaultRowHeight="15.75"/>
  <cols>
    <col min="1" max="1" width="5.25" style="753" customWidth="1"/>
    <col min="2" max="2" width="40.375" style="752" customWidth="1"/>
    <col min="3" max="3" width="13.125" style="752" customWidth="1"/>
    <col min="4" max="4" width="9.75" style="751" customWidth="1"/>
    <col min="5" max="5" width="12.5" style="752" customWidth="1"/>
    <col min="6" max="6" width="15" style="752" customWidth="1"/>
    <col min="7" max="7" width="13.125" style="751" customWidth="1"/>
    <col min="8" max="9" width="9" style="751"/>
    <col min="10" max="10" width="19.125" style="751" customWidth="1"/>
    <col min="11" max="16384" width="9" style="751"/>
  </cols>
  <sheetData>
    <row r="1" spans="1:13" ht="49.5" customHeight="1">
      <c r="A1" s="1186" t="s">
        <v>2999</v>
      </c>
      <c r="B1" s="1186"/>
      <c r="C1" s="1186"/>
      <c r="D1" s="1186"/>
      <c r="E1" s="1186"/>
      <c r="F1" s="1186"/>
    </row>
    <row r="2" spans="1:13">
      <c r="A2" s="848"/>
      <c r="B2" s="1187" t="s">
        <v>2893</v>
      </c>
      <c r="C2" s="1187"/>
      <c r="D2" s="1187"/>
      <c r="E2" s="1187"/>
      <c r="F2" s="849">
        <v>43556</v>
      </c>
    </row>
    <row r="3" spans="1:13">
      <c r="A3" s="848"/>
      <c r="B3" s="1188" t="s">
        <v>2892</v>
      </c>
      <c r="C3" s="1189"/>
      <c r="D3" s="1189"/>
      <c r="E3" s="1189"/>
      <c r="F3" s="1189"/>
    </row>
    <row r="4" spans="1:13" ht="17.25">
      <c r="A4" s="1190" t="s">
        <v>2998</v>
      </c>
      <c r="B4" s="1190"/>
      <c r="C4" s="847"/>
      <c r="D4" s="846"/>
      <c r="E4" s="846"/>
      <c r="F4" s="845"/>
    </row>
    <row r="5" spans="1:13" s="762" customFormat="1" ht="17.25">
      <c r="A5" s="1191" t="s">
        <v>31</v>
      </c>
      <c r="B5" s="1191"/>
      <c r="C5" s="793"/>
      <c r="D5" s="799"/>
      <c r="E5" s="799"/>
      <c r="F5" s="844"/>
      <c r="G5" s="784"/>
    </row>
    <row r="6" spans="1:13" ht="17.25">
      <c r="A6" s="843"/>
      <c r="B6" s="1192" t="s">
        <v>32</v>
      </c>
      <c r="C6" s="1192" t="s">
        <v>33</v>
      </c>
      <c r="D6" s="1192" t="s">
        <v>9</v>
      </c>
      <c r="E6" s="765" t="s">
        <v>2948</v>
      </c>
      <c r="F6" s="763" t="s">
        <v>31</v>
      </c>
    </row>
    <row r="7" spans="1:13" ht="18" thickBot="1">
      <c r="A7" s="843"/>
      <c r="B7" s="1192"/>
      <c r="C7" s="1192"/>
      <c r="D7" s="1192"/>
      <c r="E7" s="763" t="s">
        <v>36</v>
      </c>
      <c r="F7" s="763" t="s">
        <v>37</v>
      </c>
    </row>
    <row r="8" spans="1:13" ht="18" thickBot="1">
      <c r="A8" s="761"/>
      <c r="B8" s="803" t="s">
        <v>562</v>
      </c>
      <c r="C8" s="803" t="s">
        <v>105</v>
      </c>
      <c r="D8" s="1198" t="s">
        <v>2997</v>
      </c>
      <c r="E8" s="758">
        <v>43562</v>
      </c>
      <c r="F8" s="758">
        <f>E8+30</f>
        <v>43592</v>
      </c>
    </row>
    <row r="9" spans="1:13" ht="18" thickBot="1">
      <c r="A9" s="761"/>
      <c r="B9" s="803" t="s">
        <v>563</v>
      </c>
      <c r="C9" s="803" t="s">
        <v>75</v>
      </c>
      <c r="D9" s="1198"/>
      <c r="E9" s="758">
        <f>E8+7</f>
        <v>43569</v>
      </c>
      <c r="F9" s="758">
        <f>E9+30</f>
        <v>43599</v>
      </c>
    </row>
    <row r="10" spans="1:13" ht="18" thickBot="1">
      <c r="A10" s="761"/>
      <c r="B10" s="803" t="s">
        <v>564</v>
      </c>
      <c r="C10" s="803" t="s">
        <v>40</v>
      </c>
      <c r="D10" s="1198"/>
      <c r="E10" s="758">
        <f>E9+7</f>
        <v>43576</v>
      </c>
      <c r="F10" s="758">
        <f>E10+30</f>
        <v>43606</v>
      </c>
    </row>
    <row r="11" spans="1:13" ht="18" thickBot="1">
      <c r="A11" s="761"/>
      <c r="B11" s="803" t="s">
        <v>2594</v>
      </c>
      <c r="C11" s="803" t="s">
        <v>2996</v>
      </c>
      <c r="D11" s="1198"/>
      <c r="E11" s="758">
        <f>E10+7</f>
        <v>43583</v>
      </c>
      <c r="F11" s="758">
        <f>E11+30</f>
        <v>43613</v>
      </c>
    </row>
    <row r="12" spans="1:13" s="762" customFormat="1" ht="17.25">
      <c r="A12" s="1191" t="s">
        <v>46</v>
      </c>
      <c r="B12" s="1191"/>
      <c r="C12" s="800"/>
      <c r="D12" s="793"/>
      <c r="E12" s="793"/>
      <c r="F12" s="799"/>
      <c r="G12" s="784"/>
    </row>
    <row r="13" spans="1:13" ht="17.25">
      <c r="A13" s="761"/>
      <c r="B13" s="1192" t="s">
        <v>32</v>
      </c>
      <c r="C13" s="1208" t="s">
        <v>33</v>
      </c>
      <c r="D13" s="1192" t="s">
        <v>9</v>
      </c>
      <c r="E13" s="765" t="s">
        <v>2948</v>
      </c>
      <c r="F13" s="763" t="s">
        <v>180</v>
      </c>
    </row>
    <row r="14" spans="1:13" ht="18" thickBot="1">
      <c r="A14" s="761"/>
      <c r="B14" s="1192"/>
      <c r="C14" s="1209"/>
      <c r="D14" s="1192"/>
      <c r="E14" s="763" t="s">
        <v>36</v>
      </c>
      <c r="F14" s="763" t="s">
        <v>37</v>
      </c>
      <c r="I14" s="1199"/>
      <c r="J14" s="1200"/>
      <c r="K14" s="1200"/>
      <c r="L14" s="1200"/>
      <c r="M14" s="1200"/>
    </row>
    <row r="15" spans="1:13" ht="18" customHeight="1" thickBot="1">
      <c r="A15" s="761"/>
      <c r="B15" s="842" t="s">
        <v>600</v>
      </c>
      <c r="C15" s="841" t="s">
        <v>2995</v>
      </c>
      <c r="D15" s="1202" t="s">
        <v>196</v>
      </c>
      <c r="E15" s="758">
        <v>43561</v>
      </c>
      <c r="F15" s="758">
        <f>E15+33</f>
        <v>43594</v>
      </c>
      <c r="I15" s="1200"/>
      <c r="J15" s="1200"/>
      <c r="K15" s="1200"/>
      <c r="L15" s="1200"/>
      <c r="M15" s="1200"/>
    </row>
    <row r="16" spans="1:13" ht="18" customHeight="1" thickBot="1">
      <c r="A16" s="761"/>
      <c r="B16" s="842" t="s">
        <v>601</v>
      </c>
      <c r="C16" s="841" t="s">
        <v>2994</v>
      </c>
      <c r="D16" s="1204"/>
      <c r="E16" s="758">
        <f>E15+7</f>
        <v>43568</v>
      </c>
      <c r="F16" s="758">
        <f>E16+33</f>
        <v>43601</v>
      </c>
      <c r="I16" s="1200"/>
      <c r="J16" s="1200"/>
      <c r="K16" s="1200"/>
      <c r="L16" s="1200"/>
      <c r="M16" s="1200"/>
    </row>
    <row r="17" spans="1:17" ht="18" customHeight="1" thickBot="1">
      <c r="A17" s="761"/>
      <c r="B17" s="842" t="s">
        <v>602</v>
      </c>
      <c r="C17" s="841" t="s">
        <v>2993</v>
      </c>
      <c r="D17" s="1204"/>
      <c r="E17" s="758">
        <f>E16+7</f>
        <v>43575</v>
      </c>
      <c r="F17" s="758">
        <f>E17+33</f>
        <v>43608</v>
      </c>
      <c r="I17" s="1200"/>
      <c r="J17" s="1200"/>
      <c r="K17" s="1200"/>
      <c r="L17" s="1200"/>
      <c r="M17" s="1200"/>
    </row>
    <row r="18" spans="1:17" ht="18" customHeight="1" thickBot="1">
      <c r="A18" s="761"/>
      <c r="B18" s="842" t="s">
        <v>603</v>
      </c>
      <c r="C18" s="841" t="s">
        <v>2992</v>
      </c>
      <c r="D18" s="1203"/>
      <c r="E18" s="758">
        <f>E17+7</f>
        <v>43582</v>
      </c>
      <c r="F18" s="758">
        <f>E18+33</f>
        <v>43615</v>
      </c>
      <c r="I18" s="1200"/>
      <c r="J18" s="1200"/>
      <c r="K18" s="1200"/>
      <c r="L18" s="1200"/>
      <c r="M18" s="1200"/>
    </row>
    <row r="19" spans="1:17" ht="18" customHeight="1">
      <c r="A19" s="761"/>
      <c r="B19" s="839"/>
      <c r="C19" s="839"/>
      <c r="D19" s="840"/>
      <c r="E19" s="840"/>
      <c r="F19" s="839"/>
      <c r="I19" s="1200"/>
      <c r="J19" s="1200"/>
      <c r="K19" s="1200"/>
      <c r="L19" s="1200"/>
      <c r="M19" s="1200"/>
    </row>
    <row r="20" spans="1:17" ht="17.25">
      <c r="A20" s="836" t="s">
        <v>225</v>
      </c>
      <c r="B20" s="837"/>
      <c r="C20" s="836"/>
      <c r="D20" s="836"/>
      <c r="E20" s="836"/>
      <c r="F20" s="838"/>
    </row>
    <row r="21" spans="1:17" s="832" customFormat="1" ht="17.25">
      <c r="A21" s="836" t="s">
        <v>228</v>
      </c>
      <c r="B21" s="837"/>
      <c r="C21" s="837"/>
      <c r="D21" s="836"/>
      <c r="E21" s="836"/>
      <c r="F21" s="835"/>
    </row>
    <row r="22" spans="1:17" s="832" customFormat="1" ht="34.5">
      <c r="A22" s="833"/>
      <c r="B22" s="1202" t="s">
        <v>32</v>
      </c>
      <c r="C22" s="1202" t="s">
        <v>33</v>
      </c>
      <c r="D22" s="1202" t="s">
        <v>9</v>
      </c>
      <c r="E22" s="765" t="s">
        <v>2948</v>
      </c>
      <c r="F22" s="829" t="s">
        <v>228</v>
      </c>
      <c r="G22" s="834"/>
    </row>
    <row r="23" spans="1:17" s="832" customFormat="1" ht="18" thickBot="1">
      <c r="A23" s="833"/>
      <c r="B23" s="1203"/>
      <c r="C23" s="1203"/>
      <c r="D23" s="1203"/>
      <c r="E23" s="829" t="s">
        <v>36</v>
      </c>
      <c r="F23" s="829" t="s">
        <v>37</v>
      </c>
    </row>
    <row r="24" spans="1:17" s="832" customFormat="1" ht="18" thickBot="1">
      <c r="A24" s="833"/>
      <c r="B24" s="780" t="s">
        <v>5</v>
      </c>
      <c r="C24" s="780" t="s">
        <v>70</v>
      </c>
      <c r="D24" s="1202" t="s">
        <v>2990</v>
      </c>
      <c r="E24" s="758">
        <v>43562</v>
      </c>
      <c r="F24" s="758">
        <f>E24+27</f>
        <v>43589</v>
      </c>
    </row>
    <row r="25" spans="1:17" s="832" customFormat="1" ht="18" thickBot="1">
      <c r="A25" s="833"/>
      <c r="B25" s="780" t="s">
        <v>2982</v>
      </c>
      <c r="C25" s="780" t="s">
        <v>2981</v>
      </c>
      <c r="D25" s="1204"/>
      <c r="E25" s="758">
        <f>E24+7</f>
        <v>43569</v>
      </c>
      <c r="F25" s="758">
        <f>E25+27</f>
        <v>43596</v>
      </c>
    </row>
    <row r="26" spans="1:17" s="832" customFormat="1" ht="18" thickBot="1">
      <c r="A26" s="833"/>
      <c r="B26" s="780" t="s">
        <v>2980</v>
      </c>
      <c r="C26" s="780" t="s">
        <v>2979</v>
      </c>
      <c r="D26" s="1204"/>
      <c r="E26" s="758">
        <f>E25+7</f>
        <v>43576</v>
      </c>
      <c r="F26" s="758">
        <f>E26+27</f>
        <v>43603</v>
      </c>
    </row>
    <row r="27" spans="1:17" s="832" customFormat="1" ht="18" thickBot="1">
      <c r="A27" s="833"/>
      <c r="B27" s="780" t="s">
        <v>2978</v>
      </c>
      <c r="C27" s="780" t="s">
        <v>2977</v>
      </c>
      <c r="D27" s="1204"/>
      <c r="E27" s="758">
        <f>E26+7</f>
        <v>43583</v>
      </c>
      <c r="F27" s="758">
        <f>E27+27</f>
        <v>43610</v>
      </c>
    </row>
    <row r="28" spans="1:17" s="832" customFormat="1" ht="17.25">
      <c r="A28" s="833"/>
      <c r="B28" s="802"/>
      <c r="C28" s="802"/>
      <c r="D28" s="1203"/>
      <c r="E28" s="758"/>
      <c r="F28" s="758"/>
    </row>
    <row r="29" spans="1:17" s="831" customFormat="1" ht="16.5">
      <c r="A29" s="1201" t="s">
        <v>89</v>
      </c>
      <c r="B29" s="1201"/>
      <c r="C29" s="1201"/>
      <c r="D29" s="1201"/>
      <c r="E29" s="1201"/>
      <c r="F29" s="1201"/>
      <c r="G29" s="777"/>
      <c r="H29" s="828"/>
    </row>
    <row r="30" spans="1:17" s="762" customFormat="1" ht="17.25">
      <c r="A30" s="1191" t="s">
        <v>230</v>
      </c>
      <c r="B30" s="1191"/>
      <c r="C30" s="1191"/>
      <c r="D30" s="1191"/>
      <c r="E30" s="1191"/>
      <c r="F30" s="1191"/>
      <c r="G30" s="784"/>
      <c r="H30" s="828"/>
    </row>
    <row r="31" spans="1:17" ht="17.25">
      <c r="A31" s="761"/>
      <c r="B31" s="1202" t="s">
        <v>2991</v>
      </c>
      <c r="C31" s="1202" t="s">
        <v>33</v>
      </c>
      <c r="D31" s="1202" t="s">
        <v>9</v>
      </c>
      <c r="E31" s="765" t="s">
        <v>2948</v>
      </c>
      <c r="F31" s="829" t="s">
        <v>230</v>
      </c>
      <c r="H31" s="828"/>
      <c r="J31" s="830"/>
      <c r="K31" s="830"/>
      <c r="L31" s="830"/>
      <c r="M31" s="830"/>
      <c r="N31" s="830"/>
      <c r="O31" s="830"/>
      <c r="P31" s="830"/>
      <c r="Q31" s="830"/>
    </row>
    <row r="32" spans="1:17" ht="18" thickBot="1">
      <c r="A32" s="761"/>
      <c r="B32" s="1203"/>
      <c r="C32" s="1203"/>
      <c r="D32" s="1203"/>
      <c r="E32" s="829" t="s">
        <v>36</v>
      </c>
      <c r="F32" s="829" t="s">
        <v>37</v>
      </c>
      <c r="H32" s="828"/>
      <c r="J32" s="1224"/>
      <c r="K32" s="1224"/>
      <c r="L32" s="1225"/>
      <c r="M32" s="1225"/>
      <c r="N32" s="1223"/>
      <c r="O32" s="1223"/>
      <c r="P32" s="1223"/>
      <c r="Q32" s="1228"/>
    </row>
    <row r="33" spans="1:17" ht="18" thickBot="1">
      <c r="A33" s="761"/>
      <c r="B33" s="780" t="s">
        <v>2989</v>
      </c>
      <c r="C33" s="780" t="s">
        <v>390</v>
      </c>
      <c r="D33" s="1202" t="s">
        <v>2990</v>
      </c>
      <c r="E33" s="758">
        <v>43556</v>
      </c>
      <c r="F33" s="758">
        <f>E33+14</f>
        <v>43570</v>
      </c>
      <c r="H33" s="828"/>
      <c r="J33" s="1224"/>
      <c r="K33" s="1224"/>
      <c r="L33" s="1226"/>
      <c r="M33" s="1225"/>
      <c r="N33" s="1223"/>
      <c r="O33" s="1223"/>
      <c r="P33" s="1223"/>
      <c r="Q33" s="1229"/>
    </row>
    <row r="34" spans="1:17" ht="18" thickBot="1">
      <c r="A34" s="761"/>
      <c r="B34" s="780" t="s">
        <v>2987</v>
      </c>
      <c r="C34" s="780" t="s">
        <v>436</v>
      </c>
      <c r="D34" s="1204"/>
      <c r="E34" s="758">
        <f>E33+7</f>
        <v>43563</v>
      </c>
      <c r="F34" s="758">
        <f>E34+14</f>
        <v>43577</v>
      </c>
      <c r="H34" s="828"/>
      <c r="J34" s="1224"/>
      <c r="K34" s="1224"/>
      <c r="L34" s="827"/>
      <c r="M34" s="1225"/>
      <c r="N34" s="1230"/>
      <c r="O34" s="1223"/>
      <c r="P34" s="1223"/>
      <c r="Q34" s="1229"/>
    </row>
    <row r="35" spans="1:17" ht="18" thickBot="1">
      <c r="A35" s="761"/>
      <c r="B35" s="780" t="s">
        <v>2986</v>
      </c>
      <c r="C35" s="780" t="s">
        <v>437</v>
      </c>
      <c r="D35" s="1204"/>
      <c r="E35" s="758">
        <f>E34+7</f>
        <v>43570</v>
      </c>
      <c r="F35" s="758">
        <f>E35+14</f>
        <v>43584</v>
      </c>
      <c r="J35" s="1224"/>
      <c r="K35" s="1224"/>
      <c r="L35" s="827"/>
      <c r="M35" s="1225"/>
      <c r="N35" s="1230"/>
      <c r="O35" s="1223"/>
      <c r="P35" s="1223"/>
      <c r="Q35" s="1229"/>
    </row>
    <row r="36" spans="1:17" ht="18" thickBot="1">
      <c r="A36" s="761"/>
      <c r="B36" s="780" t="s">
        <v>2985</v>
      </c>
      <c r="C36" s="780" t="s">
        <v>438</v>
      </c>
      <c r="D36" s="1204"/>
      <c r="E36" s="758"/>
      <c r="F36" s="758"/>
      <c r="J36" s="827"/>
      <c r="K36" s="827"/>
      <c r="L36" s="827"/>
      <c r="M36" s="826"/>
      <c r="N36" s="825"/>
      <c r="O36" s="824"/>
      <c r="P36" s="824"/>
      <c r="Q36" s="1229"/>
    </row>
    <row r="37" spans="1:17" ht="18" thickBot="1">
      <c r="A37" s="761"/>
      <c r="B37" s="780" t="s">
        <v>2984</v>
      </c>
      <c r="C37" s="780" t="s">
        <v>439</v>
      </c>
      <c r="D37" s="1204"/>
      <c r="E37" s="758">
        <f>E35+7</f>
        <v>43577</v>
      </c>
      <c r="F37" s="758">
        <f>E37+14</f>
        <v>43591</v>
      </c>
      <c r="J37" s="827"/>
      <c r="K37" s="827"/>
      <c r="L37" s="827"/>
      <c r="M37" s="826"/>
      <c r="N37" s="825"/>
      <c r="O37" s="824"/>
      <c r="P37" s="824"/>
      <c r="Q37" s="1229"/>
    </row>
    <row r="38" spans="1:17" s="762" customFormat="1" ht="17.25">
      <c r="A38" s="1205" t="s">
        <v>231</v>
      </c>
      <c r="B38" s="1206"/>
      <c r="C38" s="1205"/>
      <c r="D38" s="1205"/>
      <c r="E38" s="1205"/>
      <c r="F38" s="1205"/>
      <c r="G38" s="784"/>
      <c r="J38" s="823"/>
      <c r="K38" s="821"/>
      <c r="L38" s="817"/>
      <c r="M38" s="815"/>
      <c r="N38" s="815"/>
      <c r="O38" s="815"/>
      <c r="P38" s="815"/>
      <c r="Q38" s="1229"/>
    </row>
    <row r="39" spans="1:17" ht="17.25">
      <c r="A39" s="761"/>
      <c r="B39" s="1207" t="s">
        <v>32</v>
      </c>
      <c r="C39" s="1207" t="s">
        <v>33</v>
      </c>
      <c r="D39" s="1207" t="s">
        <v>9</v>
      </c>
      <c r="E39" s="765" t="s">
        <v>2948</v>
      </c>
      <c r="F39" s="791" t="s">
        <v>231</v>
      </c>
      <c r="J39" s="822"/>
      <c r="K39" s="821"/>
      <c r="L39" s="817"/>
      <c r="M39" s="816"/>
      <c r="N39" s="820"/>
      <c r="O39" s="820"/>
      <c r="P39" s="820"/>
      <c r="Q39" s="1229"/>
    </row>
    <row r="40" spans="1:17" ht="18" thickBot="1">
      <c r="A40" s="761"/>
      <c r="B40" s="1207"/>
      <c r="C40" s="1207"/>
      <c r="D40" s="1207"/>
      <c r="E40" s="798" t="s">
        <v>36</v>
      </c>
      <c r="F40" s="763" t="s">
        <v>37</v>
      </c>
      <c r="J40" s="819"/>
      <c r="K40" s="818"/>
      <c r="L40" s="817"/>
      <c r="M40" s="816"/>
      <c r="N40" s="815"/>
      <c r="O40" s="815"/>
      <c r="P40" s="815"/>
      <c r="Q40" s="1229"/>
    </row>
    <row r="41" spans="1:17" ht="24" thickBot="1">
      <c r="A41" s="761"/>
      <c r="B41" s="780" t="s">
        <v>2989</v>
      </c>
      <c r="C41" s="780" t="s">
        <v>390</v>
      </c>
      <c r="D41" s="1202" t="s">
        <v>2988</v>
      </c>
      <c r="E41" s="758">
        <v>43556</v>
      </c>
      <c r="F41" s="758">
        <f>E41+30</f>
        <v>43586</v>
      </c>
      <c r="J41" s="814"/>
      <c r="K41" s="813"/>
      <c r="L41" s="810"/>
      <c r="M41" s="810"/>
      <c r="N41" s="812"/>
      <c r="O41" s="811"/>
      <c r="P41" s="810"/>
      <c r="Q41" s="809"/>
    </row>
    <row r="42" spans="1:17" ht="24" thickBot="1">
      <c r="A42" s="761"/>
      <c r="B42" s="780" t="s">
        <v>2987</v>
      </c>
      <c r="C42" s="780" t="s">
        <v>436</v>
      </c>
      <c r="D42" s="1204"/>
      <c r="E42" s="758">
        <f>E41+7</f>
        <v>43563</v>
      </c>
      <c r="F42" s="758">
        <f>E42+30</f>
        <v>43593</v>
      </c>
      <c r="J42" s="808"/>
      <c r="K42" s="808"/>
      <c r="L42" s="808"/>
      <c r="M42" s="808"/>
      <c r="N42" s="807"/>
      <c r="O42" s="807"/>
      <c r="P42" s="806"/>
      <c r="Q42" s="805"/>
    </row>
    <row r="43" spans="1:17" ht="18" thickBot="1">
      <c r="A43" s="761"/>
      <c r="B43" s="780" t="s">
        <v>2986</v>
      </c>
      <c r="C43" s="780" t="s">
        <v>437</v>
      </c>
      <c r="D43" s="1204"/>
      <c r="E43" s="758">
        <f>E42+7</f>
        <v>43570</v>
      </c>
      <c r="F43" s="758">
        <f>E43+30</f>
        <v>43600</v>
      </c>
    </row>
    <row r="44" spans="1:17" ht="18" thickBot="1">
      <c r="A44" s="761"/>
      <c r="B44" s="780" t="s">
        <v>2985</v>
      </c>
      <c r="C44" s="780" t="s">
        <v>438</v>
      </c>
      <c r="D44" s="1204"/>
      <c r="E44" s="758">
        <f>E43+7</f>
        <v>43577</v>
      </c>
      <c r="F44" s="758">
        <f>E44+30</f>
        <v>43607</v>
      </c>
    </row>
    <row r="45" spans="1:17" ht="18" thickBot="1">
      <c r="A45" s="761"/>
      <c r="B45" s="780" t="s">
        <v>2984</v>
      </c>
      <c r="C45" s="780" t="s">
        <v>439</v>
      </c>
      <c r="D45" s="1204"/>
      <c r="E45" s="758">
        <f>E44+7</f>
        <v>43584</v>
      </c>
      <c r="F45" s="758">
        <f>E45+30</f>
        <v>43614</v>
      </c>
    </row>
    <row r="46" spans="1:17" s="762" customFormat="1" ht="17.25">
      <c r="A46" s="1191" t="s">
        <v>245</v>
      </c>
      <c r="B46" s="1191"/>
      <c r="C46" s="800"/>
      <c r="D46" s="793"/>
      <c r="E46" s="793"/>
      <c r="F46" s="804"/>
      <c r="G46" s="784"/>
    </row>
    <row r="47" spans="1:17" ht="17.25">
      <c r="A47" s="757"/>
      <c r="B47" s="1207" t="s">
        <v>32</v>
      </c>
      <c r="C47" s="1207" t="s">
        <v>33</v>
      </c>
      <c r="D47" s="1207" t="s">
        <v>9</v>
      </c>
      <c r="E47" s="765" t="s">
        <v>2948</v>
      </c>
      <c r="F47" s="791" t="s">
        <v>2983</v>
      </c>
    </row>
    <row r="48" spans="1:17" ht="18" thickBot="1">
      <c r="A48" s="757"/>
      <c r="B48" s="1207"/>
      <c r="C48" s="1207"/>
      <c r="D48" s="1207"/>
      <c r="E48" s="798" t="s">
        <v>36</v>
      </c>
      <c r="F48" s="763" t="s">
        <v>37</v>
      </c>
    </row>
    <row r="49" spans="1:8" ht="18" thickBot="1">
      <c r="A49" s="757"/>
      <c r="B49" s="780" t="s">
        <v>5</v>
      </c>
      <c r="C49" s="780" t="s">
        <v>70</v>
      </c>
      <c r="D49" s="1193" t="s">
        <v>124</v>
      </c>
      <c r="E49" s="774">
        <v>43562</v>
      </c>
      <c r="F49" s="774">
        <f>E49+10</f>
        <v>43572</v>
      </c>
    </row>
    <row r="50" spans="1:8" ht="18" thickBot="1">
      <c r="A50" s="757"/>
      <c r="B50" s="780" t="s">
        <v>2982</v>
      </c>
      <c r="C50" s="780" t="s">
        <v>2981</v>
      </c>
      <c r="D50" s="1194"/>
      <c r="E50" s="774">
        <f>E49+7</f>
        <v>43569</v>
      </c>
      <c r="F50" s="759">
        <f>E50+10</f>
        <v>43579</v>
      </c>
    </row>
    <row r="51" spans="1:8" ht="18" thickBot="1">
      <c r="A51" s="757"/>
      <c r="B51" s="780" t="s">
        <v>2980</v>
      </c>
      <c r="C51" s="780" t="s">
        <v>2979</v>
      </c>
      <c r="D51" s="1194"/>
      <c r="E51" s="774">
        <f>E50+7</f>
        <v>43576</v>
      </c>
      <c r="F51" s="759">
        <f>E51+10</f>
        <v>43586</v>
      </c>
    </row>
    <row r="52" spans="1:8" ht="18" thickBot="1">
      <c r="A52" s="757"/>
      <c r="B52" s="780" t="s">
        <v>2978</v>
      </c>
      <c r="C52" s="780" t="s">
        <v>2977</v>
      </c>
      <c r="D52" s="1217"/>
      <c r="E52" s="774">
        <f>E51+7</f>
        <v>43583</v>
      </c>
      <c r="F52" s="759">
        <f>E52+10</f>
        <v>43593</v>
      </c>
    </row>
    <row r="53" spans="1:8" s="762" customFormat="1" ht="17.25">
      <c r="A53" s="1191" t="s">
        <v>217</v>
      </c>
      <c r="B53" s="1191"/>
      <c r="C53" s="800"/>
      <c r="D53" s="793"/>
      <c r="E53" s="793"/>
      <c r="F53" s="799"/>
      <c r="G53" s="784"/>
    </row>
    <row r="54" spans="1:8" ht="17.25">
      <c r="A54" s="757"/>
      <c r="B54" s="1207" t="s">
        <v>32</v>
      </c>
      <c r="C54" s="1207" t="s">
        <v>33</v>
      </c>
      <c r="D54" s="1207" t="s">
        <v>9</v>
      </c>
      <c r="E54" s="765" t="s">
        <v>2948</v>
      </c>
      <c r="F54" s="791" t="s">
        <v>217</v>
      </c>
    </row>
    <row r="55" spans="1:8" ht="18" thickBot="1">
      <c r="A55" s="757"/>
      <c r="B55" s="1207"/>
      <c r="C55" s="1207"/>
      <c r="D55" s="1207"/>
      <c r="E55" s="798" t="s">
        <v>36</v>
      </c>
      <c r="F55" s="763" t="s">
        <v>37</v>
      </c>
    </row>
    <row r="56" spans="1:8" ht="18" thickBot="1">
      <c r="A56" s="757"/>
      <c r="B56" s="803" t="s">
        <v>282</v>
      </c>
      <c r="C56" s="803" t="s">
        <v>313</v>
      </c>
      <c r="D56" s="1193" t="s">
        <v>2976</v>
      </c>
      <c r="E56" s="774">
        <v>43561</v>
      </c>
      <c r="F56" s="759">
        <f>E56+10</f>
        <v>43571</v>
      </c>
      <c r="H56" s="790"/>
    </row>
    <row r="57" spans="1:8" ht="18" thickBot="1">
      <c r="A57" s="757"/>
      <c r="B57" s="803" t="s">
        <v>98</v>
      </c>
      <c r="C57" s="803" t="s">
        <v>313</v>
      </c>
      <c r="D57" s="1194"/>
      <c r="E57" s="774">
        <f>E56+7</f>
        <v>43568</v>
      </c>
      <c r="F57" s="759">
        <f>E57+10</f>
        <v>43578</v>
      </c>
      <c r="H57" s="790"/>
    </row>
    <row r="58" spans="1:8" ht="18" thickBot="1">
      <c r="A58" s="757"/>
      <c r="B58" s="803" t="s">
        <v>290</v>
      </c>
      <c r="C58" s="803" t="s">
        <v>313</v>
      </c>
      <c r="D58" s="1194"/>
      <c r="E58" s="774">
        <f>E57+7</f>
        <v>43575</v>
      </c>
      <c r="F58" s="759">
        <f>E58+10</f>
        <v>43585</v>
      </c>
      <c r="H58" s="790"/>
    </row>
    <row r="59" spans="1:8" ht="18" thickBot="1">
      <c r="A59" s="757"/>
      <c r="B59" s="803" t="s">
        <v>668</v>
      </c>
      <c r="C59" s="803" t="s">
        <v>669</v>
      </c>
      <c r="D59" s="1194"/>
      <c r="E59" s="774">
        <f>E58+7</f>
        <v>43582</v>
      </c>
      <c r="F59" s="759">
        <f>E59+10</f>
        <v>43592</v>
      </c>
      <c r="H59" s="790"/>
    </row>
    <row r="60" spans="1:8" ht="17.25">
      <c r="A60" s="757"/>
      <c r="B60" s="802"/>
      <c r="C60" s="775"/>
      <c r="D60" s="1194"/>
      <c r="E60" s="774"/>
      <c r="F60" s="759"/>
      <c r="H60" s="790"/>
    </row>
    <row r="61" spans="1:8" ht="17.25">
      <c r="A61" s="1191" t="s">
        <v>2975</v>
      </c>
      <c r="B61" s="1191"/>
      <c r="C61" s="800"/>
      <c r="D61" s="793"/>
      <c r="E61" s="793"/>
      <c r="F61" s="799"/>
      <c r="H61" s="790"/>
    </row>
    <row r="62" spans="1:8" ht="17.25">
      <c r="A62" s="757"/>
      <c r="B62" s="1207" t="s">
        <v>32</v>
      </c>
      <c r="C62" s="1207" t="s">
        <v>33</v>
      </c>
      <c r="D62" s="1207" t="s">
        <v>9</v>
      </c>
      <c r="E62" s="765" t="s">
        <v>2948</v>
      </c>
      <c r="F62" s="791" t="s">
        <v>217</v>
      </c>
      <c r="H62" s="790"/>
    </row>
    <row r="63" spans="1:8" ht="18" thickBot="1">
      <c r="A63" s="757"/>
      <c r="B63" s="1207"/>
      <c r="C63" s="1207"/>
      <c r="D63" s="1207"/>
      <c r="E63" s="798" t="s">
        <v>36</v>
      </c>
      <c r="F63" s="763" t="s">
        <v>37</v>
      </c>
      <c r="H63" s="790"/>
    </row>
    <row r="64" spans="1:8" ht="18" thickBot="1">
      <c r="A64" s="757"/>
      <c r="B64" s="780" t="s">
        <v>2555</v>
      </c>
      <c r="C64" s="780" t="s">
        <v>2959</v>
      </c>
      <c r="D64" s="1193" t="s">
        <v>2967</v>
      </c>
      <c r="E64" s="774">
        <v>43562</v>
      </c>
      <c r="F64" s="759">
        <f>E64+10</f>
        <v>43572</v>
      </c>
      <c r="H64" s="790"/>
    </row>
    <row r="65" spans="1:8" ht="18" thickBot="1">
      <c r="A65" s="757"/>
      <c r="B65" s="780" t="s">
        <v>2957</v>
      </c>
      <c r="C65" s="780" t="s">
        <v>2956</v>
      </c>
      <c r="D65" s="1194"/>
      <c r="E65" s="774">
        <f>E64+7</f>
        <v>43569</v>
      </c>
      <c r="F65" s="759">
        <f>E65+10</f>
        <v>43579</v>
      </c>
      <c r="H65" s="790"/>
    </row>
    <row r="66" spans="1:8" ht="18" thickBot="1">
      <c r="A66" s="757"/>
      <c r="B66" s="780" t="s">
        <v>2556</v>
      </c>
      <c r="C66" s="780" t="s">
        <v>2955</v>
      </c>
      <c r="D66" s="1194"/>
      <c r="E66" s="774">
        <f>E65+7</f>
        <v>43576</v>
      </c>
      <c r="F66" s="759">
        <f>E66+10</f>
        <v>43586</v>
      </c>
      <c r="H66" s="790"/>
    </row>
    <row r="67" spans="1:8" ht="18" thickBot="1">
      <c r="A67" s="757"/>
      <c r="B67" s="780" t="s">
        <v>2555</v>
      </c>
      <c r="C67" s="780" t="s">
        <v>2954</v>
      </c>
      <c r="D67" s="1194"/>
      <c r="E67" s="774">
        <f>E66+7</f>
        <v>43583</v>
      </c>
      <c r="F67" s="759">
        <f>E67+10</f>
        <v>43593</v>
      </c>
      <c r="H67" s="790"/>
    </row>
    <row r="68" spans="1:8" ht="17.25">
      <c r="A68" s="757"/>
      <c r="B68" s="802"/>
      <c r="C68" s="775"/>
      <c r="D68" s="1194"/>
      <c r="E68" s="774"/>
      <c r="F68" s="759"/>
      <c r="H68" s="790"/>
    </row>
    <row r="69" spans="1:8" s="762" customFormat="1" ht="17.25">
      <c r="A69" s="1191" t="s">
        <v>2974</v>
      </c>
      <c r="B69" s="1191"/>
      <c r="C69" s="800"/>
      <c r="D69" s="793"/>
      <c r="E69" s="793"/>
      <c r="F69" s="799"/>
      <c r="G69" s="784"/>
    </row>
    <row r="70" spans="1:8" s="762" customFormat="1" ht="17.25">
      <c r="A70" s="801"/>
      <c r="B70" s="1207" t="s">
        <v>32</v>
      </c>
      <c r="C70" s="1207" t="s">
        <v>33</v>
      </c>
      <c r="D70" s="1207" t="s">
        <v>9</v>
      </c>
      <c r="E70" s="765" t="s">
        <v>2948</v>
      </c>
      <c r="F70" s="791" t="s">
        <v>2973</v>
      </c>
      <c r="G70" s="784"/>
    </row>
    <row r="71" spans="1:8" s="762" customFormat="1" ht="18" thickBot="1">
      <c r="A71" s="801"/>
      <c r="B71" s="1207"/>
      <c r="C71" s="1207"/>
      <c r="D71" s="1207"/>
      <c r="E71" s="798" t="s">
        <v>36</v>
      </c>
      <c r="F71" s="763" t="s">
        <v>37</v>
      </c>
      <c r="G71" s="784"/>
    </row>
    <row r="72" spans="1:8" s="762" customFormat="1" ht="18" thickBot="1">
      <c r="A72" s="801"/>
      <c r="B72" s="780" t="s">
        <v>565</v>
      </c>
      <c r="C72" s="780" t="s">
        <v>566</v>
      </c>
      <c r="D72" s="1193" t="s">
        <v>2972</v>
      </c>
      <c r="E72" s="774">
        <v>43558</v>
      </c>
      <c r="F72" s="759">
        <f>E72+17</f>
        <v>43575</v>
      </c>
      <c r="G72" s="784"/>
    </row>
    <row r="73" spans="1:8" s="762" customFormat="1" ht="18" thickBot="1">
      <c r="A73" s="801"/>
      <c r="B73" s="780" t="s">
        <v>286</v>
      </c>
      <c r="C73" s="780" t="s">
        <v>208</v>
      </c>
      <c r="D73" s="1194"/>
      <c r="E73" s="774">
        <f>E72+7</f>
        <v>43565</v>
      </c>
      <c r="F73" s="759">
        <f>E73+17</f>
        <v>43582</v>
      </c>
      <c r="G73" s="784"/>
    </row>
    <row r="74" spans="1:8" ht="18" thickBot="1">
      <c r="A74" s="757"/>
      <c r="B74" s="780" t="s">
        <v>247</v>
      </c>
      <c r="C74" s="780" t="s">
        <v>567</v>
      </c>
      <c r="D74" s="1194"/>
      <c r="E74" s="774">
        <f>E73+7</f>
        <v>43572</v>
      </c>
      <c r="F74" s="759">
        <f>E74+17</f>
        <v>43589</v>
      </c>
    </row>
    <row r="75" spans="1:8" ht="18" thickBot="1">
      <c r="A75" s="761"/>
      <c r="B75" s="780" t="s">
        <v>2971</v>
      </c>
      <c r="C75" s="780" t="s">
        <v>568</v>
      </c>
      <c r="D75" s="1194"/>
      <c r="E75" s="774">
        <f>E74+7</f>
        <v>43579</v>
      </c>
      <c r="F75" s="759">
        <f>E75+17</f>
        <v>43596</v>
      </c>
    </row>
    <row r="76" spans="1:8" s="762" customFormat="1" ht="17.25">
      <c r="A76" s="1191" t="s">
        <v>2970</v>
      </c>
      <c r="B76" s="1191"/>
      <c r="C76" s="800"/>
      <c r="D76" s="793"/>
      <c r="E76" s="793"/>
      <c r="F76" s="799"/>
      <c r="G76" s="784"/>
    </row>
    <row r="77" spans="1:8" ht="17.25">
      <c r="A77" s="761"/>
      <c r="B77" s="1207" t="s">
        <v>32</v>
      </c>
      <c r="C77" s="1207" t="s">
        <v>33</v>
      </c>
      <c r="D77" s="1207" t="s">
        <v>9</v>
      </c>
      <c r="E77" s="765" t="s">
        <v>2948</v>
      </c>
      <c r="F77" s="791" t="s">
        <v>2969</v>
      </c>
    </row>
    <row r="78" spans="1:8" ht="18" thickBot="1">
      <c r="A78" s="761"/>
      <c r="B78" s="1207"/>
      <c r="C78" s="1207"/>
      <c r="D78" s="1207"/>
      <c r="E78" s="798" t="s">
        <v>36</v>
      </c>
      <c r="F78" s="763" t="s">
        <v>37</v>
      </c>
    </row>
    <row r="79" spans="1:8" ht="18" thickBot="1">
      <c r="A79" s="761"/>
      <c r="B79" s="780" t="s">
        <v>2555</v>
      </c>
      <c r="C79" s="780" t="s">
        <v>2959</v>
      </c>
      <c r="D79" s="1193" t="s">
        <v>2967</v>
      </c>
      <c r="E79" s="774">
        <v>43562</v>
      </c>
      <c r="F79" s="759">
        <f>E79+18</f>
        <v>43580</v>
      </c>
    </row>
    <row r="80" spans="1:8" ht="18" thickBot="1">
      <c r="A80" s="761"/>
      <c r="B80" s="780" t="s">
        <v>2957</v>
      </c>
      <c r="C80" s="780" t="s">
        <v>2956</v>
      </c>
      <c r="D80" s="1194"/>
      <c r="E80" s="774">
        <f>E79+7</f>
        <v>43569</v>
      </c>
      <c r="F80" s="759">
        <f>E80+18</f>
        <v>43587</v>
      </c>
    </row>
    <row r="81" spans="1:10" ht="18" thickBot="1">
      <c r="A81" s="761"/>
      <c r="B81" s="780" t="s">
        <v>2556</v>
      </c>
      <c r="C81" s="780" t="s">
        <v>2955</v>
      </c>
      <c r="D81" s="1194"/>
      <c r="E81" s="774">
        <f>E80+7</f>
        <v>43576</v>
      </c>
      <c r="F81" s="759">
        <f>E81+18</f>
        <v>43594</v>
      </c>
    </row>
    <row r="82" spans="1:10" ht="18" thickBot="1">
      <c r="A82" s="761"/>
      <c r="B82" s="780" t="s">
        <v>2555</v>
      </c>
      <c r="C82" s="780" t="s">
        <v>2954</v>
      </c>
      <c r="D82" s="1194"/>
      <c r="E82" s="774">
        <f>E81+7</f>
        <v>43583</v>
      </c>
      <c r="F82" s="759">
        <f>E82+18</f>
        <v>43601</v>
      </c>
    </row>
    <row r="83" spans="1:10" s="795" customFormat="1" ht="16.5">
      <c r="A83" s="773" t="s">
        <v>127</v>
      </c>
      <c r="B83" s="797"/>
      <c r="C83" s="797"/>
      <c r="D83" s="773"/>
      <c r="E83" s="773"/>
      <c r="F83" s="773"/>
      <c r="G83" s="796"/>
    </row>
    <row r="84" spans="1:10" s="762" customFormat="1" ht="17.25">
      <c r="A84" s="1191" t="s">
        <v>128</v>
      </c>
      <c r="B84" s="1191"/>
      <c r="C84" s="794"/>
      <c r="D84" s="793"/>
      <c r="E84" s="793"/>
      <c r="F84" s="792"/>
    </row>
    <row r="85" spans="1:10" ht="17.25">
      <c r="A85" s="761"/>
      <c r="B85" s="1207" t="s">
        <v>32</v>
      </c>
      <c r="C85" s="1207" t="s">
        <v>33</v>
      </c>
      <c r="D85" s="1207" t="s">
        <v>9</v>
      </c>
      <c r="E85" s="765" t="s">
        <v>2948</v>
      </c>
      <c r="F85" s="791" t="s">
        <v>129</v>
      </c>
      <c r="G85" s="771"/>
    </row>
    <row r="86" spans="1:10" ht="18" thickBot="1">
      <c r="A86" s="761"/>
      <c r="B86" s="1207"/>
      <c r="C86" s="1193"/>
      <c r="D86" s="1193"/>
      <c r="E86" s="765" t="s">
        <v>36</v>
      </c>
      <c r="F86" s="791" t="s">
        <v>37</v>
      </c>
    </row>
    <row r="87" spans="1:10" ht="18" thickBot="1">
      <c r="A87" s="761"/>
      <c r="B87" s="780" t="s">
        <v>182</v>
      </c>
      <c r="C87" s="780" t="s">
        <v>2968</v>
      </c>
      <c r="D87" s="1212" t="s">
        <v>2967</v>
      </c>
      <c r="E87" s="774">
        <v>43562</v>
      </c>
      <c r="F87" s="758">
        <f>E87+25</f>
        <v>43587</v>
      </c>
    </row>
    <row r="88" spans="1:10" ht="18" thickBot="1">
      <c r="A88" s="761"/>
      <c r="B88" s="780" t="s">
        <v>2966</v>
      </c>
      <c r="C88" s="780" t="s">
        <v>2965</v>
      </c>
      <c r="D88" s="1213"/>
      <c r="E88" s="774">
        <f>E87+7</f>
        <v>43569</v>
      </c>
      <c r="F88" s="758">
        <f>E88+25</f>
        <v>43594</v>
      </c>
    </row>
    <row r="89" spans="1:10" ht="18" thickBot="1">
      <c r="A89" s="761"/>
      <c r="B89" s="780" t="s">
        <v>2964</v>
      </c>
      <c r="C89" s="780" t="s">
        <v>2963</v>
      </c>
      <c r="D89" s="1213"/>
      <c r="E89" s="774">
        <f>E88+7</f>
        <v>43576</v>
      </c>
      <c r="F89" s="758">
        <f>E89+25</f>
        <v>43601</v>
      </c>
    </row>
    <row r="90" spans="1:10" ht="18" thickBot="1">
      <c r="A90" s="761"/>
      <c r="B90" s="780" t="s">
        <v>2962</v>
      </c>
      <c r="C90" s="780" t="s">
        <v>2961</v>
      </c>
      <c r="D90" s="1213"/>
      <c r="E90" s="774">
        <f>E89+7</f>
        <v>43583</v>
      </c>
      <c r="F90" s="758">
        <f>E90+25</f>
        <v>43608</v>
      </c>
    </row>
    <row r="91" spans="1:10" ht="17.25">
      <c r="A91" s="761"/>
      <c r="B91" s="770"/>
      <c r="C91" s="775"/>
      <c r="D91" s="1214"/>
      <c r="E91" s="774"/>
      <c r="F91" s="758"/>
    </row>
    <row r="92" spans="1:10" s="779" customFormat="1" ht="16.5">
      <c r="A92" s="1201" t="s">
        <v>260</v>
      </c>
      <c r="B92" s="1201"/>
      <c r="C92" s="1201"/>
      <c r="D92" s="1201"/>
      <c r="E92" s="1201"/>
      <c r="F92" s="1201"/>
      <c r="G92" s="777"/>
    </row>
    <row r="93" spans="1:10" s="762" customFormat="1" ht="17.25">
      <c r="A93" s="789" t="s">
        <v>265</v>
      </c>
      <c r="B93" s="787"/>
      <c r="C93" s="787"/>
      <c r="D93" s="786"/>
      <c r="E93" s="785"/>
      <c r="F93" s="785"/>
      <c r="G93" s="784"/>
    </row>
    <row r="94" spans="1:10" ht="18" thickBot="1">
      <c r="A94" s="757"/>
      <c r="B94" s="1207" t="s">
        <v>32</v>
      </c>
      <c r="C94" s="1207" t="s">
        <v>33</v>
      </c>
      <c r="D94" s="1207" t="s">
        <v>9</v>
      </c>
      <c r="E94" s="783" t="s">
        <v>2948</v>
      </c>
      <c r="F94" s="782" t="s">
        <v>265</v>
      </c>
    </row>
    <row r="95" spans="1:10" ht="17.25">
      <c r="A95" s="757"/>
      <c r="B95" s="1207"/>
      <c r="C95" s="1207"/>
      <c r="D95" s="1207"/>
      <c r="E95" s="781" t="s">
        <v>36</v>
      </c>
      <c r="F95" s="759" t="s">
        <v>37</v>
      </c>
      <c r="J95" s="1218"/>
    </row>
    <row r="96" spans="1:10" ht="18" thickBot="1">
      <c r="A96" s="757"/>
      <c r="B96" s="775" t="s">
        <v>2951</v>
      </c>
      <c r="C96" s="775" t="s">
        <v>2953</v>
      </c>
      <c r="D96" s="1196" t="s">
        <v>115</v>
      </c>
      <c r="E96" s="774">
        <v>43555</v>
      </c>
      <c r="F96" s="759">
        <f>E96+2</f>
        <v>43557</v>
      </c>
      <c r="J96" s="1219"/>
    </row>
    <row r="97" spans="1:10" ht="17.25">
      <c r="A97" s="757"/>
      <c r="B97" s="775" t="s">
        <v>2951</v>
      </c>
      <c r="C97" s="775" t="s">
        <v>680</v>
      </c>
      <c r="D97" s="1197"/>
      <c r="E97" s="774">
        <f>E96+7</f>
        <v>43562</v>
      </c>
      <c r="F97" s="759">
        <f>E97+2</f>
        <v>43564</v>
      </c>
      <c r="J97" s="1218"/>
    </row>
    <row r="98" spans="1:10" ht="18" thickBot="1">
      <c r="A98" s="757"/>
      <c r="B98" s="775" t="s">
        <v>2951</v>
      </c>
      <c r="C98" s="775" t="s">
        <v>681</v>
      </c>
      <c r="D98" s="1197"/>
      <c r="E98" s="774">
        <f>E97+7</f>
        <v>43569</v>
      </c>
      <c r="F98" s="759">
        <f>E98+2</f>
        <v>43571</v>
      </c>
      <c r="J98" s="1219"/>
    </row>
    <row r="99" spans="1:10" ht="17.25">
      <c r="B99" s="775" t="s">
        <v>2951</v>
      </c>
      <c r="C99" s="775" t="s">
        <v>658</v>
      </c>
      <c r="D99" s="1197"/>
      <c r="E99" s="774">
        <f>E98+7</f>
        <v>43576</v>
      </c>
      <c r="F99" s="759">
        <f>E99+2</f>
        <v>43578</v>
      </c>
      <c r="J99" s="1218"/>
    </row>
    <row r="100" spans="1:10" s="762" customFormat="1" ht="18" thickBot="1">
      <c r="A100" s="789" t="s">
        <v>266</v>
      </c>
      <c r="B100" s="787"/>
      <c r="C100" s="787"/>
      <c r="D100" s="786"/>
      <c r="E100" s="785"/>
      <c r="F100" s="785"/>
      <c r="G100" s="784"/>
      <c r="J100" s="1219"/>
    </row>
    <row r="101" spans="1:10" ht="17.25">
      <c r="A101" s="757"/>
      <c r="B101" s="1207" t="s">
        <v>32</v>
      </c>
      <c r="C101" s="1207" t="s">
        <v>33</v>
      </c>
      <c r="D101" s="1207" t="s">
        <v>9</v>
      </c>
      <c r="E101" s="783" t="s">
        <v>2948</v>
      </c>
      <c r="F101" s="782" t="s">
        <v>266</v>
      </c>
    </row>
    <row r="102" spans="1:10" ht="18" thickBot="1">
      <c r="A102" s="757"/>
      <c r="B102" s="1207"/>
      <c r="C102" s="1207"/>
      <c r="D102" s="1207"/>
      <c r="E102" s="781" t="s">
        <v>36</v>
      </c>
      <c r="F102" s="759" t="s">
        <v>37</v>
      </c>
    </row>
    <row r="103" spans="1:10" ht="18" thickBot="1">
      <c r="A103" s="757"/>
      <c r="B103" s="775" t="s">
        <v>2960</v>
      </c>
      <c r="C103" s="780" t="s">
        <v>680</v>
      </c>
      <c r="D103" s="1195" t="s">
        <v>115</v>
      </c>
      <c r="E103" s="774">
        <v>43561</v>
      </c>
      <c r="F103" s="774">
        <f>E103+2</f>
        <v>43563</v>
      </c>
    </row>
    <row r="104" spans="1:10" ht="18" thickBot="1">
      <c r="A104" s="757"/>
      <c r="B104" s="775" t="s">
        <v>2960</v>
      </c>
      <c r="C104" s="780" t="s">
        <v>681</v>
      </c>
      <c r="D104" s="1195"/>
      <c r="E104" s="774">
        <f>E103+7</f>
        <v>43568</v>
      </c>
      <c r="F104" s="774">
        <f>E104+2</f>
        <v>43570</v>
      </c>
    </row>
    <row r="105" spans="1:10" ht="18" thickBot="1">
      <c r="A105" s="757"/>
      <c r="B105" s="775" t="s">
        <v>2960</v>
      </c>
      <c r="C105" s="780" t="s">
        <v>658</v>
      </c>
      <c r="D105" s="1195"/>
      <c r="E105" s="774">
        <f>E104+7</f>
        <v>43575</v>
      </c>
      <c r="F105" s="774">
        <f>E105+2</f>
        <v>43577</v>
      </c>
    </row>
    <row r="106" spans="1:10" ht="18" thickBot="1">
      <c r="A106" s="757"/>
      <c r="B106" s="775" t="s">
        <v>2960</v>
      </c>
      <c r="C106" s="780" t="s">
        <v>659</v>
      </c>
      <c r="D106" s="1195"/>
      <c r="E106" s="774">
        <f>E105+7</f>
        <v>43582</v>
      </c>
      <c r="F106" s="774">
        <f>E106+2</f>
        <v>43584</v>
      </c>
    </row>
    <row r="107" spans="1:10" ht="17.25">
      <c r="A107" s="757"/>
      <c r="B107" s="790"/>
      <c r="C107" s="756"/>
      <c r="E107" s="754"/>
      <c r="F107" s="754"/>
    </row>
    <row r="108" spans="1:10" ht="17.25">
      <c r="A108" s="789" t="s">
        <v>1425</v>
      </c>
      <c r="B108" s="788"/>
      <c r="C108" s="787"/>
      <c r="D108" s="786"/>
      <c r="E108" s="785"/>
      <c r="F108" s="785"/>
      <c r="G108" s="784"/>
    </row>
    <row r="109" spans="1:10" ht="17.25">
      <c r="A109" s="757"/>
      <c r="B109" s="1207" t="s">
        <v>32</v>
      </c>
      <c r="C109" s="1193" t="s">
        <v>33</v>
      </c>
      <c r="D109" s="1207" t="s">
        <v>9</v>
      </c>
      <c r="E109" s="783" t="s">
        <v>2948</v>
      </c>
      <c r="F109" s="782" t="s">
        <v>1425</v>
      </c>
    </row>
    <row r="110" spans="1:10" ht="18" thickBot="1">
      <c r="A110" s="757"/>
      <c r="B110" s="1207"/>
      <c r="C110" s="1217"/>
      <c r="D110" s="1207"/>
      <c r="E110" s="781" t="s">
        <v>36</v>
      </c>
      <c r="F110" s="759" t="s">
        <v>37</v>
      </c>
    </row>
    <row r="111" spans="1:10" ht="18" thickBot="1">
      <c r="A111" s="757"/>
      <c r="B111" s="780" t="s">
        <v>2555</v>
      </c>
      <c r="C111" s="780" t="s">
        <v>2959</v>
      </c>
      <c r="D111" s="1220" t="s">
        <v>2958</v>
      </c>
      <c r="E111" s="774">
        <v>43562</v>
      </c>
      <c r="F111" s="774">
        <f>E111+7</f>
        <v>43569</v>
      </c>
    </row>
    <row r="112" spans="1:10" ht="18" thickBot="1">
      <c r="A112" s="757"/>
      <c r="B112" s="780" t="s">
        <v>2957</v>
      </c>
      <c r="C112" s="780" t="s">
        <v>2956</v>
      </c>
      <c r="D112" s="1221"/>
      <c r="E112" s="774">
        <f>E111+7</f>
        <v>43569</v>
      </c>
      <c r="F112" s="774">
        <f>E112+7</f>
        <v>43576</v>
      </c>
    </row>
    <row r="113" spans="1:7" ht="18" thickBot="1">
      <c r="A113" s="757"/>
      <c r="B113" s="780" t="s">
        <v>2556</v>
      </c>
      <c r="C113" s="780" t="s">
        <v>2955</v>
      </c>
      <c r="D113" s="1221"/>
      <c r="E113" s="774">
        <f>E112+7</f>
        <v>43576</v>
      </c>
      <c r="F113" s="774">
        <f>E113+7</f>
        <v>43583</v>
      </c>
    </row>
    <row r="114" spans="1:7" ht="18" thickBot="1">
      <c r="A114" s="757"/>
      <c r="B114" s="780" t="s">
        <v>2555</v>
      </c>
      <c r="C114" s="780" t="s">
        <v>2954</v>
      </c>
      <c r="D114" s="1221"/>
      <c r="E114" s="774">
        <f>E113+7</f>
        <v>43583</v>
      </c>
      <c r="F114" s="774">
        <f>E114+7</f>
        <v>43590</v>
      </c>
    </row>
    <row r="115" spans="1:7" ht="17.25">
      <c r="A115" s="757"/>
      <c r="B115" s="775"/>
      <c r="C115" s="775"/>
      <c r="D115" s="1222"/>
      <c r="E115" s="774"/>
      <c r="F115" s="774"/>
    </row>
    <row r="116" spans="1:7" s="779" customFormat="1" ht="17.25">
      <c r="A116" s="773" t="s">
        <v>135</v>
      </c>
      <c r="B116" s="773"/>
      <c r="C116" s="773"/>
      <c r="D116" s="773"/>
      <c r="E116" s="773"/>
      <c r="F116" s="778"/>
      <c r="G116" s="777"/>
    </row>
    <row r="117" spans="1:7" s="776" customFormat="1" ht="17.25">
      <c r="A117" s="773" t="s">
        <v>148</v>
      </c>
      <c r="B117" s="773"/>
      <c r="C117" s="773"/>
      <c r="D117" s="773"/>
      <c r="E117" s="773"/>
      <c r="F117" s="778"/>
      <c r="G117" s="777"/>
    </row>
    <row r="118" spans="1:7" ht="17.25">
      <c r="A118" s="761"/>
      <c r="B118" s="1215" t="s">
        <v>32</v>
      </c>
      <c r="C118" s="1215" t="s">
        <v>33</v>
      </c>
      <c r="D118" s="1208" t="s">
        <v>9</v>
      </c>
      <c r="E118" s="765" t="s">
        <v>2948</v>
      </c>
      <c r="F118" s="763" t="s">
        <v>148</v>
      </c>
      <c r="G118" s="771"/>
    </row>
    <row r="119" spans="1:7" ht="17.25">
      <c r="A119" s="761"/>
      <c r="B119" s="1216"/>
      <c r="C119" s="1216"/>
      <c r="D119" s="1209"/>
      <c r="E119" s="763" t="s">
        <v>36</v>
      </c>
      <c r="F119" s="763" t="s">
        <v>37</v>
      </c>
    </row>
    <row r="120" spans="1:7" ht="17.25">
      <c r="A120" s="761"/>
      <c r="B120" s="775" t="s">
        <v>2951</v>
      </c>
      <c r="C120" s="775" t="s">
        <v>2953</v>
      </c>
      <c r="D120" s="1208" t="s">
        <v>2952</v>
      </c>
      <c r="E120" s="774">
        <v>43555</v>
      </c>
      <c r="F120" s="767">
        <f>E120+40</f>
        <v>43595</v>
      </c>
    </row>
    <row r="121" spans="1:7" ht="17.25">
      <c r="A121" s="761"/>
      <c r="B121" s="775" t="s">
        <v>2951</v>
      </c>
      <c r="C121" s="775" t="s">
        <v>680</v>
      </c>
      <c r="D121" s="1227"/>
      <c r="E121" s="774">
        <f>E120+7</f>
        <v>43562</v>
      </c>
      <c r="F121" s="767">
        <f>E121+40</f>
        <v>43602</v>
      </c>
    </row>
    <row r="122" spans="1:7" ht="17.25">
      <c r="A122" s="761"/>
      <c r="B122" s="775" t="s">
        <v>2951</v>
      </c>
      <c r="C122" s="775" t="s">
        <v>681</v>
      </c>
      <c r="D122" s="1227"/>
      <c r="E122" s="774">
        <f>E121+7</f>
        <v>43569</v>
      </c>
      <c r="F122" s="767">
        <f>E122+40</f>
        <v>43609</v>
      </c>
    </row>
    <row r="123" spans="1:7" ht="17.25">
      <c r="A123" s="761"/>
      <c r="B123" s="775" t="s">
        <v>2951</v>
      </c>
      <c r="C123" s="775" t="s">
        <v>658</v>
      </c>
      <c r="D123" s="1227"/>
      <c r="E123" s="774">
        <f>E122+7</f>
        <v>43576</v>
      </c>
      <c r="F123" s="767">
        <f>E123+40</f>
        <v>43616</v>
      </c>
    </row>
    <row r="124" spans="1:7" ht="17.25">
      <c r="A124" s="773" t="s">
        <v>140</v>
      </c>
      <c r="B124" s="773"/>
      <c r="C124" s="773"/>
      <c r="D124" s="773"/>
      <c r="E124" s="773"/>
      <c r="F124" s="772"/>
    </row>
    <row r="125" spans="1:7" s="762" customFormat="1" ht="17.25">
      <c r="A125" s="761"/>
      <c r="B125" s="1215" t="s">
        <v>32</v>
      </c>
      <c r="C125" s="1215" t="s">
        <v>33</v>
      </c>
      <c r="D125" s="1208" t="s">
        <v>9</v>
      </c>
      <c r="E125" s="765" t="s">
        <v>2948</v>
      </c>
      <c r="F125" s="763" t="s">
        <v>140</v>
      </c>
    </row>
    <row r="126" spans="1:7" ht="18" thickBot="1">
      <c r="A126" s="761"/>
      <c r="B126" s="1216"/>
      <c r="C126" s="1216"/>
      <c r="D126" s="1209"/>
      <c r="E126" s="763" t="s">
        <v>36</v>
      </c>
      <c r="F126" s="763" t="s">
        <v>37</v>
      </c>
      <c r="G126" s="771"/>
    </row>
    <row r="127" spans="1:7" ht="17.25" customHeight="1" thickBot="1">
      <c r="A127" s="761"/>
      <c r="B127" s="770" t="s">
        <v>2950</v>
      </c>
      <c r="C127" s="760" t="s">
        <v>2945</v>
      </c>
      <c r="D127" s="1198" t="s">
        <v>2189</v>
      </c>
      <c r="E127" s="758">
        <v>43560</v>
      </c>
      <c r="F127" s="767">
        <f>E127+40</f>
        <v>43600</v>
      </c>
    </row>
    <row r="128" spans="1:7" ht="18" thickBot="1">
      <c r="A128" s="761"/>
      <c r="B128" s="770" t="s">
        <v>2950</v>
      </c>
      <c r="C128" s="760" t="s">
        <v>2944</v>
      </c>
      <c r="D128" s="1211"/>
      <c r="E128" s="758">
        <f>E127+7</f>
        <v>43567</v>
      </c>
      <c r="F128" s="767">
        <f>E128+40</f>
        <v>43607</v>
      </c>
    </row>
    <row r="129" spans="1:7" ht="18" thickBot="1">
      <c r="A129" s="761"/>
      <c r="B129" s="770" t="s">
        <v>2950</v>
      </c>
      <c r="C129" s="760" t="s">
        <v>2943</v>
      </c>
      <c r="D129" s="1211"/>
      <c r="E129" s="758">
        <f>E128+7</f>
        <v>43574</v>
      </c>
      <c r="F129" s="767">
        <f>E129+40</f>
        <v>43614</v>
      </c>
    </row>
    <row r="130" spans="1:7" ht="18" thickBot="1">
      <c r="A130" s="761"/>
      <c r="B130" s="770" t="s">
        <v>2950</v>
      </c>
      <c r="C130" s="760" t="s">
        <v>2941</v>
      </c>
      <c r="D130" s="1211"/>
      <c r="E130" s="758">
        <f>E129+7</f>
        <v>43581</v>
      </c>
      <c r="F130" s="767">
        <f>E130+40</f>
        <v>43621</v>
      </c>
    </row>
    <row r="131" spans="1:7" ht="17.25">
      <c r="A131" s="761"/>
      <c r="B131" s="770"/>
      <c r="C131" s="769"/>
      <c r="D131" s="768"/>
      <c r="E131" s="758"/>
      <c r="F131" s="767"/>
    </row>
    <row r="132" spans="1:7" ht="16.5">
      <c r="A132" s="1201" t="s">
        <v>152</v>
      </c>
      <c r="B132" s="1201"/>
      <c r="C132" s="1201"/>
      <c r="D132" s="1201"/>
      <c r="E132" s="1201"/>
      <c r="F132" s="1201"/>
      <c r="G132" s="766"/>
    </row>
    <row r="133" spans="1:7" ht="12.75" customHeight="1">
      <c r="A133" s="1205" t="s">
        <v>2949</v>
      </c>
      <c r="B133" s="1205"/>
      <c r="C133" s="1205"/>
      <c r="D133" s="1205"/>
      <c r="E133" s="1205"/>
      <c r="F133" s="1205"/>
      <c r="G133" s="766"/>
    </row>
    <row r="134" spans="1:7" ht="17.25" hidden="1">
      <c r="A134" s="761"/>
      <c r="B134" s="1210" t="s">
        <v>32</v>
      </c>
      <c r="C134" s="1210" t="s">
        <v>33</v>
      </c>
      <c r="D134" s="1192" t="s">
        <v>9</v>
      </c>
      <c r="E134" s="765" t="s">
        <v>2948</v>
      </c>
      <c r="F134" s="764" t="s">
        <v>155</v>
      </c>
    </row>
    <row r="135" spans="1:7" ht="18" thickBot="1">
      <c r="A135" s="761"/>
      <c r="B135" s="1210"/>
      <c r="C135" s="1210"/>
      <c r="D135" s="1192"/>
      <c r="E135" s="763" t="s">
        <v>36</v>
      </c>
      <c r="F135" s="763" t="s">
        <v>2947</v>
      </c>
      <c r="G135" s="763" t="s">
        <v>2946</v>
      </c>
    </row>
    <row r="136" spans="1:7" ht="18" thickBot="1">
      <c r="A136" s="761"/>
      <c r="B136" s="760" t="s">
        <v>2942</v>
      </c>
      <c r="C136" s="760" t="s">
        <v>2945</v>
      </c>
      <c r="D136" s="1202" t="s">
        <v>2189</v>
      </c>
      <c r="E136" s="758">
        <v>43560</v>
      </c>
      <c r="F136" s="759">
        <f>E136+20</f>
        <v>43580</v>
      </c>
      <c r="G136" s="758">
        <v>43557</v>
      </c>
    </row>
    <row r="137" spans="1:7" s="762" customFormat="1" ht="18" thickBot="1">
      <c r="A137" s="761"/>
      <c r="B137" s="760" t="s">
        <v>2942</v>
      </c>
      <c r="C137" s="760" t="s">
        <v>2944</v>
      </c>
      <c r="D137" s="1204"/>
      <c r="E137" s="758">
        <f>E136+7</f>
        <v>43567</v>
      </c>
      <c r="F137" s="759">
        <f>E137+20</f>
        <v>43587</v>
      </c>
      <c r="G137" s="758">
        <f>G136+7</f>
        <v>43564</v>
      </c>
    </row>
    <row r="138" spans="1:7" ht="18" thickBot="1">
      <c r="A138" s="761"/>
      <c r="B138" s="760" t="s">
        <v>2942</v>
      </c>
      <c r="C138" s="760" t="s">
        <v>2943</v>
      </c>
      <c r="D138" s="1204"/>
      <c r="E138" s="758">
        <f>E137+7</f>
        <v>43574</v>
      </c>
      <c r="F138" s="759">
        <f>E138+20</f>
        <v>43594</v>
      </c>
      <c r="G138" s="758">
        <f>G137+7</f>
        <v>43571</v>
      </c>
    </row>
    <row r="139" spans="1:7" ht="18" thickBot="1">
      <c r="B139" s="760" t="s">
        <v>2942</v>
      </c>
      <c r="C139" s="760" t="s">
        <v>2941</v>
      </c>
      <c r="D139" s="1203"/>
      <c r="E139" s="758">
        <f>E138+7</f>
        <v>43581</v>
      </c>
      <c r="F139" s="759">
        <f>E139+20</f>
        <v>43601</v>
      </c>
      <c r="G139" s="758">
        <f>G138+7</f>
        <v>43578</v>
      </c>
    </row>
    <row r="140" spans="1:7">
      <c r="B140" s="751"/>
      <c r="C140" s="751"/>
      <c r="E140" s="751"/>
      <c r="F140" s="751"/>
    </row>
    <row r="141" spans="1:7">
      <c r="B141" s="751"/>
      <c r="C141" s="751"/>
      <c r="E141" s="751"/>
      <c r="F141" s="751"/>
    </row>
    <row r="142" spans="1:7">
      <c r="B142" s="751"/>
      <c r="C142" s="751"/>
      <c r="E142" s="751"/>
      <c r="F142" s="751"/>
    </row>
    <row r="143" spans="1:7">
      <c r="B143" s="751"/>
      <c r="C143" s="751"/>
      <c r="E143" s="751"/>
      <c r="F143" s="751"/>
    </row>
    <row r="144" spans="1:7" ht="17.25">
      <c r="A144" s="757"/>
      <c r="B144" s="751"/>
      <c r="C144" s="751"/>
      <c r="E144" s="751"/>
      <c r="F144" s="751"/>
    </row>
    <row r="145" spans="2:6" s="751" customFormat="1"/>
    <row r="146" spans="2:6" s="751" customFormat="1"/>
    <row r="147" spans="2:6" s="751" customFormat="1"/>
    <row r="148" spans="2:6" s="751" customFormat="1"/>
    <row r="149" spans="2:6" s="751" customFormat="1"/>
    <row r="150" spans="2:6" s="751" customFormat="1"/>
    <row r="151" spans="2:6" s="751" customFormat="1" ht="17.25">
      <c r="B151" s="756"/>
      <c r="C151" s="756"/>
      <c r="D151" s="755"/>
      <c r="E151" s="754"/>
      <c r="F151" s="754"/>
    </row>
  </sheetData>
  <mergeCells count="100">
    <mergeCell ref="Q32:Q40"/>
    <mergeCell ref="A69:B69"/>
    <mergeCell ref="B70:B71"/>
    <mergeCell ref="C70:C71"/>
    <mergeCell ref="D70:D71"/>
    <mergeCell ref="C54:C55"/>
    <mergeCell ref="M32:M35"/>
    <mergeCell ref="N34:N35"/>
    <mergeCell ref="O34:O35"/>
    <mergeCell ref="P34:P35"/>
    <mergeCell ref="D49:D52"/>
    <mergeCell ref="N32:P32"/>
    <mergeCell ref="N33:P33"/>
    <mergeCell ref="K32:K35"/>
    <mergeCell ref="L32:L33"/>
    <mergeCell ref="J32:J35"/>
    <mergeCell ref="D39:D40"/>
    <mergeCell ref="D41:D45"/>
    <mergeCell ref="D47:D48"/>
    <mergeCell ref="J95:J96"/>
    <mergeCell ref="J97:J98"/>
    <mergeCell ref="J99:J100"/>
    <mergeCell ref="C62:C63"/>
    <mergeCell ref="D125:D126"/>
    <mergeCell ref="D72:D75"/>
    <mergeCell ref="A92:F92"/>
    <mergeCell ref="C118:C119"/>
    <mergeCell ref="C125:C126"/>
    <mergeCell ref="D111:D115"/>
    <mergeCell ref="D120:D123"/>
    <mergeCell ref="D54:D55"/>
    <mergeCell ref="C47:C48"/>
    <mergeCell ref="B85:B86"/>
    <mergeCell ref="B94:B95"/>
    <mergeCell ref="B101:B102"/>
    <mergeCell ref="B54:B55"/>
    <mergeCell ref="B62:B63"/>
    <mergeCell ref="D136:D139"/>
    <mergeCell ref="D56:D60"/>
    <mergeCell ref="D85:D86"/>
    <mergeCell ref="D87:D91"/>
    <mergeCell ref="D94:D95"/>
    <mergeCell ref="A132:F132"/>
    <mergeCell ref="A133:F133"/>
    <mergeCell ref="B118:B119"/>
    <mergeCell ref="B125:B126"/>
    <mergeCell ref="D101:D102"/>
    <mergeCell ref="C109:C110"/>
    <mergeCell ref="D109:D110"/>
    <mergeCell ref="B109:B110"/>
    <mergeCell ref="C6:C7"/>
    <mergeCell ref="C13:C14"/>
    <mergeCell ref="C22:C23"/>
    <mergeCell ref="C31:C32"/>
    <mergeCell ref="C39:C40"/>
    <mergeCell ref="C101:C102"/>
    <mergeCell ref="D118:D119"/>
    <mergeCell ref="B134:B135"/>
    <mergeCell ref="D134:D135"/>
    <mergeCell ref="D127:D130"/>
    <mergeCell ref="C134:C135"/>
    <mergeCell ref="A76:B76"/>
    <mergeCell ref="B77:B78"/>
    <mergeCell ref="C77:C78"/>
    <mergeCell ref="C85:C86"/>
    <mergeCell ref="C94:C95"/>
    <mergeCell ref="D6:D7"/>
    <mergeCell ref="D13:D14"/>
    <mergeCell ref="D15:D18"/>
    <mergeCell ref="D24:D28"/>
    <mergeCell ref="D22:D23"/>
    <mergeCell ref="I14:M19"/>
    <mergeCell ref="A29:F29"/>
    <mergeCell ref="A30:F30"/>
    <mergeCell ref="D31:D32"/>
    <mergeCell ref="D33:D37"/>
    <mergeCell ref="B31:B32"/>
    <mergeCell ref="B22:B23"/>
    <mergeCell ref="B13:B14"/>
    <mergeCell ref="A12:B12"/>
    <mergeCell ref="B6:B7"/>
    <mergeCell ref="D64:D68"/>
    <mergeCell ref="A61:B61"/>
    <mergeCell ref="D103:D106"/>
    <mergeCell ref="D96:D99"/>
    <mergeCell ref="D8:D11"/>
    <mergeCell ref="A84:B84"/>
    <mergeCell ref="A38:F38"/>
    <mergeCell ref="A46:B46"/>
    <mergeCell ref="A53:B53"/>
    <mergeCell ref="B39:B40"/>
    <mergeCell ref="B47:B48"/>
    <mergeCell ref="D77:D78"/>
    <mergeCell ref="D79:D82"/>
    <mergeCell ref="D62:D63"/>
    <mergeCell ref="A1:F1"/>
    <mergeCell ref="B2:E2"/>
    <mergeCell ref="B3:F3"/>
    <mergeCell ref="A4:B4"/>
    <mergeCell ref="A5:B5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2019-04-10T02:11:19Z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