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F9" s="1"/>
  <c r="E10"/>
  <c r="E11" s="1"/>
  <c r="F11" s="1"/>
  <c r="F15"/>
  <c r="E16"/>
  <c r="F16"/>
  <c r="E17"/>
  <c r="E18" s="1"/>
  <c r="F18" s="1"/>
  <c r="F24"/>
  <c r="E25"/>
  <c r="E26" s="1"/>
  <c r="F33"/>
  <c r="E34"/>
  <c r="E35" s="1"/>
  <c r="F34"/>
  <c r="F40"/>
  <c r="E41"/>
  <c r="F41" s="1"/>
  <c r="E42"/>
  <c r="E43" s="1"/>
  <c r="F43" s="1"/>
  <c r="F47"/>
  <c r="E48"/>
  <c r="F48"/>
  <c r="E49"/>
  <c r="E50" s="1"/>
  <c r="F50" s="1"/>
  <c r="F54"/>
  <c r="E55"/>
  <c r="E56" s="1"/>
  <c r="F62"/>
  <c r="E63"/>
  <c r="E64" s="1"/>
  <c r="F63"/>
  <c r="F69"/>
  <c r="E70"/>
  <c r="F70" s="1"/>
  <c r="E71"/>
  <c r="E72" s="1"/>
  <c r="F72" s="1"/>
  <c r="F77"/>
  <c r="E78"/>
  <c r="F78"/>
  <c r="E79"/>
  <c r="E80" s="1"/>
  <c r="F86"/>
  <c r="E87"/>
  <c r="F87" s="1"/>
  <c r="E88"/>
  <c r="F88" s="1"/>
  <c r="E89"/>
  <c r="F89" s="1"/>
  <c r="F93"/>
  <c r="E94"/>
  <c r="E95" s="1"/>
  <c r="F94"/>
  <c r="F101"/>
  <c r="E102"/>
  <c r="F102" s="1"/>
  <c r="E103"/>
  <c r="F103" s="1"/>
  <c r="F110"/>
  <c r="E111"/>
  <c r="E112" s="1"/>
  <c r="F117"/>
  <c r="E118"/>
  <c r="F118" s="1"/>
  <c r="E119"/>
  <c r="F119" s="1"/>
  <c r="E120"/>
  <c r="F120" s="1"/>
  <c r="F126"/>
  <c r="E127"/>
  <c r="F127"/>
  <c r="G127"/>
  <c r="E128"/>
  <c r="F128" s="1"/>
  <c r="G128"/>
  <c r="G129" s="1"/>
  <c r="E36" l="1"/>
  <c r="F36" s="1"/>
  <c r="F35"/>
  <c r="E113"/>
  <c r="F113" s="1"/>
  <c r="F112"/>
  <c r="E81"/>
  <c r="F81" s="1"/>
  <c r="F80"/>
  <c r="E65"/>
  <c r="F65" s="1"/>
  <c r="F64"/>
  <c r="F95"/>
  <c r="E96"/>
  <c r="F96" s="1"/>
  <c r="E57"/>
  <c r="F56"/>
  <c r="E27"/>
  <c r="F26"/>
  <c r="F71"/>
  <c r="F55"/>
  <c r="F42"/>
  <c r="F25"/>
  <c r="F10"/>
  <c r="F111"/>
  <c r="E104"/>
  <c r="F79"/>
  <c r="F49"/>
  <c r="F17"/>
  <c r="E129"/>
  <c r="F129" s="1"/>
  <c r="E9" i="15"/>
  <c r="F9"/>
  <c r="F10" s="1"/>
  <c r="F11" s="1"/>
  <c r="F12" s="1"/>
  <c r="G9"/>
  <c r="G10" s="1"/>
  <c r="G11" s="1"/>
  <c r="G12" s="1"/>
  <c r="E10"/>
  <c r="E11" s="1"/>
  <c r="E12" s="1"/>
  <c r="E19"/>
  <c r="F19"/>
  <c r="F20" s="1"/>
  <c r="F21" s="1"/>
  <c r="F22" s="1"/>
  <c r="G19"/>
  <c r="G20" s="1"/>
  <c r="G21" s="1"/>
  <c r="G22" s="1"/>
  <c r="E20"/>
  <c r="E21" s="1"/>
  <c r="E22" s="1"/>
  <c r="E29"/>
  <c r="F29"/>
  <c r="F30" s="1"/>
  <c r="F31" s="1"/>
  <c r="F32" s="1"/>
  <c r="G29"/>
  <c r="G30" s="1"/>
  <c r="G31" s="1"/>
  <c r="G32" s="1"/>
  <c r="E30"/>
  <c r="E31" s="1"/>
  <c r="E32" s="1"/>
  <c r="E39"/>
  <c r="E40"/>
  <c r="E41" s="1"/>
  <c r="E42" s="1"/>
  <c r="F40"/>
  <c r="F41" s="1"/>
  <c r="F42" s="1"/>
  <c r="G40"/>
  <c r="G41" s="1"/>
  <c r="G42" s="1"/>
  <c r="E49"/>
  <c r="F49"/>
  <c r="G49"/>
  <c r="E50"/>
  <c r="E51" s="1"/>
  <c r="E52" s="1"/>
  <c r="F50"/>
  <c r="F51" s="1"/>
  <c r="F52" s="1"/>
  <c r="G50"/>
  <c r="G51" s="1"/>
  <c r="G52" s="1"/>
  <c r="E58"/>
  <c r="E59" s="1"/>
  <c r="E60" s="1"/>
  <c r="E61" s="1"/>
  <c r="E62" s="1"/>
  <c r="G58"/>
  <c r="F59"/>
  <c r="F60" s="1"/>
  <c r="F61" s="1"/>
  <c r="F62" s="1"/>
  <c r="G59"/>
  <c r="G60" s="1"/>
  <c r="G61" s="1"/>
  <c r="G62" s="1"/>
  <c r="F27" i="16" l="1"/>
  <c r="E28"/>
  <c r="F28" s="1"/>
  <c r="E105"/>
  <c r="F105" s="1"/>
  <c r="F104"/>
  <c r="F57"/>
  <c r="E58"/>
  <c r="F58" s="1"/>
  <c r="E8" i="13"/>
  <c r="G8"/>
  <c r="F9"/>
  <c r="G9" s="1"/>
  <c r="E16"/>
  <c r="G16"/>
  <c r="E17"/>
  <c r="F17"/>
  <c r="G17" s="1"/>
  <c r="E18"/>
  <c r="F18"/>
  <c r="F19" s="1"/>
  <c r="G18"/>
  <c r="E24"/>
  <c r="G24"/>
  <c r="F25"/>
  <c r="F26" s="1"/>
  <c r="E32"/>
  <c r="G32"/>
  <c r="F33"/>
  <c r="G33" s="1"/>
  <c r="E40"/>
  <c r="G40"/>
  <c r="E41"/>
  <c r="F41"/>
  <c r="G41" s="1"/>
  <c r="E42"/>
  <c r="F42"/>
  <c r="F43" s="1"/>
  <c r="G42"/>
  <c r="E48"/>
  <c r="G48"/>
  <c r="F49"/>
  <c r="F50" s="1"/>
  <c r="E56"/>
  <c r="G56"/>
  <c r="F57"/>
  <c r="G57" s="1"/>
  <c r="E64"/>
  <c r="G64"/>
  <c r="E65"/>
  <c r="F65"/>
  <c r="G65" s="1"/>
  <c r="E66"/>
  <c r="F66"/>
  <c r="F67" s="1"/>
  <c r="G66"/>
  <c r="E72"/>
  <c r="G72"/>
  <c r="F73"/>
  <c r="F74" s="1"/>
  <c r="E80"/>
  <c r="G80"/>
  <c r="F81"/>
  <c r="G81" s="1"/>
  <c r="E88"/>
  <c r="G88"/>
  <c r="E89"/>
  <c r="F89"/>
  <c r="G89" s="1"/>
  <c r="E90"/>
  <c r="F90"/>
  <c r="F91" s="1"/>
  <c r="G90"/>
  <c r="E96"/>
  <c r="G96"/>
  <c r="F97"/>
  <c r="F98" s="1"/>
  <c r="E104"/>
  <c r="G104"/>
  <c r="F105"/>
  <c r="G105" s="1"/>
  <c r="E112"/>
  <c r="G112"/>
  <c r="E113"/>
  <c r="F113"/>
  <c r="G113" s="1"/>
  <c r="E114"/>
  <c r="F114"/>
  <c r="F115" s="1"/>
  <c r="G114"/>
  <c r="E120"/>
  <c r="G120"/>
  <c r="F121"/>
  <c r="F122" s="1"/>
  <c r="E128"/>
  <c r="G128"/>
  <c r="F129"/>
  <c r="G129" s="1"/>
  <c r="E137"/>
  <c r="G137"/>
  <c r="E138"/>
  <c r="F138"/>
  <c r="G138" s="1"/>
  <c r="E139"/>
  <c r="F139"/>
  <c r="F140" s="1"/>
  <c r="G139"/>
  <c r="E145"/>
  <c r="G145"/>
  <c r="F146"/>
  <c r="F147" s="1"/>
  <c r="E153"/>
  <c r="G153"/>
  <c r="F154"/>
  <c r="G154" s="1"/>
  <c r="E161"/>
  <c r="G161"/>
  <c r="E162"/>
  <c r="F162"/>
  <c r="G162" s="1"/>
  <c r="E163"/>
  <c r="F163"/>
  <c r="F164" s="1"/>
  <c r="G163"/>
  <c r="E169"/>
  <c r="G169"/>
  <c r="F170"/>
  <c r="F171" s="1"/>
  <c r="E177"/>
  <c r="G177"/>
  <c r="F178"/>
  <c r="G178" s="1"/>
  <c r="E185"/>
  <c r="G185"/>
  <c r="E186"/>
  <c r="F186"/>
  <c r="G186" s="1"/>
  <c r="E187"/>
  <c r="F187"/>
  <c r="F188" s="1"/>
  <c r="G187"/>
  <c r="E193"/>
  <c r="G193"/>
  <c r="F194"/>
  <c r="F195" s="1"/>
  <c r="E201"/>
  <c r="G201"/>
  <c r="F202"/>
  <c r="G202" s="1"/>
  <c r="E209"/>
  <c r="G209"/>
  <c r="E210"/>
  <c r="F210"/>
  <c r="G210" s="1"/>
  <c r="E211"/>
  <c r="F211"/>
  <c r="F212" s="1"/>
  <c r="G211"/>
  <c r="E217"/>
  <c r="G217"/>
  <c r="F218"/>
  <c r="F219" s="1"/>
  <c r="E225"/>
  <c r="G225"/>
  <c r="F226"/>
  <c r="G226" s="1"/>
  <c r="E233"/>
  <c r="G233"/>
  <c r="E234"/>
  <c r="F234"/>
  <c r="G234" s="1"/>
  <c r="F235"/>
  <c r="F236" s="1"/>
  <c r="E241"/>
  <c r="G241"/>
  <c r="F242"/>
  <c r="E242" s="1"/>
  <c r="G242"/>
  <c r="F243"/>
  <c r="G243" s="1"/>
  <c r="F244"/>
  <c r="F245" s="1"/>
  <c r="G244"/>
  <c r="E249"/>
  <c r="G249"/>
  <c r="E250"/>
  <c r="F250"/>
  <c r="F251" s="1"/>
  <c r="G250"/>
  <c r="E257"/>
  <c r="G257"/>
  <c r="E258"/>
  <c r="F258"/>
  <c r="G258" s="1"/>
  <c r="F259"/>
  <c r="F260" s="1"/>
  <c r="E266"/>
  <c r="G266"/>
  <c r="F267"/>
  <c r="E267" s="1"/>
  <c r="G267"/>
  <c r="F268"/>
  <c r="G268" s="1"/>
  <c r="E274"/>
  <c r="G274"/>
  <c r="E275"/>
  <c r="F275"/>
  <c r="F276" s="1"/>
  <c r="G275"/>
  <c r="E282"/>
  <c r="G282"/>
  <c r="E283"/>
  <c r="F283"/>
  <c r="G283" s="1"/>
  <c r="F284"/>
  <c r="F285" s="1"/>
  <c r="E290"/>
  <c r="G290"/>
  <c r="F291"/>
  <c r="E291" s="1"/>
  <c r="G291"/>
  <c r="F292"/>
  <c r="G292" s="1"/>
  <c r="E298"/>
  <c r="G298"/>
  <c r="E299"/>
  <c r="F299"/>
  <c r="F300" s="1"/>
  <c r="G299"/>
  <c r="E306"/>
  <c r="G306"/>
  <c r="E307"/>
  <c r="F307"/>
  <c r="G307" s="1"/>
  <c r="F308"/>
  <c r="F309" s="1"/>
  <c r="E314"/>
  <c r="G314"/>
  <c r="F315"/>
  <c r="G315" s="1"/>
  <c r="F316"/>
  <c r="G316" s="1"/>
  <c r="F317"/>
  <c r="F318" s="1"/>
  <c r="E322"/>
  <c r="G322"/>
  <c r="F323"/>
  <c r="G323" s="1"/>
  <c r="E330"/>
  <c r="G330"/>
  <c r="E331"/>
  <c r="F331"/>
  <c r="G331" s="1"/>
  <c r="F332"/>
  <c r="F333" s="1"/>
  <c r="E338"/>
  <c r="G338"/>
  <c r="F339"/>
  <c r="G339" s="1"/>
  <c r="F340"/>
  <c r="G340" s="1"/>
  <c r="E346"/>
  <c r="G346"/>
  <c r="E347"/>
  <c r="F347"/>
  <c r="F348" s="1"/>
  <c r="G347"/>
  <c r="E354"/>
  <c r="G354"/>
  <c r="E355"/>
  <c r="F355"/>
  <c r="G355" s="1"/>
  <c r="E356"/>
  <c r="F356"/>
  <c r="F357" s="1"/>
  <c r="E362"/>
  <c r="G362"/>
  <c r="F363"/>
  <c r="G363" s="1"/>
  <c r="F364"/>
  <c r="G364" s="1"/>
  <c r="E371"/>
  <c r="G371"/>
  <c r="F372"/>
  <c r="E372" s="1"/>
  <c r="G372"/>
  <c r="E379"/>
  <c r="G379"/>
  <c r="E380"/>
  <c r="F380"/>
  <c r="G380" s="1"/>
  <c r="E381"/>
  <c r="F381"/>
  <c r="F382" s="1"/>
  <c r="G381"/>
  <c r="E387"/>
  <c r="G387"/>
  <c r="F388"/>
  <c r="G388" s="1"/>
  <c r="F389"/>
  <c r="G389" s="1"/>
  <c r="E395"/>
  <c r="G395"/>
  <c r="F396"/>
  <c r="E396" s="1"/>
  <c r="G396"/>
  <c r="E403"/>
  <c r="G403"/>
  <c r="E404"/>
  <c r="F404"/>
  <c r="G404" s="1"/>
  <c r="E405"/>
  <c r="F405"/>
  <c r="F406" s="1"/>
  <c r="G405"/>
  <c r="E411"/>
  <c r="G411"/>
  <c r="F412"/>
  <c r="G412" s="1"/>
  <c r="F413"/>
  <c r="G413" s="1"/>
  <c r="E419"/>
  <c r="G419"/>
  <c r="F420"/>
  <c r="E420" s="1"/>
  <c r="G420"/>
  <c r="E427"/>
  <c r="G427"/>
  <c r="E428"/>
  <c r="F428"/>
  <c r="G428" s="1"/>
  <c r="E429"/>
  <c r="F429"/>
  <c r="F430" s="1"/>
  <c r="G429"/>
  <c r="E435"/>
  <c r="G435"/>
  <c r="F436"/>
  <c r="G436" s="1"/>
  <c r="F437"/>
  <c r="G437" s="1"/>
  <c r="E443"/>
  <c r="G443"/>
  <c r="F444"/>
  <c r="E444" s="1"/>
  <c r="G444"/>
  <c r="E451"/>
  <c r="G451"/>
  <c r="E452"/>
  <c r="F452"/>
  <c r="G452" s="1"/>
  <c r="E453"/>
  <c r="F453"/>
  <c r="F454" s="1"/>
  <c r="G453"/>
  <c r="E459"/>
  <c r="G459"/>
  <c r="F460"/>
  <c r="G460" s="1"/>
  <c r="F461"/>
  <c r="G461" s="1"/>
  <c r="E467"/>
  <c r="G467"/>
  <c r="F468"/>
  <c r="E468" s="1"/>
  <c r="G468"/>
  <c r="E475"/>
  <c r="G475"/>
  <c r="E476"/>
  <c r="F476"/>
  <c r="G476" s="1"/>
  <c r="E477"/>
  <c r="F477"/>
  <c r="F478" s="1"/>
  <c r="G477"/>
  <c r="E483"/>
  <c r="G483"/>
  <c r="F484"/>
  <c r="G484" s="1"/>
  <c r="F485"/>
  <c r="G485" s="1"/>
  <c r="E491"/>
  <c r="G491"/>
  <c r="F492"/>
  <c r="G492" s="1"/>
  <c r="E499"/>
  <c r="G499"/>
  <c r="E500"/>
  <c r="F500"/>
  <c r="G500" s="1"/>
  <c r="E501"/>
  <c r="F501"/>
  <c r="F502" s="1"/>
  <c r="G501"/>
  <c r="E507"/>
  <c r="G507"/>
  <c r="F508"/>
  <c r="G508" s="1"/>
  <c r="F509"/>
  <c r="G509" s="1"/>
  <c r="E515"/>
  <c r="G515"/>
  <c r="F516"/>
  <c r="G516" s="1"/>
  <c r="E523"/>
  <c r="G523"/>
  <c r="E524"/>
  <c r="F524"/>
  <c r="G524" s="1"/>
  <c r="E525"/>
  <c r="F525"/>
  <c r="F526" s="1"/>
  <c r="G525"/>
  <c r="E532"/>
  <c r="G532"/>
  <c r="F533"/>
  <c r="G533" s="1"/>
  <c r="E540"/>
  <c r="G540"/>
  <c r="F541"/>
  <c r="E541" s="1"/>
  <c r="E548"/>
  <c r="G548"/>
  <c r="E549"/>
  <c r="F549"/>
  <c r="G549" s="1"/>
  <c r="E550"/>
  <c r="F550"/>
  <c r="F551" s="1"/>
  <c r="G550"/>
  <c r="E137" i="12"/>
  <c r="F137"/>
  <c r="F138" s="1"/>
  <c r="F139" s="1"/>
  <c r="F140" s="1"/>
  <c r="F141" s="1"/>
  <c r="G137"/>
  <c r="G138" s="1"/>
  <c r="G139" s="1"/>
  <c r="G140" s="1"/>
  <c r="G141" s="1"/>
  <c r="E138"/>
  <c r="E139" s="1"/>
  <c r="E140" s="1"/>
  <c r="E141" s="1"/>
  <c r="E154"/>
  <c r="E155" s="1"/>
  <c r="E156" s="1"/>
  <c r="E157" s="1"/>
  <c r="E158" s="1"/>
  <c r="F154"/>
  <c r="G154"/>
  <c r="F155"/>
  <c r="F156" s="1"/>
  <c r="F157" s="1"/>
  <c r="F158" s="1"/>
  <c r="G155"/>
  <c r="G156" s="1"/>
  <c r="G157" s="1"/>
  <c r="G158" s="1"/>
  <c r="E172"/>
  <c r="F172"/>
  <c r="F173" s="1"/>
  <c r="F174" s="1"/>
  <c r="F175" s="1"/>
  <c r="G172"/>
  <c r="G173" s="1"/>
  <c r="G174" s="1"/>
  <c r="G175" s="1"/>
  <c r="E173"/>
  <c r="E174" s="1"/>
  <c r="E175" s="1"/>
  <c r="E249"/>
  <c r="F249"/>
  <c r="F250" s="1"/>
  <c r="F251" s="1"/>
  <c r="F252" s="1"/>
  <c r="G249"/>
  <c r="G250" s="1"/>
  <c r="G251" s="1"/>
  <c r="G252" s="1"/>
  <c r="E250"/>
  <c r="E251" s="1"/>
  <c r="E252" s="1"/>
  <c r="E257"/>
  <c r="F257"/>
  <c r="F258" s="1"/>
  <c r="F259" s="1"/>
  <c r="F260" s="1"/>
  <c r="G257"/>
  <c r="G258" s="1"/>
  <c r="G259" s="1"/>
  <c r="G260" s="1"/>
  <c r="E258"/>
  <c r="E259" s="1"/>
  <c r="E260" s="1"/>
  <c r="E291"/>
  <c r="F291"/>
  <c r="F292" s="1"/>
  <c r="F293" s="1"/>
  <c r="F294" s="1"/>
  <c r="G291"/>
  <c r="G292" s="1"/>
  <c r="G293" s="1"/>
  <c r="G294" s="1"/>
  <c r="E292"/>
  <c r="E293" s="1"/>
  <c r="E294" s="1"/>
  <c r="E299"/>
  <c r="F299"/>
  <c r="F300" s="1"/>
  <c r="F301" s="1"/>
  <c r="F302" s="1"/>
  <c r="F303" s="1"/>
  <c r="G299"/>
  <c r="G300" s="1"/>
  <c r="G301" s="1"/>
  <c r="G302" s="1"/>
  <c r="G303" s="1"/>
  <c r="E300"/>
  <c r="E301" s="1"/>
  <c r="E302" s="1"/>
  <c r="E303" s="1"/>
  <c r="E392"/>
  <c r="E393" s="1"/>
  <c r="E394" s="1"/>
  <c r="E395" s="1"/>
  <c r="F392"/>
  <c r="G392"/>
  <c r="F393"/>
  <c r="F394" s="1"/>
  <c r="F395" s="1"/>
  <c r="G393"/>
  <c r="G394" s="1"/>
  <c r="G395" s="1"/>
  <c r="E425"/>
  <c r="E426" s="1"/>
  <c r="E427" s="1"/>
  <c r="E428" s="1"/>
  <c r="F425"/>
  <c r="G425"/>
  <c r="F426"/>
  <c r="F427" s="1"/>
  <c r="F428" s="1"/>
  <c r="G426"/>
  <c r="G427" s="1"/>
  <c r="G428" s="1"/>
  <c r="E8" i="11"/>
  <c r="G8"/>
  <c r="E9"/>
  <c r="E10" s="1"/>
  <c r="E11" s="1"/>
  <c r="F9"/>
  <c r="G9" s="1"/>
  <c r="E15"/>
  <c r="E16" s="1"/>
  <c r="E17" s="1"/>
  <c r="E18" s="1"/>
  <c r="E19" s="1"/>
  <c r="G15"/>
  <c r="F16"/>
  <c r="F17" s="1"/>
  <c r="G16"/>
  <c r="E23"/>
  <c r="E24" s="1"/>
  <c r="E25" s="1"/>
  <c r="E26" s="1"/>
  <c r="E27" s="1"/>
  <c r="G23"/>
  <c r="F24"/>
  <c r="G24" s="1"/>
  <c r="E32"/>
  <c r="E33" s="1"/>
  <c r="E34" s="1"/>
  <c r="E35" s="1"/>
  <c r="G32"/>
  <c r="F33"/>
  <c r="F34" s="1"/>
  <c r="G33"/>
  <c r="E39"/>
  <c r="E40" s="1"/>
  <c r="E41" s="1"/>
  <c r="E42" s="1"/>
  <c r="G39"/>
  <c r="F40"/>
  <c r="G40" s="1"/>
  <c r="E47"/>
  <c r="E48" s="1"/>
  <c r="E49" s="1"/>
  <c r="E50" s="1"/>
  <c r="E51" s="1"/>
  <c r="G47"/>
  <c r="F48"/>
  <c r="G48" s="1"/>
  <c r="E56"/>
  <c r="E57" s="1"/>
  <c r="E58" s="1"/>
  <c r="E59" s="1"/>
  <c r="E60" s="1"/>
  <c r="G56"/>
  <c r="F57"/>
  <c r="F58" s="1"/>
  <c r="E65"/>
  <c r="G65"/>
  <c r="E66"/>
  <c r="F66"/>
  <c r="F67" s="1"/>
  <c r="G66"/>
  <c r="E67"/>
  <c r="E68" s="1"/>
  <c r="E72"/>
  <c r="E73" s="1"/>
  <c r="E74" s="1"/>
  <c r="E75" s="1"/>
  <c r="E76" s="1"/>
  <c r="G72"/>
  <c r="F73"/>
  <c r="G73" s="1"/>
  <c r="E81"/>
  <c r="E82" s="1"/>
  <c r="E83" s="1"/>
  <c r="E84" s="1"/>
  <c r="E85" s="1"/>
  <c r="G81"/>
  <c r="F82"/>
  <c r="F83" s="1"/>
  <c r="G82"/>
  <c r="E91"/>
  <c r="G91"/>
  <c r="G92" s="1"/>
  <c r="G93" s="1"/>
  <c r="G94" s="1"/>
  <c r="G95" s="1"/>
  <c r="E92"/>
  <c r="E93" s="1"/>
  <c r="E94" s="1"/>
  <c r="E95" s="1"/>
  <c r="F92"/>
  <c r="F93" s="1"/>
  <c r="F94" s="1"/>
  <c r="F95" s="1"/>
  <c r="E100"/>
  <c r="E101" s="1"/>
  <c r="E102" s="1"/>
  <c r="E103" s="1"/>
  <c r="E104" s="1"/>
  <c r="G100"/>
  <c r="F101"/>
  <c r="F102" s="1"/>
  <c r="F103" s="1"/>
  <c r="F104" s="1"/>
  <c r="G101"/>
  <c r="G102" s="1"/>
  <c r="G103" s="1"/>
  <c r="G104" s="1"/>
  <c r="E108"/>
  <c r="E109" s="1"/>
  <c r="E110" s="1"/>
  <c r="E111" s="1"/>
  <c r="E112" s="1"/>
  <c r="G108"/>
  <c r="F109"/>
  <c r="F110" s="1"/>
  <c r="G109"/>
  <c r="E117"/>
  <c r="G117"/>
  <c r="E118"/>
  <c r="E119" s="1"/>
  <c r="E120" s="1"/>
  <c r="E121" s="1"/>
  <c r="F118"/>
  <c r="G118" s="1"/>
  <c r="F119"/>
  <c r="F120" s="1"/>
  <c r="G119"/>
  <c r="E126"/>
  <c r="E127" s="1"/>
  <c r="E128" s="1"/>
  <c r="E129" s="1"/>
  <c r="E130" s="1"/>
  <c r="G126"/>
  <c r="F127"/>
  <c r="G127" s="1"/>
  <c r="E135"/>
  <c r="E136" s="1"/>
  <c r="E137" s="1"/>
  <c r="E138" s="1"/>
  <c r="E139" s="1"/>
  <c r="G135"/>
  <c r="F136"/>
  <c r="F137" s="1"/>
  <c r="G136"/>
  <c r="E144"/>
  <c r="G144"/>
  <c r="E145"/>
  <c r="E146" s="1"/>
  <c r="E147" s="1"/>
  <c r="E148" s="1"/>
  <c r="F145"/>
  <c r="G145" s="1"/>
  <c r="E153"/>
  <c r="E154" s="1"/>
  <c r="E155" s="1"/>
  <c r="E156" s="1"/>
  <c r="E157" s="1"/>
  <c r="G153"/>
  <c r="G154" s="1"/>
  <c r="G155" s="1"/>
  <c r="G156" s="1"/>
  <c r="G157" s="1"/>
  <c r="F154"/>
  <c r="F155" s="1"/>
  <c r="F156" s="1"/>
  <c r="F157" s="1"/>
  <c r="E162"/>
  <c r="E163" s="1"/>
  <c r="E164" s="1"/>
  <c r="E165" s="1"/>
  <c r="E166" s="1"/>
  <c r="G162"/>
  <c r="F163"/>
  <c r="F164" s="1"/>
  <c r="F165" s="1"/>
  <c r="F166" s="1"/>
  <c r="G163"/>
  <c r="G164" s="1"/>
  <c r="G165" s="1"/>
  <c r="G166" s="1"/>
  <c r="E172"/>
  <c r="E173" s="1"/>
  <c r="E174" s="1"/>
  <c r="E175" s="1"/>
  <c r="E176" s="1"/>
  <c r="G172"/>
  <c r="F173"/>
  <c r="G173" s="1"/>
  <c r="F174"/>
  <c r="F175" s="1"/>
  <c r="E181"/>
  <c r="E182" s="1"/>
  <c r="E183" s="1"/>
  <c r="E184" s="1"/>
  <c r="E185" s="1"/>
  <c r="G181"/>
  <c r="F182"/>
  <c r="G182" s="1"/>
  <c r="F183"/>
  <c r="G183" s="1"/>
  <c r="E190"/>
  <c r="E191" s="1"/>
  <c r="E192" s="1"/>
  <c r="E193" s="1"/>
  <c r="G190"/>
  <c r="F191"/>
  <c r="F192" s="1"/>
  <c r="E198"/>
  <c r="E199" s="1"/>
  <c r="E200" s="1"/>
  <c r="E201" s="1"/>
  <c r="G198"/>
  <c r="F199"/>
  <c r="F200" s="1"/>
  <c r="G199"/>
  <c r="E206"/>
  <c r="E207" s="1"/>
  <c r="E208" s="1"/>
  <c r="E209" s="1"/>
  <c r="E210" s="1"/>
  <c r="G206"/>
  <c r="F207"/>
  <c r="G207" s="1"/>
  <c r="E215"/>
  <c r="E216" s="1"/>
  <c r="E217" s="1"/>
  <c r="E218" s="1"/>
  <c r="G215"/>
  <c r="F216"/>
  <c r="F217" s="1"/>
  <c r="E223"/>
  <c r="E224" s="1"/>
  <c r="E225" s="1"/>
  <c r="E226" s="1"/>
  <c r="E227" s="1"/>
  <c r="G223"/>
  <c r="F224"/>
  <c r="F225" s="1"/>
  <c r="G224"/>
  <c r="E232"/>
  <c r="E233" s="1"/>
  <c r="E234" s="1"/>
  <c r="E235" s="1"/>
  <c r="E236" s="1"/>
  <c r="G232"/>
  <c r="F233"/>
  <c r="G233" s="1"/>
  <c r="E241"/>
  <c r="E242" s="1"/>
  <c r="E243" s="1"/>
  <c r="E244" s="1"/>
  <c r="G241"/>
  <c r="F242"/>
  <c r="F243" s="1"/>
  <c r="G242"/>
  <c r="E249"/>
  <c r="E250" s="1"/>
  <c r="E251" s="1"/>
  <c r="E252" s="1"/>
  <c r="G249"/>
  <c r="F250"/>
  <c r="G250" s="1"/>
  <c r="E257"/>
  <c r="E258" s="1"/>
  <c r="E259" s="1"/>
  <c r="E260" s="1"/>
  <c r="G257"/>
  <c r="F258"/>
  <c r="G258" s="1"/>
  <c r="E265"/>
  <c r="G265"/>
  <c r="E266"/>
  <c r="E267" s="1"/>
  <c r="E268" s="1"/>
  <c r="F266"/>
  <c r="F267" s="1"/>
  <c r="E272"/>
  <c r="E273" s="1"/>
  <c r="E274" s="1"/>
  <c r="E275" s="1"/>
  <c r="G272"/>
  <c r="F273"/>
  <c r="F274" s="1"/>
  <c r="E280"/>
  <c r="E281" s="1"/>
  <c r="E282" s="1"/>
  <c r="E283" s="1"/>
  <c r="E284" s="1"/>
  <c r="G280"/>
  <c r="F281"/>
  <c r="G281" s="1"/>
  <c r="F282"/>
  <c r="G282" s="1"/>
  <c r="E289"/>
  <c r="G289"/>
  <c r="E290"/>
  <c r="E291" s="1"/>
  <c r="E292" s="1"/>
  <c r="E293" s="1"/>
  <c r="F290"/>
  <c r="F291" s="1"/>
  <c r="F292" s="1"/>
  <c r="F293" s="1"/>
  <c r="G290"/>
  <c r="G291" s="1"/>
  <c r="G292" s="1"/>
  <c r="G293" s="1"/>
  <c r="E299"/>
  <c r="E300" s="1"/>
  <c r="E301" s="1"/>
  <c r="E302" s="1"/>
  <c r="G299"/>
  <c r="G300" s="1"/>
  <c r="G301" s="1"/>
  <c r="G302" s="1"/>
  <c r="F300"/>
  <c r="F301" s="1"/>
  <c r="F302" s="1"/>
  <c r="E306"/>
  <c r="E307" s="1"/>
  <c r="E308" s="1"/>
  <c r="E309" s="1"/>
  <c r="E310" s="1"/>
  <c r="G306"/>
  <c r="F307"/>
  <c r="G307" s="1"/>
  <c r="E314"/>
  <c r="E315" s="1"/>
  <c r="E316" s="1"/>
  <c r="E317" s="1"/>
  <c r="E318" s="1"/>
  <c r="G314"/>
  <c r="G315" s="1"/>
  <c r="G316" s="1"/>
  <c r="G317" s="1"/>
  <c r="G318" s="1"/>
  <c r="F315"/>
  <c r="F316"/>
  <c r="F317" s="1"/>
  <c r="F318" s="1"/>
  <c r="E323"/>
  <c r="G323"/>
  <c r="E324"/>
  <c r="F324"/>
  <c r="F325" s="1"/>
  <c r="F326" s="1"/>
  <c r="F327" s="1"/>
  <c r="G324"/>
  <c r="G325" s="1"/>
  <c r="G326" s="1"/>
  <c r="G327" s="1"/>
  <c r="E325"/>
  <c r="E326" s="1"/>
  <c r="E327" s="1"/>
  <c r="E332"/>
  <c r="G332"/>
  <c r="G333" s="1"/>
  <c r="G334" s="1"/>
  <c r="G335" s="1"/>
  <c r="E333"/>
  <c r="E334" s="1"/>
  <c r="E335" s="1"/>
  <c r="F333"/>
  <c r="F334" s="1"/>
  <c r="F335" s="1"/>
  <c r="E339"/>
  <c r="E340" s="1"/>
  <c r="E341" s="1"/>
  <c r="E342" s="1"/>
  <c r="E343" s="1"/>
  <c r="G339"/>
  <c r="F340"/>
  <c r="G340" s="1"/>
  <c r="E347"/>
  <c r="E348" s="1"/>
  <c r="E349" s="1"/>
  <c r="E350" s="1"/>
  <c r="E351" s="1"/>
  <c r="G347"/>
  <c r="G348" s="1"/>
  <c r="G349" s="1"/>
  <c r="G350" s="1"/>
  <c r="G351" s="1"/>
  <c r="F348"/>
  <c r="F349" s="1"/>
  <c r="F350" s="1"/>
  <c r="F351" s="1"/>
  <c r="E356"/>
  <c r="E357" s="1"/>
  <c r="E358" s="1"/>
  <c r="E359" s="1"/>
  <c r="G356"/>
  <c r="F357"/>
  <c r="G357" s="1"/>
  <c r="E363"/>
  <c r="E364" s="1"/>
  <c r="E365" s="1"/>
  <c r="E366" s="1"/>
  <c r="E367" s="1"/>
  <c r="G363"/>
  <c r="G364" s="1"/>
  <c r="G365" s="1"/>
  <c r="G366" s="1"/>
  <c r="G367" s="1"/>
  <c r="F364"/>
  <c r="F365"/>
  <c r="F366" s="1"/>
  <c r="F367" s="1"/>
  <c r="E371"/>
  <c r="G371"/>
  <c r="G372" s="1"/>
  <c r="G373" s="1"/>
  <c r="G374" s="1"/>
  <c r="G375" s="1"/>
  <c r="E372"/>
  <c r="E373" s="1"/>
  <c r="E374" s="1"/>
  <c r="E375" s="1"/>
  <c r="F372"/>
  <c r="F373" s="1"/>
  <c r="F374" s="1"/>
  <c r="F375" s="1"/>
  <c r="E380"/>
  <c r="G380"/>
  <c r="E381"/>
  <c r="E382" s="1"/>
  <c r="E383" s="1"/>
  <c r="F381"/>
  <c r="G381" s="1"/>
  <c r="E387"/>
  <c r="G387"/>
  <c r="E388"/>
  <c r="E389" s="1"/>
  <c r="E390" s="1"/>
  <c r="F388"/>
  <c r="F389" s="1"/>
  <c r="F390" s="1"/>
  <c r="G388"/>
  <c r="G389" s="1"/>
  <c r="G390" s="1"/>
  <c r="E394"/>
  <c r="G394"/>
  <c r="E395"/>
  <c r="F395"/>
  <c r="F396" s="1"/>
  <c r="E396"/>
  <c r="E397" s="1"/>
  <c r="E401"/>
  <c r="E402" s="1"/>
  <c r="E403" s="1"/>
  <c r="E404" s="1"/>
  <c r="E405" s="1"/>
  <c r="G401"/>
  <c r="F402"/>
  <c r="G402" s="1"/>
  <c r="E409"/>
  <c r="E410" s="1"/>
  <c r="E411" s="1"/>
  <c r="E412" s="1"/>
  <c r="E413" s="1"/>
  <c r="G409"/>
  <c r="G410" s="1"/>
  <c r="G411" s="1"/>
  <c r="G412" s="1"/>
  <c r="G413" s="1"/>
  <c r="F410"/>
  <c r="F411" s="1"/>
  <c r="F412" s="1"/>
  <c r="F413" s="1"/>
  <c r="E418"/>
  <c r="G418"/>
  <c r="G419" s="1"/>
  <c r="G420" s="1"/>
  <c r="G421" s="1"/>
  <c r="E419"/>
  <c r="E420" s="1"/>
  <c r="E421" s="1"/>
  <c r="F419"/>
  <c r="F420" s="1"/>
  <c r="F421" s="1"/>
  <c r="E425"/>
  <c r="E426" s="1"/>
  <c r="E427" s="1"/>
  <c r="E428" s="1"/>
  <c r="G425"/>
  <c r="G426" s="1"/>
  <c r="G427" s="1"/>
  <c r="G428" s="1"/>
  <c r="F426"/>
  <c r="F427" s="1"/>
  <c r="F428" s="1"/>
  <c r="E432"/>
  <c r="G432"/>
  <c r="E433"/>
  <c r="E434" s="1"/>
  <c r="E435" s="1"/>
  <c r="F433"/>
  <c r="G433" s="1"/>
  <c r="E439"/>
  <c r="E440" s="1"/>
  <c r="E441" s="1"/>
  <c r="E442" s="1"/>
  <c r="E443" s="1"/>
  <c r="G439"/>
  <c r="G440" s="1"/>
  <c r="G441" s="1"/>
  <c r="G442" s="1"/>
  <c r="G443" s="1"/>
  <c r="F440"/>
  <c r="F441" s="1"/>
  <c r="F442" s="1"/>
  <c r="F443" s="1"/>
  <c r="E447"/>
  <c r="E448" s="1"/>
  <c r="E449" s="1"/>
  <c r="E450" s="1"/>
  <c r="E451" s="1"/>
  <c r="G447"/>
  <c r="F448"/>
  <c r="G448" s="1"/>
  <c r="E457"/>
  <c r="E458" s="1"/>
  <c r="E459" s="1"/>
  <c r="E460" s="1"/>
  <c r="G457"/>
  <c r="F458"/>
  <c r="F459" s="1"/>
  <c r="G458"/>
  <c r="E464"/>
  <c r="E465" s="1"/>
  <c r="E466" s="1"/>
  <c r="E467" s="1"/>
  <c r="E468" s="1"/>
  <c r="G464"/>
  <c r="F465"/>
  <c r="G465" s="1"/>
  <c r="E472"/>
  <c r="E473" s="1"/>
  <c r="E474" s="1"/>
  <c r="E475" s="1"/>
  <c r="E476" s="1"/>
  <c r="G472"/>
  <c r="F473"/>
  <c r="G473" s="1"/>
  <c r="F474"/>
  <c r="G474" s="1"/>
  <c r="E481"/>
  <c r="G481"/>
  <c r="E482"/>
  <c r="E483" s="1"/>
  <c r="E484" s="1"/>
  <c r="F482"/>
  <c r="F483" s="1"/>
  <c r="E488"/>
  <c r="E489" s="1"/>
  <c r="E490" s="1"/>
  <c r="E491" s="1"/>
  <c r="E492" s="1"/>
  <c r="G488"/>
  <c r="F489"/>
  <c r="F490" s="1"/>
  <c r="E498"/>
  <c r="E499" s="1"/>
  <c r="E500" s="1"/>
  <c r="E501" s="1"/>
  <c r="G498"/>
  <c r="F499"/>
  <c r="G499" s="1"/>
  <c r="E505"/>
  <c r="G505"/>
  <c r="E506"/>
  <c r="E507" s="1"/>
  <c r="E508" s="1"/>
  <c r="F506"/>
  <c r="G506" s="1"/>
  <c r="E512"/>
  <c r="G512"/>
  <c r="E513"/>
  <c r="E514" s="1"/>
  <c r="E515" s="1"/>
  <c r="E516" s="1"/>
  <c r="F513"/>
  <c r="F514" s="1"/>
  <c r="G513"/>
  <c r="E521"/>
  <c r="G521"/>
  <c r="E522"/>
  <c r="E523" s="1"/>
  <c r="E524" s="1"/>
  <c r="F522"/>
  <c r="G522" s="1"/>
  <c r="E528"/>
  <c r="E529" s="1"/>
  <c r="E530" s="1"/>
  <c r="E531" s="1"/>
  <c r="E532" s="1"/>
  <c r="G528"/>
  <c r="F529"/>
  <c r="G529" s="1"/>
  <c r="E537"/>
  <c r="G537"/>
  <c r="E538"/>
  <c r="E539" s="1"/>
  <c r="E540" s="1"/>
  <c r="E541" s="1"/>
  <c r="F538"/>
  <c r="G538" s="1"/>
  <c r="F539"/>
  <c r="F540" s="1"/>
  <c r="G539"/>
  <c r="E546"/>
  <c r="E547" s="1"/>
  <c r="E548" s="1"/>
  <c r="E549" s="1"/>
  <c r="G546"/>
  <c r="F547"/>
  <c r="G547" s="1"/>
  <c r="E553"/>
  <c r="E554" s="1"/>
  <c r="E555" s="1"/>
  <c r="E556" s="1"/>
  <c r="E557" s="1"/>
  <c r="G553"/>
  <c r="F554"/>
  <c r="G554" s="1"/>
  <c r="F555"/>
  <c r="G555" s="1"/>
  <c r="E562"/>
  <c r="G562"/>
  <c r="E563"/>
  <c r="F563"/>
  <c r="F564" s="1"/>
  <c r="E564"/>
  <c r="E565" s="1"/>
  <c r="E566" s="1"/>
  <c r="E571"/>
  <c r="G571"/>
  <c r="E572"/>
  <c r="E573" s="1"/>
  <c r="E574" s="1"/>
  <c r="F572"/>
  <c r="G572" s="1"/>
  <c r="E579"/>
  <c r="G579"/>
  <c r="E580"/>
  <c r="E581" s="1"/>
  <c r="E582" s="1"/>
  <c r="E583" s="1"/>
  <c r="F580"/>
  <c r="G580" s="1"/>
  <c r="E588"/>
  <c r="E589" s="1"/>
  <c r="E590" s="1"/>
  <c r="E591" s="1"/>
  <c r="G588"/>
  <c r="F589"/>
  <c r="G589" s="1"/>
  <c r="E595"/>
  <c r="E596" s="1"/>
  <c r="E597" s="1"/>
  <c r="E598" s="1"/>
  <c r="E599" s="1"/>
  <c r="G595"/>
  <c r="F596"/>
  <c r="G596" s="1"/>
  <c r="E603"/>
  <c r="E604" s="1"/>
  <c r="E605" s="1"/>
  <c r="E606" s="1"/>
  <c r="E607" s="1"/>
  <c r="G603"/>
  <c r="F604"/>
  <c r="F605" s="1"/>
  <c r="G605" s="1"/>
  <c r="E612"/>
  <c r="E613" s="1"/>
  <c r="E614" s="1"/>
  <c r="E615" s="1"/>
  <c r="E616" s="1"/>
  <c r="G612"/>
  <c r="F613"/>
  <c r="F614" s="1"/>
  <c r="E621"/>
  <c r="E622" s="1"/>
  <c r="E623" s="1"/>
  <c r="E624" s="1"/>
  <c r="G621"/>
  <c r="F622"/>
  <c r="G622" s="1"/>
  <c r="E628"/>
  <c r="G628"/>
  <c r="E629"/>
  <c r="E630" s="1"/>
  <c r="E631" s="1"/>
  <c r="E632" s="1"/>
  <c r="F629"/>
  <c r="G629" s="1"/>
  <c r="E636"/>
  <c r="G636"/>
  <c r="E637"/>
  <c r="E638" s="1"/>
  <c r="E639" s="1"/>
  <c r="E640" s="1"/>
  <c r="F637"/>
  <c r="G637" s="1"/>
  <c r="F638"/>
  <c r="F639" s="1"/>
  <c r="E645"/>
  <c r="E646" s="1"/>
  <c r="E647" s="1"/>
  <c r="E648" s="1"/>
  <c r="G645"/>
  <c r="F646"/>
  <c r="G646" s="1"/>
  <c r="E652"/>
  <c r="E653" s="1"/>
  <c r="E654" s="1"/>
  <c r="E655" s="1"/>
  <c r="G652"/>
  <c r="F653"/>
  <c r="G653"/>
  <c r="F654"/>
  <c r="G654" s="1"/>
  <c r="E659"/>
  <c r="G659"/>
  <c r="E660"/>
  <c r="E661" s="1"/>
  <c r="E662" s="1"/>
  <c r="E663" s="1"/>
  <c r="F660"/>
  <c r="G660" s="1"/>
  <c r="F661"/>
  <c r="F662" s="1"/>
  <c r="E668"/>
  <c r="E669" s="1"/>
  <c r="E670" s="1"/>
  <c r="E671" s="1"/>
  <c r="G668"/>
  <c r="F669"/>
  <c r="G669" s="1"/>
  <c r="E676"/>
  <c r="E677" s="1"/>
  <c r="E678" s="1"/>
  <c r="E679" s="1"/>
  <c r="E680" s="1"/>
  <c r="G676"/>
  <c r="F677"/>
  <c r="F678" s="1"/>
  <c r="G678" s="1"/>
  <c r="G677"/>
  <c r="E685"/>
  <c r="G685"/>
  <c r="E686"/>
  <c r="E687" s="1"/>
  <c r="E688" s="1"/>
  <c r="F686"/>
  <c r="F687" s="1"/>
  <c r="G686"/>
  <c r="E693"/>
  <c r="E694" s="1"/>
  <c r="G693"/>
  <c r="F694"/>
  <c r="G694" s="1"/>
  <c r="E695"/>
  <c r="E696" s="1"/>
  <c r="F695"/>
  <c r="G695" s="1"/>
  <c r="E702"/>
  <c r="E703" s="1"/>
  <c r="E704" s="1"/>
  <c r="E705" s="1"/>
  <c r="G702"/>
  <c r="F703"/>
  <c r="F704" s="1"/>
  <c r="E710"/>
  <c r="E711" s="1"/>
  <c r="E712" s="1"/>
  <c r="E713" s="1"/>
  <c r="G710"/>
  <c r="F711"/>
  <c r="G711" s="1"/>
  <c r="E718"/>
  <c r="E719" s="1"/>
  <c r="E720" s="1"/>
  <c r="E721" s="1"/>
  <c r="E722" s="1"/>
  <c r="G718"/>
  <c r="F719"/>
  <c r="E727"/>
  <c r="E728" s="1"/>
  <c r="E729" s="1"/>
  <c r="E730" s="1"/>
  <c r="G727"/>
  <c r="F728"/>
  <c r="F729" s="1"/>
  <c r="E735"/>
  <c r="G735"/>
  <c r="E736"/>
  <c r="E737" s="1"/>
  <c r="E738" s="1"/>
  <c r="F736"/>
  <c r="G736" s="1"/>
  <c r="E743"/>
  <c r="E744" s="1"/>
  <c r="E745" s="1"/>
  <c r="E746" s="1"/>
  <c r="G743"/>
  <c r="F744"/>
  <c r="E752"/>
  <c r="G752"/>
  <c r="E753"/>
  <c r="E754" s="1"/>
  <c r="E755" s="1"/>
  <c r="E756" s="1"/>
  <c r="F753"/>
  <c r="F754" s="1"/>
  <c r="G754" s="1"/>
  <c r="G753"/>
  <c r="F755"/>
  <c r="F756" s="1"/>
  <c r="G756" s="1"/>
  <c r="E760"/>
  <c r="G760"/>
  <c r="G761" s="1"/>
  <c r="E761"/>
  <c r="E762" s="1"/>
  <c r="E763" s="1"/>
  <c r="E764" s="1"/>
  <c r="F761"/>
  <c r="F762" s="1"/>
  <c r="F763" s="1"/>
  <c r="F764" s="1"/>
  <c r="G762"/>
  <c r="G763" s="1"/>
  <c r="G764" s="1"/>
  <c r="E769"/>
  <c r="E770" s="1"/>
  <c r="E771" s="1"/>
  <c r="E772" s="1"/>
  <c r="G769"/>
  <c r="F770"/>
  <c r="G770" s="1"/>
  <c r="E777"/>
  <c r="E778" s="1"/>
  <c r="E779" s="1"/>
  <c r="E780" s="1"/>
  <c r="E781" s="1"/>
  <c r="G777"/>
  <c r="F778"/>
  <c r="F779" s="1"/>
  <c r="F780" s="1"/>
  <c r="G780" s="1"/>
  <c r="G778"/>
  <c r="E785"/>
  <c r="G785"/>
  <c r="E786"/>
  <c r="E787" s="1"/>
  <c r="E788" s="1"/>
  <c r="F786"/>
  <c r="F787" s="1"/>
  <c r="F788" s="1"/>
  <c r="G786"/>
  <c r="G787" s="1"/>
  <c r="G788" s="1"/>
  <c r="E793"/>
  <c r="E794" s="1"/>
  <c r="E795" s="1"/>
  <c r="E796" s="1"/>
  <c r="G793"/>
  <c r="G794" s="1"/>
  <c r="G795" s="1"/>
  <c r="G796" s="1"/>
  <c r="F794"/>
  <c r="F795"/>
  <c r="F796" s="1"/>
  <c r="E800"/>
  <c r="E801" s="1"/>
  <c r="E802" s="1"/>
  <c r="E803" s="1"/>
  <c r="G800"/>
  <c r="G801" s="1"/>
  <c r="G802" s="1"/>
  <c r="G803" s="1"/>
  <c r="F801"/>
  <c r="F802" s="1"/>
  <c r="F803" s="1"/>
  <c r="E807"/>
  <c r="G807"/>
  <c r="G808" s="1"/>
  <c r="G809" s="1"/>
  <c r="G810" s="1"/>
  <c r="G811" s="1"/>
  <c r="E808"/>
  <c r="E809" s="1"/>
  <c r="E810" s="1"/>
  <c r="E811" s="1"/>
  <c r="F808"/>
  <c r="F809"/>
  <c r="F810" s="1"/>
  <c r="F811" s="1"/>
  <c r="E815"/>
  <c r="E816" s="1"/>
  <c r="E817" s="1"/>
  <c r="E818" s="1"/>
  <c r="G815"/>
  <c r="F816"/>
  <c r="G816" s="1"/>
  <c r="E822"/>
  <c r="E823" s="1"/>
  <c r="E824" s="1"/>
  <c r="E825" s="1"/>
  <c r="G822"/>
  <c r="F823"/>
  <c r="G823" s="1"/>
  <c r="F824"/>
  <c r="F825" s="1"/>
  <c r="G825" s="1"/>
  <c r="E830"/>
  <c r="G830"/>
  <c r="E831"/>
  <c r="E832" s="1"/>
  <c r="E833" s="1"/>
  <c r="E834" s="1"/>
  <c r="F831"/>
  <c r="G831" s="1"/>
  <c r="F832"/>
  <c r="F833" s="1"/>
  <c r="E838"/>
  <c r="E839" s="1"/>
  <c r="G838"/>
  <c r="F839"/>
  <c r="G839" s="1"/>
  <c r="E840"/>
  <c r="E841" s="1"/>
  <c r="F840"/>
  <c r="E845"/>
  <c r="E846" s="1"/>
  <c r="E847" s="1"/>
  <c r="E848" s="1"/>
  <c r="G845"/>
  <c r="G846" s="1"/>
  <c r="F846"/>
  <c r="F847" s="1"/>
  <c r="F848" s="1"/>
  <c r="G847"/>
  <c r="G848" s="1"/>
  <c r="E852"/>
  <c r="G852"/>
  <c r="G853" s="1"/>
  <c r="G854" s="1"/>
  <c r="G855" s="1"/>
  <c r="E853"/>
  <c r="E854" s="1"/>
  <c r="F853"/>
  <c r="F854" s="1"/>
  <c r="F855" s="1"/>
  <c r="E855"/>
  <c r="E859"/>
  <c r="G859"/>
  <c r="G860" s="1"/>
  <c r="G861" s="1"/>
  <c r="G862" s="1"/>
  <c r="E860"/>
  <c r="E861" s="1"/>
  <c r="E862" s="1"/>
  <c r="F860"/>
  <c r="F861" s="1"/>
  <c r="F862"/>
  <c r="E867"/>
  <c r="G867"/>
  <c r="E868"/>
  <c r="E869" s="1"/>
  <c r="E870" s="1"/>
  <c r="F868"/>
  <c r="F869" s="1"/>
  <c r="G869" s="1"/>
  <c r="F870"/>
  <c r="G870" s="1"/>
  <c r="E875"/>
  <c r="G875"/>
  <c r="G876" s="1"/>
  <c r="G877" s="1"/>
  <c r="G878" s="1"/>
  <c r="E876"/>
  <c r="F876"/>
  <c r="F877" s="1"/>
  <c r="F878" s="1"/>
  <c r="E877"/>
  <c r="E878" s="1"/>
  <c r="E882"/>
  <c r="E883" s="1"/>
  <c r="E884" s="1"/>
  <c r="E885" s="1"/>
  <c r="E886" s="1"/>
  <c r="G882"/>
  <c r="F883"/>
  <c r="G883"/>
  <c r="G884" s="1"/>
  <c r="G885" s="1"/>
  <c r="G886" s="1"/>
  <c r="F884"/>
  <c r="F885" s="1"/>
  <c r="F886" s="1"/>
  <c r="G892"/>
  <c r="G893" s="1"/>
  <c r="G894" s="1"/>
  <c r="G895" s="1"/>
  <c r="G896" s="1"/>
  <c r="E893"/>
  <c r="F893"/>
  <c r="F894" s="1"/>
  <c r="F895" s="1"/>
  <c r="F896" s="1"/>
  <c r="E894"/>
  <c r="E895" s="1"/>
  <c r="E896" s="1"/>
  <c r="G900"/>
  <c r="G901" s="1"/>
  <c r="G902" s="1"/>
  <c r="G903" s="1"/>
  <c r="E901"/>
  <c r="E902" s="1"/>
  <c r="E903" s="1"/>
  <c r="F901"/>
  <c r="F902" s="1"/>
  <c r="F903" s="1"/>
  <c r="G908"/>
  <c r="G909" s="1"/>
  <c r="G910" s="1"/>
  <c r="G911" s="1"/>
  <c r="G912" s="1"/>
  <c r="E909"/>
  <c r="F909"/>
  <c r="F910" s="1"/>
  <c r="F911" s="1"/>
  <c r="F912" s="1"/>
  <c r="E910"/>
  <c r="E911" s="1"/>
  <c r="E912" s="1"/>
  <c r="G916"/>
  <c r="E917"/>
  <c r="E918" s="1"/>
  <c r="E919" s="1"/>
  <c r="F917"/>
  <c r="F918" s="1"/>
  <c r="F919" s="1"/>
  <c r="G917"/>
  <c r="G918" s="1"/>
  <c r="G919" s="1"/>
  <c r="G924"/>
  <c r="E925"/>
  <c r="E926" s="1"/>
  <c r="E927" s="1"/>
  <c r="F925"/>
  <c r="G925"/>
  <c r="F926"/>
  <c r="F927" s="1"/>
  <c r="G927"/>
  <c r="G932"/>
  <c r="E933"/>
  <c r="E934" s="1"/>
  <c r="F933"/>
  <c r="G933" s="1"/>
  <c r="E935"/>
  <c r="E941"/>
  <c r="F941"/>
  <c r="F942" s="1"/>
  <c r="F943" s="1"/>
  <c r="G941"/>
  <c r="G942" s="1"/>
  <c r="G943" s="1"/>
  <c r="E942"/>
  <c r="E943" s="1"/>
  <c r="G949"/>
  <c r="G950" s="1"/>
  <c r="E950"/>
  <c r="E951" s="1"/>
  <c r="E952" s="1"/>
  <c r="F950"/>
  <c r="F951"/>
  <c r="F952" s="1"/>
  <c r="G951"/>
  <c r="G952" s="1"/>
  <c r="G956"/>
  <c r="G957" s="1"/>
  <c r="G958" s="1"/>
  <c r="G959" s="1"/>
  <c r="E957"/>
  <c r="E958" s="1"/>
  <c r="E959" s="1"/>
  <c r="F957"/>
  <c r="F958" s="1"/>
  <c r="F959" s="1"/>
  <c r="E964"/>
  <c r="E965" s="1"/>
  <c r="E966" s="1"/>
  <c r="E967" s="1"/>
  <c r="F964"/>
  <c r="G964"/>
  <c r="G965" s="1"/>
  <c r="G966" s="1"/>
  <c r="G967" s="1"/>
  <c r="F965"/>
  <c r="F966" s="1"/>
  <c r="F967" s="1"/>
  <c r="E973"/>
  <c r="F973"/>
  <c r="F974" s="1"/>
  <c r="F975" s="1"/>
  <c r="F976" s="1"/>
  <c r="G973"/>
  <c r="E974"/>
  <c r="E975" s="1"/>
  <c r="E976" s="1"/>
  <c r="G974"/>
  <c r="G975" s="1"/>
  <c r="G976" s="1"/>
  <c r="E982"/>
  <c r="F982"/>
  <c r="F983" s="1"/>
  <c r="F984" s="1"/>
  <c r="F985" s="1"/>
  <c r="G982"/>
  <c r="G983" s="1"/>
  <c r="G984" s="1"/>
  <c r="G985" s="1"/>
  <c r="E983"/>
  <c r="E984" s="1"/>
  <c r="E985" s="1"/>
  <c r="E990"/>
  <c r="E991" s="1"/>
  <c r="E992" s="1"/>
  <c r="E993" s="1"/>
  <c r="F990"/>
  <c r="G990"/>
  <c r="G991" s="1"/>
  <c r="G992" s="1"/>
  <c r="G993" s="1"/>
  <c r="F991"/>
  <c r="F992" s="1"/>
  <c r="F993" s="1"/>
  <c r="E999"/>
  <c r="E1000" s="1"/>
  <c r="E1001" s="1"/>
  <c r="E1002" s="1"/>
  <c r="F999"/>
  <c r="G999"/>
  <c r="G1000" s="1"/>
  <c r="G1001" s="1"/>
  <c r="G1002" s="1"/>
  <c r="F1000"/>
  <c r="F1001" s="1"/>
  <c r="F1002" s="1"/>
  <c r="E1008"/>
  <c r="F1008"/>
  <c r="F1009" s="1"/>
  <c r="F1010" s="1"/>
  <c r="F1011" s="1"/>
  <c r="G1008"/>
  <c r="E1009"/>
  <c r="E1010" s="1"/>
  <c r="E1011" s="1"/>
  <c r="G1009"/>
  <c r="G1010" s="1"/>
  <c r="G1011" s="1"/>
  <c r="E1017"/>
  <c r="F1017"/>
  <c r="F1018" s="1"/>
  <c r="F1019" s="1"/>
  <c r="F1020" s="1"/>
  <c r="G1017"/>
  <c r="G1018" s="1"/>
  <c r="G1019" s="1"/>
  <c r="G1020" s="1"/>
  <c r="E1018"/>
  <c r="E1019" s="1"/>
  <c r="E1020" s="1"/>
  <c r="G1027"/>
  <c r="E1028"/>
  <c r="F1028"/>
  <c r="F1029" s="1"/>
  <c r="F1030" s="1"/>
  <c r="G1028"/>
  <c r="G1029" s="1"/>
  <c r="G1030" s="1"/>
  <c r="E1029"/>
  <c r="E1030" s="1"/>
  <c r="G1035"/>
  <c r="G1036" s="1"/>
  <c r="G1037" s="1"/>
  <c r="G1038" s="1"/>
  <c r="E1036"/>
  <c r="F1036"/>
  <c r="F1037" s="1"/>
  <c r="F1038" s="1"/>
  <c r="E1037"/>
  <c r="E1038" s="1"/>
  <c r="E1043"/>
  <c r="E1044" s="1"/>
  <c r="E1045" s="1"/>
  <c r="E1046" s="1"/>
  <c r="F1043"/>
  <c r="F1044" s="1"/>
  <c r="F1045" s="1"/>
  <c r="F1046" s="1"/>
  <c r="G1043"/>
  <c r="G1044" s="1"/>
  <c r="G1045" s="1"/>
  <c r="G1046" s="1"/>
  <c r="E1052"/>
  <c r="E1053" s="1"/>
  <c r="E1054" s="1"/>
  <c r="E1055" s="1"/>
  <c r="F1052"/>
  <c r="F1053" s="1"/>
  <c r="F1054" s="1"/>
  <c r="F1055" s="1"/>
  <c r="G1052"/>
  <c r="G1053" s="1"/>
  <c r="G1054" s="1"/>
  <c r="G1055" s="1"/>
  <c r="E1061"/>
  <c r="F1061"/>
  <c r="F1062" s="1"/>
  <c r="F1063" s="1"/>
  <c r="F1064" s="1"/>
  <c r="G1061"/>
  <c r="G1062" s="1"/>
  <c r="G1063" s="1"/>
  <c r="G1064" s="1"/>
  <c r="E1062"/>
  <c r="E1063" s="1"/>
  <c r="E1064" s="1"/>
  <c r="E1070"/>
  <c r="E1071" s="1"/>
  <c r="E1072" s="1"/>
  <c r="E1073" s="1"/>
  <c r="F1070"/>
  <c r="F1071" s="1"/>
  <c r="F1072" s="1"/>
  <c r="F1073" s="1"/>
  <c r="G1070"/>
  <c r="G1071" s="1"/>
  <c r="G1072"/>
  <c r="G1073" s="1"/>
  <c r="G1078"/>
  <c r="G1079" s="1"/>
  <c r="G1080" s="1"/>
  <c r="G1081" s="1"/>
  <c r="E1079"/>
  <c r="E1080" s="1"/>
  <c r="F1079"/>
  <c r="F1080" s="1"/>
  <c r="F1081" s="1"/>
  <c r="E1081"/>
  <c r="E1086"/>
  <c r="E1087" s="1"/>
  <c r="E1088" s="1"/>
  <c r="E1089" s="1"/>
  <c r="F1086"/>
  <c r="F1087" s="1"/>
  <c r="F1088" s="1"/>
  <c r="F1089" s="1"/>
  <c r="G1086"/>
  <c r="G1087" s="1"/>
  <c r="G1088" s="1"/>
  <c r="G1089" s="1"/>
  <c r="E1094"/>
  <c r="E1095" s="1"/>
  <c r="E1096" s="1"/>
  <c r="E1097" s="1"/>
  <c r="F1094"/>
  <c r="F1095" s="1"/>
  <c r="F1096" s="1"/>
  <c r="F1097" s="1"/>
  <c r="G1094"/>
  <c r="G1095"/>
  <c r="G1096" s="1"/>
  <c r="G1097" s="1"/>
  <c r="E1103"/>
  <c r="E1104" s="1"/>
  <c r="E1105" s="1"/>
  <c r="E1106" s="1"/>
  <c r="F1103"/>
  <c r="F1104" s="1"/>
  <c r="F1105" s="1"/>
  <c r="F1106" s="1"/>
  <c r="G1103"/>
  <c r="G1104"/>
  <c r="G1105" s="1"/>
  <c r="G1106" s="1"/>
  <c r="E1111"/>
  <c r="F1111"/>
  <c r="G1111"/>
  <c r="G1112" s="1"/>
  <c r="G1113" s="1"/>
  <c r="E1112"/>
  <c r="E1113" s="1"/>
  <c r="F1112"/>
  <c r="F1113" s="1"/>
  <c r="E1119"/>
  <c r="E1120" s="1"/>
  <c r="E1121" s="1"/>
  <c r="E1122" s="1"/>
  <c r="F1119"/>
  <c r="F1120" s="1"/>
  <c r="F1121" s="1"/>
  <c r="F1122" s="1"/>
  <c r="G1119"/>
  <c r="G1120" s="1"/>
  <c r="G1121" s="1"/>
  <c r="G1122" s="1"/>
  <c r="E1128"/>
  <c r="E1129" s="1"/>
  <c r="E1130" s="1"/>
  <c r="E1131" s="1"/>
  <c r="F1128"/>
  <c r="F1129" s="1"/>
  <c r="F1130" s="1"/>
  <c r="F1131" s="1"/>
  <c r="G1128"/>
  <c r="G1129" s="1"/>
  <c r="G1130" s="1"/>
  <c r="G1131" s="1"/>
  <c r="E1137"/>
  <c r="E1138" s="1"/>
  <c r="F1137"/>
  <c r="F1138" s="1"/>
  <c r="F1139" s="1"/>
  <c r="F1140" s="1"/>
  <c r="G1137"/>
  <c r="G1138" s="1"/>
  <c r="G1139" s="1"/>
  <c r="G1140" s="1"/>
  <c r="E1139"/>
  <c r="E1140" s="1"/>
  <c r="E1145"/>
  <c r="E1146" s="1"/>
  <c r="E1147" s="1"/>
  <c r="F1145"/>
  <c r="F1146" s="1"/>
  <c r="F1147" s="1"/>
  <c r="G1145"/>
  <c r="G1146" s="1"/>
  <c r="G1147" s="1"/>
  <c r="E1153"/>
  <c r="F1153"/>
  <c r="F1154" s="1"/>
  <c r="F1155" s="1"/>
  <c r="F1156" s="1"/>
  <c r="G1153"/>
  <c r="E1154"/>
  <c r="E1155" s="1"/>
  <c r="G1154"/>
  <c r="G1155" s="1"/>
  <c r="G1156" s="1"/>
  <c r="E1156"/>
  <c r="E1161"/>
  <c r="E1162" s="1"/>
  <c r="E1163" s="1"/>
  <c r="F1161"/>
  <c r="G1161"/>
  <c r="G1162" s="1"/>
  <c r="G1163" s="1"/>
  <c r="F1162"/>
  <c r="F1163" s="1"/>
  <c r="E1169"/>
  <c r="E1170" s="1"/>
  <c r="E1171" s="1"/>
  <c r="F1169"/>
  <c r="F1170" s="1"/>
  <c r="F1171" s="1"/>
  <c r="G1169"/>
  <c r="G1170" s="1"/>
  <c r="G1171" s="1"/>
  <c r="G1176"/>
  <c r="G1177" s="1"/>
  <c r="G1178" s="1"/>
  <c r="G1179" s="1"/>
  <c r="E1177"/>
  <c r="F1177"/>
  <c r="F1178" s="1"/>
  <c r="F1179" s="1"/>
  <c r="E1178"/>
  <c r="E1179" s="1"/>
  <c r="G1185"/>
  <c r="G1186" s="1"/>
  <c r="G1187" s="1"/>
  <c r="G1188" s="1"/>
  <c r="G1189" s="1"/>
  <c r="E1186"/>
  <c r="F1186"/>
  <c r="E1187"/>
  <c r="E1188" s="1"/>
  <c r="E1189" s="1"/>
  <c r="F1187"/>
  <c r="F1188" s="1"/>
  <c r="F1189" s="1"/>
  <c r="E1195"/>
  <c r="E1196" s="1"/>
  <c r="E1197" s="1"/>
  <c r="F1195"/>
  <c r="G1195"/>
  <c r="F1196"/>
  <c r="F1197" s="1"/>
  <c r="G1196"/>
  <c r="G1197" s="1"/>
  <c r="G1203"/>
  <c r="G1204" s="1"/>
  <c r="G1205" s="1"/>
  <c r="G1206" s="1"/>
  <c r="E1204"/>
  <c r="E1205" s="1"/>
  <c r="E1206" s="1"/>
  <c r="F1204"/>
  <c r="F1205" s="1"/>
  <c r="F1206"/>
  <c r="E1211"/>
  <c r="E1212" s="1"/>
  <c r="E1213" s="1"/>
  <c r="F1211"/>
  <c r="F1212" s="1"/>
  <c r="F1213" s="1"/>
  <c r="G1211"/>
  <c r="G1212" s="1"/>
  <c r="G1213" s="1"/>
  <c r="E1218"/>
  <c r="E1219" s="1"/>
  <c r="F1218"/>
  <c r="F1219" s="1"/>
  <c r="F1220" s="1"/>
  <c r="G1218"/>
  <c r="G1219" s="1"/>
  <c r="G1220" s="1"/>
  <c r="E1220"/>
  <c r="E1225"/>
  <c r="F1225"/>
  <c r="G1225"/>
  <c r="G1226" s="1"/>
  <c r="G1227" s="1"/>
  <c r="E1226"/>
  <c r="E1227" s="1"/>
  <c r="F1226"/>
  <c r="F1227" s="1"/>
  <c r="G1231"/>
  <c r="G1232" s="1"/>
  <c r="G1233" s="1"/>
  <c r="G1234" s="1"/>
  <c r="E1232"/>
  <c r="E1233" s="1"/>
  <c r="E1234" s="1"/>
  <c r="F1232"/>
  <c r="F1233"/>
  <c r="F1234" s="1"/>
  <c r="E1239"/>
  <c r="E1240" s="1"/>
  <c r="E1241" s="1"/>
  <c r="E1242" s="1"/>
  <c r="F1239"/>
  <c r="F1240" s="1"/>
  <c r="F1241" s="1"/>
  <c r="F1242" s="1"/>
  <c r="G1239"/>
  <c r="G1240" s="1"/>
  <c r="G1241" s="1"/>
  <c r="G1242" s="1"/>
  <c r="G1246"/>
  <c r="E1247"/>
  <c r="E1248" s="1"/>
  <c r="E1249" s="1"/>
  <c r="E1250" s="1"/>
  <c r="F1247"/>
  <c r="F1248" s="1"/>
  <c r="F1249" s="1"/>
  <c r="F1250" s="1"/>
  <c r="G1247"/>
  <c r="G1248" s="1"/>
  <c r="G1249" s="1"/>
  <c r="G1250" s="1"/>
  <c r="E1255"/>
  <c r="E1256" s="1"/>
  <c r="E1257" s="1"/>
  <c r="E1258" s="1"/>
  <c r="F1255"/>
  <c r="F1256" s="1"/>
  <c r="F1257" s="1"/>
  <c r="F1258" s="1"/>
  <c r="G1255"/>
  <c r="G1256" s="1"/>
  <c r="G1257"/>
  <c r="G1258" s="1"/>
  <c r="E1264"/>
  <c r="E1265" s="1"/>
  <c r="E1266" s="1"/>
  <c r="E1267" s="1"/>
  <c r="F1264"/>
  <c r="F1265" s="1"/>
  <c r="F1266" s="1"/>
  <c r="F1267" s="1"/>
  <c r="G1264"/>
  <c r="G1265" s="1"/>
  <c r="G1266" s="1"/>
  <c r="G1267" s="1"/>
  <c r="G1272"/>
  <c r="G1273" s="1"/>
  <c r="G1274" s="1"/>
  <c r="G1275" s="1"/>
  <c r="E1273"/>
  <c r="E1274" s="1"/>
  <c r="E1275" s="1"/>
  <c r="F1273"/>
  <c r="F1274" s="1"/>
  <c r="F1275" s="1"/>
  <c r="G1280"/>
  <c r="G1281" s="1"/>
  <c r="G1282" s="1"/>
  <c r="G1283" s="1"/>
  <c r="E1281"/>
  <c r="F1281"/>
  <c r="E1282"/>
  <c r="E1283" s="1"/>
  <c r="F1282"/>
  <c r="F1283" s="1"/>
  <c r="G1288"/>
  <c r="G1289" s="1"/>
  <c r="E1289"/>
  <c r="F1289"/>
  <c r="F1290" s="1"/>
  <c r="F1291" s="1"/>
  <c r="E1290"/>
  <c r="E1291" s="1"/>
  <c r="G1290"/>
  <c r="G1291" s="1"/>
  <c r="G1295"/>
  <c r="E1296"/>
  <c r="E1297" s="1"/>
  <c r="E1298" s="1"/>
  <c r="F1296"/>
  <c r="F1297" s="1"/>
  <c r="F1298" s="1"/>
  <c r="G1296"/>
  <c r="G1297" s="1"/>
  <c r="G1298" s="1"/>
  <c r="E1303"/>
  <c r="E1304" s="1"/>
  <c r="E1305" s="1"/>
  <c r="F1303"/>
  <c r="F1304" s="1"/>
  <c r="F1305" s="1"/>
  <c r="G1303"/>
  <c r="G1304"/>
  <c r="G1305" s="1"/>
  <c r="G1310"/>
  <c r="G1311" s="1"/>
  <c r="G1312" s="1"/>
  <c r="G1313" s="1"/>
  <c r="E1311"/>
  <c r="E1312" s="1"/>
  <c r="F1311"/>
  <c r="F1312" s="1"/>
  <c r="F1313" s="1"/>
  <c r="E1313"/>
  <c r="E1318"/>
  <c r="E1319" s="1"/>
  <c r="E1320" s="1"/>
  <c r="F1318"/>
  <c r="F1319" s="1"/>
  <c r="F1320" s="1"/>
  <c r="G1318"/>
  <c r="G1319" s="1"/>
  <c r="G1320" s="1"/>
  <c r="G1324"/>
  <c r="G1325" s="1"/>
  <c r="G1326" s="1"/>
  <c r="G1327" s="1"/>
  <c r="E1325"/>
  <c r="E1326" s="1"/>
  <c r="E1327" s="1"/>
  <c r="F1325"/>
  <c r="F1326"/>
  <c r="F1327" s="1"/>
  <c r="E1332"/>
  <c r="F1332"/>
  <c r="F1333" s="1"/>
  <c r="F1334" s="1"/>
  <c r="F1335" s="1"/>
  <c r="G1332"/>
  <c r="G1333" s="1"/>
  <c r="G1334" s="1"/>
  <c r="G1335" s="1"/>
  <c r="E1333"/>
  <c r="E1334" s="1"/>
  <c r="E1335" s="1"/>
  <c r="G1340"/>
  <c r="G1341" s="1"/>
  <c r="G1342" s="1"/>
  <c r="G1343" s="1"/>
  <c r="E1341"/>
  <c r="E1342" s="1"/>
  <c r="E1343" s="1"/>
  <c r="F1341"/>
  <c r="F1342" s="1"/>
  <c r="F1343"/>
  <c r="E1350"/>
  <c r="F1350"/>
  <c r="G1350"/>
  <c r="G1351" s="1"/>
  <c r="G1352" s="1"/>
  <c r="E1351"/>
  <c r="E1352" s="1"/>
  <c r="F1351"/>
  <c r="F1352" s="1"/>
  <c r="E1357"/>
  <c r="E1358" s="1"/>
  <c r="E1359" s="1"/>
  <c r="F1357"/>
  <c r="F1358" s="1"/>
  <c r="G1357"/>
  <c r="G1358"/>
  <c r="G1359" s="1"/>
  <c r="F1359"/>
  <c r="G1363"/>
  <c r="G1364" s="1"/>
  <c r="G1365" s="1"/>
  <c r="G1366" s="1"/>
  <c r="G1367" s="1"/>
  <c r="E1364"/>
  <c r="F1364"/>
  <c r="F1365" s="1"/>
  <c r="F1366" s="1"/>
  <c r="F1367" s="1"/>
  <c r="E1365"/>
  <c r="E1366" s="1"/>
  <c r="E1367"/>
  <c r="G1371"/>
  <c r="E1372"/>
  <c r="E1373" s="1"/>
  <c r="E1374" s="1"/>
  <c r="E1375" s="1"/>
  <c r="F1372"/>
  <c r="G1372"/>
  <c r="G1373" s="1"/>
  <c r="G1374" s="1"/>
  <c r="G1375" s="1"/>
  <c r="F1373"/>
  <c r="F1374" s="1"/>
  <c r="F1375" s="1"/>
  <c r="G1380"/>
  <c r="G1381" s="1"/>
  <c r="G1382" s="1"/>
  <c r="G1383" s="1"/>
  <c r="E1381"/>
  <c r="F1381"/>
  <c r="F1382" s="1"/>
  <c r="F1383" s="1"/>
  <c r="E1382"/>
  <c r="E1383" s="1"/>
  <c r="G1388"/>
  <c r="G1389" s="1"/>
  <c r="G1390" s="1"/>
  <c r="G1391" s="1"/>
  <c r="G1392" s="1"/>
  <c r="E1389"/>
  <c r="F1389"/>
  <c r="F1390" s="1"/>
  <c r="F1391" s="1"/>
  <c r="F1392" s="1"/>
  <c r="E1390"/>
  <c r="E1391" s="1"/>
  <c r="E1392" s="1"/>
  <c r="G1397"/>
  <c r="G1398" s="1"/>
  <c r="G1399" s="1"/>
  <c r="G1400" s="1"/>
  <c r="E1398"/>
  <c r="E1399" s="1"/>
  <c r="E1400" s="1"/>
  <c r="F1398"/>
  <c r="F1399" s="1"/>
  <c r="F1400" s="1"/>
  <c r="F730" l="1"/>
  <c r="G730" s="1"/>
  <c r="G729"/>
  <c r="F460"/>
  <c r="G460" s="1"/>
  <c r="G459"/>
  <c r="F59"/>
  <c r="G58"/>
  <c r="F244"/>
  <c r="G244" s="1"/>
  <c r="G243"/>
  <c r="F35"/>
  <c r="G35" s="1"/>
  <c r="G34"/>
  <c r="G832"/>
  <c r="G824"/>
  <c r="F817"/>
  <c r="G728"/>
  <c r="G638"/>
  <c r="F590"/>
  <c r="F548"/>
  <c r="G548" s="1"/>
  <c r="F466"/>
  <c r="G273"/>
  <c r="G216"/>
  <c r="G174"/>
  <c r="F41"/>
  <c r="F771"/>
  <c r="F772" s="1"/>
  <c r="G772" s="1"/>
  <c r="F737"/>
  <c r="F670"/>
  <c r="G670" s="1"/>
  <c r="G266"/>
  <c r="F208"/>
  <c r="G208" s="1"/>
  <c r="F146"/>
  <c r="F712"/>
  <c r="G703"/>
  <c r="G661"/>
  <c r="G613"/>
  <c r="G604"/>
  <c r="G489"/>
  <c r="F403"/>
  <c r="G403" s="1"/>
  <c r="F251"/>
  <c r="G191"/>
  <c r="F128"/>
  <c r="G128" s="1"/>
  <c r="F74"/>
  <c r="G74" s="1"/>
  <c r="G57"/>
  <c r="G926"/>
  <c r="G868"/>
  <c r="F647"/>
  <c r="G647" s="1"/>
  <c r="G563"/>
  <c r="G482"/>
  <c r="G395"/>
  <c r="F358"/>
  <c r="G358" s="1"/>
  <c r="G147" i="13"/>
  <c r="E147"/>
  <c r="F148"/>
  <c r="E454"/>
  <c r="F455"/>
  <c r="G454"/>
  <c r="E406"/>
  <c r="F407"/>
  <c r="G406"/>
  <c r="E348"/>
  <c r="F349"/>
  <c r="G348"/>
  <c r="E285"/>
  <c r="F286"/>
  <c r="G285"/>
  <c r="E276"/>
  <c r="F277"/>
  <c r="G276"/>
  <c r="G171"/>
  <c r="E171"/>
  <c r="F172"/>
  <c r="E115"/>
  <c r="F116"/>
  <c r="G115"/>
  <c r="G26"/>
  <c r="E26"/>
  <c r="F27"/>
  <c r="E526"/>
  <c r="F527"/>
  <c r="G526"/>
  <c r="E357"/>
  <c r="F358"/>
  <c r="G357"/>
  <c r="G195"/>
  <c r="E195"/>
  <c r="F196"/>
  <c r="E140"/>
  <c r="F141"/>
  <c r="G140"/>
  <c r="G50"/>
  <c r="E50"/>
  <c r="F51"/>
  <c r="F552"/>
  <c r="G551"/>
  <c r="E551"/>
  <c r="G318"/>
  <c r="E318"/>
  <c r="G219"/>
  <c r="E219"/>
  <c r="F220"/>
  <c r="E164"/>
  <c r="F165"/>
  <c r="G164"/>
  <c r="G74"/>
  <c r="E74"/>
  <c r="F75"/>
  <c r="E19"/>
  <c r="F20"/>
  <c r="G19"/>
  <c r="F479"/>
  <c r="G478"/>
  <c r="E478"/>
  <c r="E430"/>
  <c r="F431"/>
  <c r="G430"/>
  <c r="E382"/>
  <c r="F383"/>
  <c r="G382"/>
  <c r="E309"/>
  <c r="F310"/>
  <c r="G309"/>
  <c r="E300"/>
  <c r="F301"/>
  <c r="G300"/>
  <c r="E260"/>
  <c r="F261"/>
  <c r="G260"/>
  <c r="E251"/>
  <c r="F252"/>
  <c r="G251"/>
  <c r="E188"/>
  <c r="F189"/>
  <c r="G188"/>
  <c r="G98"/>
  <c r="E98"/>
  <c r="F99"/>
  <c r="E43"/>
  <c r="F44"/>
  <c r="G43"/>
  <c r="E333"/>
  <c r="F334"/>
  <c r="G333"/>
  <c r="G245"/>
  <c r="E245"/>
  <c r="E236"/>
  <c r="F237"/>
  <c r="G236"/>
  <c r="E212"/>
  <c r="F213"/>
  <c r="G212"/>
  <c r="G122"/>
  <c r="E122"/>
  <c r="F123"/>
  <c r="E67"/>
  <c r="F68"/>
  <c r="G67"/>
  <c r="E502"/>
  <c r="F503"/>
  <c r="G502"/>
  <c r="E91"/>
  <c r="F92"/>
  <c r="G91"/>
  <c r="G541"/>
  <c r="F534"/>
  <c r="F542"/>
  <c r="E533"/>
  <c r="F517"/>
  <c r="E508"/>
  <c r="F493"/>
  <c r="E484"/>
  <c r="F469"/>
  <c r="E460"/>
  <c r="F445"/>
  <c r="E436"/>
  <c r="F421"/>
  <c r="E412"/>
  <c r="F397"/>
  <c r="E388"/>
  <c r="F373"/>
  <c r="E363"/>
  <c r="E339"/>
  <c r="F324"/>
  <c r="E317"/>
  <c r="E315"/>
  <c r="E244"/>
  <c r="F227"/>
  <c r="E218"/>
  <c r="F203"/>
  <c r="E194"/>
  <c r="F179"/>
  <c r="E170"/>
  <c r="F155"/>
  <c r="E146"/>
  <c r="F130"/>
  <c r="E121"/>
  <c r="F106"/>
  <c r="E97"/>
  <c r="F82"/>
  <c r="E73"/>
  <c r="F58"/>
  <c r="E49"/>
  <c r="F34"/>
  <c r="E25"/>
  <c r="F10"/>
  <c r="F510"/>
  <c r="F486"/>
  <c r="F462"/>
  <c r="F438"/>
  <c r="F414"/>
  <c r="F390"/>
  <c r="F365"/>
  <c r="F341"/>
  <c r="E332"/>
  <c r="E308"/>
  <c r="F293"/>
  <c r="E284"/>
  <c r="F269"/>
  <c r="E259"/>
  <c r="E235"/>
  <c r="E516"/>
  <c r="E492"/>
  <c r="E323"/>
  <c r="G317"/>
  <c r="E226"/>
  <c r="G218"/>
  <c r="E202"/>
  <c r="G194"/>
  <c r="E178"/>
  <c r="G170"/>
  <c r="E154"/>
  <c r="G146"/>
  <c r="E129"/>
  <c r="G121"/>
  <c r="E105"/>
  <c r="G97"/>
  <c r="E81"/>
  <c r="G73"/>
  <c r="E57"/>
  <c r="G49"/>
  <c r="E33"/>
  <c r="G25"/>
  <c r="E9"/>
  <c r="E509"/>
  <c r="E485"/>
  <c r="E461"/>
  <c r="E437"/>
  <c r="E413"/>
  <c r="E389"/>
  <c r="E364"/>
  <c r="G356"/>
  <c r="E340"/>
  <c r="G332"/>
  <c r="E316"/>
  <c r="G308"/>
  <c r="E292"/>
  <c r="G284"/>
  <c r="E268"/>
  <c r="G259"/>
  <c r="E243"/>
  <c r="G235"/>
  <c r="F268" i="11"/>
  <c r="G268" s="1"/>
  <c r="G267"/>
  <c r="G755"/>
  <c r="G771"/>
  <c r="F541"/>
  <c r="G541" s="1"/>
  <c r="G540"/>
  <c r="F201"/>
  <c r="G201" s="1"/>
  <c r="G200"/>
  <c r="F138"/>
  <c r="G137"/>
  <c r="F84"/>
  <c r="G83"/>
  <c r="F18"/>
  <c r="G17"/>
  <c r="G779"/>
  <c r="G719"/>
  <c r="F720"/>
  <c r="F663"/>
  <c r="G663" s="1"/>
  <c r="G662"/>
  <c r="F615"/>
  <c r="G614"/>
  <c r="F491"/>
  <c r="G490"/>
  <c r="F193"/>
  <c r="G193" s="1"/>
  <c r="G192"/>
  <c r="F781"/>
  <c r="G781" s="1"/>
  <c r="F834"/>
  <c r="G834" s="1"/>
  <c r="G833"/>
  <c r="G744"/>
  <c r="F745"/>
  <c r="F565"/>
  <c r="G564"/>
  <c r="F484"/>
  <c r="G484" s="1"/>
  <c r="G483"/>
  <c r="F397"/>
  <c r="G397" s="1"/>
  <c r="G396"/>
  <c r="F68"/>
  <c r="G68" s="1"/>
  <c r="G67"/>
  <c r="F934"/>
  <c r="G817"/>
  <c r="F818"/>
  <c r="G818" s="1"/>
  <c r="G704"/>
  <c r="F705"/>
  <c r="G705" s="1"/>
  <c r="F688"/>
  <c r="G688" s="1"/>
  <c r="G687"/>
  <c r="F515"/>
  <c r="G514"/>
  <c r="F226"/>
  <c r="G225"/>
  <c r="F121"/>
  <c r="G121" s="1"/>
  <c r="G120"/>
  <c r="F111"/>
  <c r="G110"/>
  <c r="F60"/>
  <c r="G60" s="1"/>
  <c r="G59"/>
  <c r="G840"/>
  <c r="F841"/>
  <c r="G841" s="1"/>
  <c r="F640"/>
  <c r="G640" s="1"/>
  <c r="G639"/>
  <c r="F275"/>
  <c r="G275" s="1"/>
  <c r="G274"/>
  <c r="F218"/>
  <c r="G218" s="1"/>
  <c r="G217"/>
  <c r="F176"/>
  <c r="G176" s="1"/>
  <c r="G175"/>
  <c r="F679"/>
  <c r="F655"/>
  <c r="G655" s="1"/>
  <c r="F630"/>
  <c r="F606"/>
  <c r="F581"/>
  <c r="F556"/>
  <c r="F530"/>
  <c r="F507"/>
  <c r="F434"/>
  <c r="F341"/>
  <c r="F10"/>
  <c r="F696"/>
  <c r="G696" s="1"/>
  <c r="F671"/>
  <c r="G671" s="1"/>
  <c r="F648"/>
  <c r="G648" s="1"/>
  <c r="F623"/>
  <c r="F597"/>
  <c r="F573"/>
  <c r="F549"/>
  <c r="G549" s="1"/>
  <c r="F523"/>
  <c r="F500"/>
  <c r="F475"/>
  <c r="F449"/>
  <c r="F404"/>
  <c r="F382"/>
  <c r="F359"/>
  <c r="G359" s="1"/>
  <c r="F308"/>
  <c r="F283"/>
  <c r="F259"/>
  <c r="F234"/>
  <c r="F209"/>
  <c r="F184"/>
  <c r="F49"/>
  <c r="F25"/>
  <c r="G978" i="1"/>
  <c r="E979"/>
  <c r="E980" s="1"/>
  <c r="E981" s="1"/>
  <c r="E982" s="1"/>
  <c r="F978"/>
  <c r="F987"/>
  <c r="F988" s="1"/>
  <c r="E988"/>
  <c r="E989" s="1"/>
  <c r="G943"/>
  <c r="E936"/>
  <c r="E937" s="1"/>
  <c r="E938" s="1"/>
  <c r="E939" s="1"/>
  <c r="E944"/>
  <c r="E945" s="1"/>
  <c r="E946" s="1"/>
  <c r="E947" s="1"/>
  <c r="F943"/>
  <c r="F953"/>
  <c r="G953" s="1"/>
  <c r="E954"/>
  <c r="E955" s="1"/>
  <c r="F954"/>
  <c r="F955" s="1"/>
  <c r="G955" s="1"/>
  <c r="E8"/>
  <c r="F147" i="11" l="1"/>
  <c r="G146"/>
  <c r="F42"/>
  <c r="G42" s="1"/>
  <c r="G41"/>
  <c r="F591"/>
  <c r="G591" s="1"/>
  <c r="G590"/>
  <c r="F713"/>
  <c r="G713" s="1"/>
  <c r="G712"/>
  <c r="F252"/>
  <c r="G252" s="1"/>
  <c r="G251"/>
  <c r="F738"/>
  <c r="G738" s="1"/>
  <c r="G737"/>
  <c r="F467"/>
  <c r="G466"/>
  <c r="F129"/>
  <c r="G129" s="1"/>
  <c r="F75"/>
  <c r="G534" i="13"/>
  <c r="E534"/>
  <c r="F535"/>
  <c r="G503"/>
  <c r="E503"/>
  <c r="G237"/>
  <c r="E237"/>
  <c r="G479"/>
  <c r="E479"/>
  <c r="F197"/>
  <c r="G196"/>
  <c r="E196"/>
  <c r="F463"/>
  <c r="G462"/>
  <c r="E462"/>
  <c r="E469"/>
  <c r="F470"/>
  <c r="G469"/>
  <c r="F124"/>
  <c r="G123"/>
  <c r="E123"/>
  <c r="G334"/>
  <c r="E334"/>
  <c r="G301"/>
  <c r="E301"/>
  <c r="F302"/>
  <c r="F439"/>
  <c r="G438"/>
  <c r="E438"/>
  <c r="E34"/>
  <c r="F35"/>
  <c r="G34"/>
  <c r="E106"/>
  <c r="F107"/>
  <c r="G106"/>
  <c r="E179"/>
  <c r="F180"/>
  <c r="G179"/>
  <c r="F100"/>
  <c r="G99"/>
  <c r="E99"/>
  <c r="F76"/>
  <c r="G75"/>
  <c r="E75"/>
  <c r="F221"/>
  <c r="G220"/>
  <c r="E220"/>
  <c r="G141"/>
  <c r="E141"/>
  <c r="G358"/>
  <c r="E358"/>
  <c r="G286"/>
  <c r="E286"/>
  <c r="G407"/>
  <c r="E407"/>
  <c r="F294"/>
  <c r="G293"/>
  <c r="E293"/>
  <c r="F415"/>
  <c r="G414"/>
  <c r="E414"/>
  <c r="E373"/>
  <c r="F374"/>
  <c r="G373"/>
  <c r="E445"/>
  <c r="F446"/>
  <c r="G445"/>
  <c r="E517"/>
  <c r="F518"/>
  <c r="G517"/>
  <c r="G92"/>
  <c r="E92"/>
  <c r="G68"/>
  <c r="E68"/>
  <c r="G213"/>
  <c r="E213"/>
  <c r="F28"/>
  <c r="G27"/>
  <c r="E27"/>
  <c r="F173"/>
  <c r="G172"/>
  <c r="E172"/>
  <c r="F149"/>
  <c r="G148"/>
  <c r="E148"/>
  <c r="F342"/>
  <c r="G341"/>
  <c r="E341"/>
  <c r="G486"/>
  <c r="E486"/>
  <c r="F487"/>
  <c r="E130"/>
  <c r="F131"/>
  <c r="G130"/>
  <c r="E203"/>
  <c r="F204"/>
  <c r="G203"/>
  <c r="E397"/>
  <c r="F398"/>
  <c r="G397"/>
  <c r="E542"/>
  <c r="F543"/>
  <c r="G542"/>
  <c r="G252"/>
  <c r="E252"/>
  <c r="F253"/>
  <c r="G383"/>
  <c r="E383"/>
  <c r="F553"/>
  <c r="G552"/>
  <c r="E552"/>
  <c r="F391"/>
  <c r="G390"/>
  <c r="E390"/>
  <c r="E10"/>
  <c r="F11"/>
  <c r="G10"/>
  <c r="E82"/>
  <c r="F83"/>
  <c r="G82"/>
  <c r="E155"/>
  <c r="F156"/>
  <c r="G155"/>
  <c r="E227"/>
  <c r="F228"/>
  <c r="G227"/>
  <c r="G44"/>
  <c r="E44"/>
  <c r="G189"/>
  <c r="E189"/>
  <c r="G261"/>
  <c r="E261"/>
  <c r="G310"/>
  <c r="E310"/>
  <c r="G431"/>
  <c r="E431"/>
  <c r="G20"/>
  <c r="E20"/>
  <c r="G165"/>
  <c r="E165"/>
  <c r="F270"/>
  <c r="G269"/>
  <c r="E269"/>
  <c r="F366"/>
  <c r="G365"/>
  <c r="E365"/>
  <c r="G510"/>
  <c r="E510"/>
  <c r="F511"/>
  <c r="E421"/>
  <c r="F422"/>
  <c r="G421"/>
  <c r="E493"/>
  <c r="F494"/>
  <c r="G493"/>
  <c r="G527"/>
  <c r="E527"/>
  <c r="G116"/>
  <c r="E116"/>
  <c r="G277"/>
  <c r="E277"/>
  <c r="F278"/>
  <c r="E349"/>
  <c r="F350"/>
  <c r="G349"/>
  <c r="G455"/>
  <c r="E455"/>
  <c r="E58"/>
  <c r="F59"/>
  <c r="G58"/>
  <c r="E324"/>
  <c r="F325"/>
  <c r="G324"/>
  <c r="F52"/>
  <c r="G51"/>
  <c r="E51"/>
  <c r="F476" i="11"/>
  <c r="G476" s="1"/>
  <c r="G475"/>
  <c r="F631"/>
  <c r="G630"/>
  <c r="F450"/>
  <c r="G449"/>
  <c r="F607"/>
  <c r="G607" s="1"/>
  <c r="G606"/>
  <c r="G138"/>
  <c r="F139"/>
  <c r="G139" s="1"/>
  <c r="F235"/>
  <c r="G234"/>
  <c r="F574"/>
  <c r="G574" s="1"/>
  <c r="G573"/>
  <c r="F582"/>
  <c r="G581"/>
  <c r="G111"/>
  <c r="F112"/>
  <c r="G112" s="1"/>
  <c r="F516"/>
  <c r="G516" s="1"/>
  <c r="G515"/>
  <c r="F492"/>
  <c r="G492" s="1"/>
  <c r="G491"/>
  <c r="F210"/>
  <c r="G210" s="1"/>
  <c r="G209"/>
  <c r="F383"/>
  <c r="G383" s="1"/>
  <c r="G382"/>
  <c r="F557"/>
  <c r="G557" s="1"/>
  <c r="G556"/>
  <c r="G720"/>
  <c r="F721"/>
  <c r="G84"/>
  <c r="F85"/>
  <c r="G85" s="1"/>
  <c r="F76"/>
  <c r="G76" s="1"/>
  <c r="G75"/>
  <c r="F624"/>
  <c r="G624" s="1"/>
  <c r="G623"/>
  <c r="F616"/>
  <c r="G616" s="1"/>
  <c r="G615"/>
  <c r="F260"/>
  <c r="G260" s="1"/>
  <c r="G259"/>
  <c r="F342"/>
  <c r="G341"/>
  <c r="F26"/>
  <c r="G25"/>
  <c r="F185"/>
  <c r="G185" s="1"/>
  <c r="G184"/>
  <c r="F680"/>
  <c r="G680" s="1"/>
  <c r="G679"/>
  <c r="G745"/>
  <c r="F746"/>
  <c r="G746" s="1"/>
  <c r="F284"/>
  <c r="G284" s="1"/>
  <c r="G283"/>
  <c r="F435"/>
  <c r="G435" s="1"/>
  <c r="G434"/>
  <c r="F50"/>
  <c r="G49"/>
  <c r="F598"/>
  <c r="G597"/>
  <c r="G934"/>
  <c r="F935"/>
  <c r="G935" s="1"/>
  <c r="F405"/>
  <c r="G405" s="1"/>
  <c r="G404"/>
  <c r="F11"/>
  <c r="G11" s="1"/>
  <c r="G10"/>
  <c r="F524"/>
  <c r="G524" s="1"/>
  <c r="G523"/>
  <c r="F531"/>
  <c r="G530"/>
  <c r="F227"/>
  <c r="G227" s="1"/>
  <c r="G226"/>
  <c r="F309"/>
  <c r="G308"/>
  <c r="F501"/>
  <c r="G501" s="1"/>
  <c r="G500"/>
  <c r="F508"/>
  <c r="G508" s="1"/>
  <c r="G507"/>
  <c r="F566"/>
  <c r="G566" s="1"/>
  <c r="G565"/>
  <c r="F19"/>
  <c r="G19" s="1"/>
  <c r="G18"/>
  <c r="G954" i="1"/>
  <c r="F979"/>
  <c r="G979" s="1"/>
  <c r="G988"/>
  <c r="F989"/>
  <c r="G989" s="1"/>
  <c r="G987"/>
  <c r="F944"/>
  <c r="G944" s="1"/>
  <c r="E733"/>
  <c r="E46"/>
  <c r="G467" i="11" l="1"/>
  <c r="F468"/>
  <c r="G468" s="1"/>
  <c r="G147"/>
  <c r="F148"/>
  <c r="G148" s="1"/>
  <c r="F130"/>
  <c r="G130" s="1"/>
  <c r="E553" i="13"/>
  <c r="F554"/>
  <c r="G553"/>
  <c r="G487"/>
  <c r="E487"/>
  <c r="G180"/>
  <c r="E180"/>
  <c r="F181"/>
  <c r="E350"/>
  <c r="G350"/>
  <c r="G156"/>
  <c r="E156"/>
  <c r="F157"/>
  <c r="G11"/>
  <c r="E11"/>
  <c r="F12"/>
  <c r="G342"/>
  <c r="E342"/>
  <c r="G173"/>
  <c r="E173"/>
  <c r="G294"/>
  <c r="E294"/>
  <c r="E302"/>
  <c r="G302"/>
  <c r="G270"/>
  <c r="E270"/>
  <c r="G398"/>
  <c r="E398"/>
  <c r="F399"/>
  <c r="G131"/>
  <c r="E131"/>
  <c r="F132"/>
  <c r="E518"/>
  <c r="F519"/>
  <c r="G518"/>
  <c r="G374"/>
  <c r="E374"/>
  <c r="F375"/>
  <c r="G221"/>
  <c r="E221"/>
  <c r="G100"/>
  <c r="E100"/>
  <c r="G439"/>
  <c r="E439"/>
  <c r="F536"/>
  <c r="G535"/>
  <c r="E535"/>
  <c r="G35"/>
  <c r="E35"/>
  <c r="F36"/>
  <c r="G463"/>
  <c r="E463"/>
  <c r="G325"/>
  <c r="E325"/>
  <c r="F326"/>
  <c r="G494"/>
  <c r="E494"/>
  <c r="F495"/>
  <c r="G391"/>
  <c r="E391"/>
  <c r="E253"/>
  <c r="G253"/>
  <c r="G107"/>
  <c r="E107"/>
  <c r="F108"/>
  <c r="G197"/>
  <c r="E197"/>
  <c r="G422"/>
  <c r="E422"/>
  <c r="F423"/>
  <c r="G124"/>
  <c r="E124"/>
  <c r="G511"/>
  <c r="E511"/>
  <c r="G228"/>
  <c r="E228"/>
  <c r="F229"/>
  <c r="G83"/>
  <c r="E83"/>
  <c r="F84"/>
  <c r="G149"/>
  <c r="E149"/>
  <c r="G28"/>
  <c r="E28"/>
  <c r="G415"/>
  <c r="E415"/>
  <c r="G59"/>
  <c r="E59"/>
  <c r="F60"/>
  <c r="G470"/>
  <c r="E470"/>
  <c r="F471"/>
  <c r="G52"/>
  <c r="E52"/>
  <c r="E278"/>
  <c r="G278"/>
  <c r="G366"/>
  <c r="E366"/>
  <c r="G543"/>
  <c r="E543"/>
  <c r="F544"/>
  <c r="G204"/>
  <c r="E204"/>
  <c r="F205"/>
  <c r="G446"/>
  <c r="E446"/>
  <c r="F447"/>
  <c r="G76"/>
  <c r="E76"/>
  <c r="G309" i="11"/>
  <c r="F310"/>
  <c r="G310" s="1"/>
  <c r="G531"/>
  <c r="F532"/>
  <c r="G532" s="1"/>
  <c r="G50"/>
  <c r="F51"/>
  <c r="G51" s="1"/>
  <c r="G26"/>
  <c r="F27"/>
  <c r="G27" s="1"/>
  <c r="G598"/>
  <c r="F599"/>
  <c r="G599" s="1"/>
  <c r="G582"/>
  <c r="F583"/>
  <c r="G583" s="1"/>
  <c r="G631"/>
  <c r="F632"/>
  <c r="G632" s="1"/>
  <c r="G342"/>
  <c r="F343"/>
  <c r="G343" s="1"/>
  <c r="G235"/>
  <c r="F236"/>
  <c r="G236" s="1"/>
  <c r="G450"/>
  <c r="F451"/>
  <c r="G451" s="1"/>
  <c r="G721"/>
  <c r="F722"/>
  <c r="G722" s="1"/>
  <c r="F980" i="1"/>
  <c r="G980" s="1"/>
  <c r="F945"/>
  <c r="G945" s="1"/>
  <c r="E1293"/>
  <c r="E205" i="13" l="1"/>
  <c r="G205"/>
  <c r="E471"/>
  <c r="G471"/>
  <c r="E375"/>
  <c r="G375"/>
  <c r="E181"/>
  <c r="G181"/>
  <c r="G536"/>
  <c r="E536"/>
  <c r="E326"/>
  <c r="G326"/>
  <c r="E84"/>
  <c r="G84"/>
  <c r="E36"/>
  <c r="G36"/>
  <c r="E132"/>
  <c r="G132"/>
  <c r="F555"/>
  <c r="G554"/>
  <c r="E554"/>
  <c r="E423"/>
  <c r="G423"/>
  <c r="E495"/>
  <c r="G495"/>
  <c r="E519"/>
  <c r="G519"/>
  <c r="E12"/>
  <c r="G12"/>
  <c r="E157"/>
  <c r="G157"/>
  <c r="E447"/>
  <c r="G447"/>
  <c r="E544"/>
  <c r="G544"/>
  <c r="E60"/>
  <c r="G60"/>
  <c r="E229"/>
  <c r="G229"/>
  <c r="E108"/>
  <c r="G108"/>
  <c r="E399"/>
  <c r="G399"/>
  <c r="F981" i="1"/>
  <c r="G981" s="1"/>
  <c r="F946"/>
  <c r="G946" s="1"/>
  <c r="E1148"/>
  <c r="F556" i="13" l="1"/>
  <c r="G555"/>
  <c r="E555"/>
  <c r="F982" i="1"/>
  <c r="G982" s="1"/>
  <c r="F947"/>
  <c r="G947" s="1"/>
  <c r="F1036"/>
  <c r="F1037" s="1"/>
  <c r="E1037"/>
  <c r="E1038" s="1"/>
  <c r="E1039" s="1"/>
  <c r="E1040" s="1"/>
  <c r="E1016"/>
  <c r="E1017" s="1"/>
  <c r="E1018" s="1"/>
  <c r="F1018" s="1"/>
  <c r="G1018" s="1"/>
  <c r="G556" i="13" l="1"/>
  <c r="E556"/>
  <c r="G1037" i="1"/>
  <c r="F1038"/>
  <c r="G1036"/>
  <c r="F1016"/>
  <c r="G1016" s="1"/>
  <c r="F1017"/>
  <c r="G1017" s="1"/>
  <c r="G1038" l="1"/>
  <c r="F1039"/>
  <c r="F1040" l="1"/>
  <c r="G1040" s="1"/>
  <c r="G1039"/>
  <c r="E205" l="1"/>
  <c r="F1262" l="1"/>
  <c r="F1263" s="1"/>
  <c r="F1264" s="1"/>
  <c r="F1265" s="1"/>
  <c r="F1266" s="1"/>
  <c r="F1267" s="1"/>
  <c r="E1263"/>
  <c r="E1264" s="1"/>
  <c r="E1265" s="1"/>
  <c r="E1266" s="1"/>
  <c r="E1267" s="1"/>
  <c r="G1262" l="1"/>
  <c r="G1263" s="1"/>
  <c r="G1264" s="1"/>
  <c r="G1265" s="1"/>
  <c r="G1266" s="1"/>
  <c r="G1267" s="1"/>
  <c r="E450" l="1"/>
  <c r="F1342"/>
  <c r="G1342" s="1"/>
  <c r="E1343"/>
  <c r="E1344" s="1"/>
  <c r="E1345" s="1"/>
  <c r="E1346" s="1"/>
  <c r="F1343" l="1"/>
  <c r="F1344" s="1"/>
  <c r="G1344" s="1"/>
  <c r="G1343" l="1"/>
  <c r="F1345"/>
  <c r="F1346" s="1"/>
  <c r="G1346" s="1"/>
  <c r="G1345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2" l="1"/>
  <c r="E963" s="1"/>
  <c r="E964" s="1"/>
  <c r="E965" s="1"/>
  <c r="F961"/>
  <c r="E1362"/>
  <c r="E1363" s="1"/>
  <c r="E1364" s="1"/>
  <c r="E1365" s="1"/>
  <c r="F1361"/>
  <c r="F1362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28"/>
  <c r="E829" s="1"/>
  <c r="E830" s="1"/>
  <c r="E831" s="1"/>
  <c r="F827"/>
  <c r="F828" s="1"/>
  <c r="E876"/>
  <c r="E877" s="1"/>
  <c r="E878" s="1"/>
  <c r="E879" s="1"/>
  <c r="F875"/>
  <c r="E894"/>
  <c r="E895" s="1"/>
  <c r="E896" s="1"/>
  <c r="E897" s="1"/>
  <c r="F893"/>
  <c r="G893" s="1"/>
  <c r="E904"/>
  <c r="E905" s="1"/>
  <c r="E906" s="1"/>
  <c r="E907" s="1"/>
  <c r="F903"/>
  <c r="E1168"/>
  <c r="E1169" s="1"/>
  <c r="E1170" s="1"/>
  <c r="E1171" s="1"/>
  <c r="E1172" s="1"/>
  <c r="F1167"/>
  <c r="F1168" s="1"/>
  <c r="F1169" s="1"/>
  <c r="F1170" s="1"/>
  <c r="F1171" s="1"/>
  <c r="F1172" s="1"/>
  <c r="E1207"/>
  <c r="E1208" s="1"/>
  <c r="E1209" s="1"/>
  <c r="E1210" s="1"/>
  <c r="E1211" s="1"/>
  <c r="F1206"/>
  <c r="F1207" s="1"/>
  <c r="F1208" s="1"/>
  <c r="F1209" s="1"/>
  <c r="F1210" s="1"/>
  <c r="E1235"/>
  <c r="E1236" s="1"/>
  <c r="E1237" s="1"/>
  <c r="E1238" s="1"/>
  <c r="F1234"/>
  <c r="F1235" s="1"/>
  <c r="E1244"/>
  <c r="E1245" s="1"/>
  <c r="E1246" s="1"/>
  <c r="E1247" s="1"/>
  <c r="E1248" s="1"/>
  <c r="F1243"/>
  <c r="G1243" s="1"/>
  <c r="G1244" s="1"/>
  <c r="G1245" s="1"/>
  <c r="G1246" s="1"/>
  <c r="G1247" s="1"/>
  <c r="G1248" s="1"/>
  <c r="E1294"/>
  <c r="E1295" s="1"/>
  <c r="E1296" s="1"/>
  <c r="E1297" s="1"/>
  <c r="F1292"/>
  <c r="F1293" s="1"/>
  <c r="F1294" s="1"/>
  <c r="F1295" s="1"/>
  <c r="F1296" s="1"/>
  <c r="F1297" s="1"/>
  <c r="E1334"/>
  <c r="E1335" s="1"/>
  <c r="E1336" s="1"/>
  <c r="E1337" s="1"/>
  <c r="F1333"/>
  <c r="G1333" s="1"/>
  <c r="E1120"/>
  <c r="E1121" s="1"/>
  <c r="E1122" s="1"/>
  <c r="E1123" s="1"/>
  <c r="F1119"/>
  <c r="F1120" s="1"/>
  <c r="F1121" s="1"/>
  <c r="E1130"/>
  <c r="F1129"/>
  <c r="G1129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9"/>
  <c r="F1019" s="1"/>
  <c r="G1019" s="1"/>
  <c r="F1015"/>
  <c r="G1015" s="1"/>
  <c r="E1195"/>
  <c r="E1197" s="1"/>
  <c r="E1198" s="1"/>
  <c r="E1199" s="1"/>
  <c r="F1194"/>
  <c r="G1194" s="1"/>
  <c r="G1195" s="1"/>
  <c r="G1197" s="1"/>
  <c r="G1198" s="1"/>
  <c r="G1199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39"/>
  <c r="E840" s="1"/>
  <c r="E841" s="1"/>
  <c r="E842" s="1"/>
  <c r="F838"/>
  <c r="F839" s="1"/>
  <c r="F840" s="1"/>
  <c r="G840" s="1"/>
  <c r="E319"/>
  <c r="E320" s="1"/>
  <c r="E321" s="1"/>
  <c r="E322" s="1"/>
  <c r="E323" s="1"/>
  <c r="F1137"/>
  <c r="G1137" s="1"/>
  <c r="F1097"/>
  <c r="G1097" s="1"/>
  <c r="F1087"/>
  <c r="G1087" s="1"/>
  <c r="F1108"/>
  <c r="G1108" s="1"/>
  <c r="F1047"/>
  <c r="G1047" s="1"/>
  <c r="F1058"/>
  <c r="G1058" s="1"/>
  <c r="F1068"/>
  <c r="G1068" s="1"/>
  <c r="F1007"/>
  <c r="G1007" s="1"/>
  <c r="E1008"/>
  <c r="F997"/>
  <c r="F970"/>
  <c r="E971"/>
  <c r="E972" s="1"/>
  <c r="E973" s="1"/>
  <c r="E974" s="1"/>
  <c r="F935"/>
  <c r="E956"/>
  <c r="E957" s="1"/>
  <c r="E990"/>
  <c r="E991" s="1"/>
  <c r="E1048"/>
  <c r="E1069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9"/>
  <c r="E1150" s="1"/>
  <c r="E1151" s="1"/>
  <c r="F1147"/>
  <c r="F1148" s="1"/>
  <c r="G1148" s="1"/>
  <c r="E1109"/>
  <c r="E1098"/>
  <c r="E1099" s="1"/>
  <c r="E1100" s="1"/>
  <c r="E1101" s="1"/>
  <c r="E1088"/>
  <c r="E1089" s="1"/>
  <c r="E1090" s="1"/>
  <c r="E1091" s="1"/>
  <c r="E1159"/>
  <c r="E1160" s="1"/>
  <c r="E1161" s="1"/>
  <c r="E1162" s="1"/>
  <c r="F1158"/>
  <c r="G1158" s="1"/>
  <c r="G1159" s="1"/>
  <c r="G1160" s="1"/>
  <c r="G1161" s="1"/>
  <c r="G1162" s="1"/>
  <c r="E1353"/>
  <c r="E1354" s="1"/>
  <c r="E1355" s="1"/>
  <c r="E1356" s="1"/>
  <c r="F1352"/>
  <c r="G1352" s="1"/>
  <c r="E1314"/>
  <c r="E1315" s="1"/>
  <c r="E1316" s="1"/>
  <c r="E1317" s="1"/>
  <c r="E1318" s="1"/>
  <c r="F1313"/>
  <c r="G1313" s="1"/>
  <c r="G1314" s="1"/>
  <c r="G1315" s="1"/>
  <c r="G1316" s="1"/>
  <c r="G1317" s="1"/>
  <c r="G1318" s="1"/>
  <c r="E1225"/>
  <c r="E1226" s="1"/>
  <c r="E1227" s="1"/>
  <c r="E1228" s="1"/>
  <c r="E1229" s="1"/>
  <c r="F1224"/>
  <c r="F1225" s="1"/>
  <c r="G1225" s="1"/>
  <c r="E1216"/>
  <c r="E1217" s="1"/>
  <c r="E1218" s="1"/>
  <c r="E1219" s="1"/>
  <c r="E1220" s="1"/>
  <c r="F1215"/>
  <c r="F1216" s="1"/>
  <c r="F1217" s="1"/>
  <c r="F1218" s="1"/>
  <c r="F1219" s="1"/>
  <c r="F1220" s="1"/>
  <c r="E914"/>
  <c r="E915" s="1"/>
  <c r="E916" s="1"/>
  <c r="E917" s="1"/>
  <c r="F913"/>
  <c r="G913" s="1"/>
  <c r="E885"/>
  <c r="E886" s="1"/>
  <c r="E887" s="1"/>
  <c r="E888" s="1"/>
  <c r="F884"/>
  <c r="F885" s="1"/>
  <c r="E867"/>
  <c r="E868" s="1"/>
  <c r="E869" s="1"/>
  <c r="E870" s="1"/>
  <c r="F866"/>
  <c r="F867" s="1"/>
  <c r="F868" s="1"/>
  <c r="E801"/>
  <c r="F801" s="1"/>
  <c r="G801" s="1"/>
  <c r="F800"/>
  <c r="G800" s="1"/>
  <c r="E782"/>
  <c r="E783" s="1"/>
  <c r="E784" s="1"/>
  <c r="E785" s="1"/>
  <c r="F781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91"/>
  <c r="F791" s="1"/>
  <c r="G791" s="1"/>
  <c r="F790"/>
  <c r="G790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63"/>
  <c r="E764" s="1"/>
  <c r="E765" s="1"/>
  <c r="E766" s="1"/>
  <c r="F762"/>
  <c r="G762" s="1"/>
  <c r="E1303"/>
  <c r="E1305" s="1"/>
  <c r="E1307" s="1"/>
  <c r="F1302"/>
  <c r="F1303" s="1"/>
  <c r="F1304" s="1"/>
  <c r="E1059"/>
  <c r="E998"/>
  <c r="E999" s="1"/>
  <c r="E1000" s="1"/>
  <c r="E1001" s="1"/>
  <c r="E1282"/>
  <c r="E1284" s="1"/>
  <c r="E1285" s="1"/>
  <c r="E1286" s="1"/>
  <c r="F1281"/>
  <c r="F1282" s="1"/>
  <c r="F1284" s="1"/>
  <c r="F1286" s="1"/>
  <c r="F809"/>
  <c r="F810" s="1"/>
  <c r="F811" s="1"/>
  <c r="E440"/>
  <c r="E441" s="1"/>
  <c r="E442" s="1"/>
  <c r="E443" s="1"/>
  <c r="F439"/>
  <c r="F440" s="1"/>
  <c r="F441" s="1"/>
  <c r="F442" s="1"/>
  <c r="F443" s="1"/>
  <c r="E1077"/>
  <c r="F1076"/>
  <c r="G1076" s="1"/>
  <c r="E330"/>
  <c r="E331" s="1"/>
  <c r="E332" s="1"/>
  <c r="E333" s="1"/>
  <c r="E773"/>
  <c r="E774" s="1"/>
  <c r="F774" s="1"/>
  <c r="G774" s="1"/>
  <c r="F772"/>
  <c r="G772" s="1"/>
  <c r="E615"/>
  <c r="E616" s="1"/>
  <c r="E617" s="1"/>
  <c r="E618" s="1"/>
  <c r="F614"/>
  <c r="F615" s="1"/>
  <c r="F616" s="1"/>
  <c r="F617" s="1"/>
  <c r="F618" s="1"/>
  <c r="E922"/>
  <c r="E923" s="1"/>
  <c r="E924" s="1"/>
  <c r="E925" s="1"/>
  <c r="F1185"/>
  <c r="G1185" s="1"/>
  <c r="G1186" s="1"/>
  <c r="G1187" s="1"/>
  <c r="G1188" s="1"/>
  <c r="G1189" s="1"/>
  <c r="G1190" s="1"/>
  <c r="E1186"/>
  <c r="F1186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0"/>
  <c r="E811" s="1"/>
  <c r="E812" s="1"/>
  <c r="E813" s="1"/>
  <c r="F818"/>
  <c r="G818" s="1"/>
  <c r="E819"/>
  <c r="E820" s="1"/>
  <c r="E821" s="1"/>
  <c r="E822" s="1"/>
  <c r="F846"/>
  <c r="G846" s="1"/>
  <c r="E847"/>
  <c r="E848" s="1"/>
  <c r="E849" s="1"/>
  <c r="E850" s="1"/>
  <c r="F856"/>
  <c r="G856" s="1"/>
  <c r="E857"/>
  <c r="E858" s="1"/>
  <c r="E859" s="1"/>
  <c r="E860" s="1"/>
  <c r="F921"/>
  <c r="F922" s="1"/>
  <c r="F1026"/>
  <c r="G1026" s="1"/>
  <c r="E1027"/>
  <c r="E1028" s="1"/>
  <c r="E1029" s="1"/>
  <c r="E1030" s="1"/>
  <c r="E1138"/>
  <c r="E1139" s="1"/>
  <c r="E1140" s="1"/>
  <c r="E1141" s="1"/>
  <c r="F1176"/>
  <c r="G1176" s="1"/>
  <c r="G1177" s="1"/>
  <c r="G1178" s="1"/>
  <c r="G1179" s="1"/>
  <c r="G1180" s="1"/>
  <c r="E1177"/>
  <c r="F1177" s="1"/>
  <c r="F1253"/>
  <c r="G1253" s="1"/>
  <c r="G1254" s="1"/>
  <c r="G1255" s="1"/>
  <c r="E1254"/>
  <c r="E1255" s="1"/>
  <c r="E1256" s="1"/>
  <c r="E1257" s="1"/>
  <c r="F1272"/>
  <c r="F1273" s="1"/>
  <c r="F1274" s="1"/>
  <c r="F1275" s="1"/>
  <c r="F1276" s="1"/>
  <c r="E1273"/>
  <c r="E1274" s="1"/>
  <c r="E1275" s="1"/>
  <c r="E1276" s="1"/>
  <c r="F1323"/>
  <c r="F1324" s="1"/>
  <c r="E1324"/>
  <c r="E1325" s="1"/>
  <c r="E1326" s="1"/>
  <c r="E1327" s="1"/>
  <c r="F998" l="1"/>
  <c r="G998" s="1"/>
  <c r="G997"/>
  <c r="F936"/>
  <c r="G935"/>
  <c r="F962"/>
  <c r="G962" s="1"/>
  <c r="G961"/>
  <c r="F971"/>
  <c r="G971" s="1"/>
  <c r="G970"/>
  <c r="E1131"/>
  <c r="F1130"/>
  <c r="G1130" s="1"/>
  <c r="E1049"/>
  <c r="F1048"/>
  <c r="G1048" s="1"/>
  <c r="E1078"/>
  <c r="F1077"/>
  <c r="G1077" s="1"/>
  <c r="E1070"/>
  <c r="F1069"/>
  <c r="G1069" s="1"/>
  <c r="E1060"/>
  <c r="F1059"/>
  <c r="G1059" s="1"/>
  <c r="E1110"/>
  <c r="F1109"/>
  <c r="G1109" s="1"/>
  <c r="E1009"/>
  <c r="F1008"/>
  <c r="G1008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10"/>
  <c r="F1211"/>
  <c r="G1211" s="1"/>
  <c r="G1256"/>
  <c r="G1257" s="1"/>
  <c r="G99"/>
  <c r="G100" s="1"/>
  <c r="G101" s="1"/>
  <c r="G102" s="1"/>
  <c r="G103" s="1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2"/>
  <c r="E803" s="1"/>
  <c r="F803" s="1"/>
  <c r="G803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1"/>
  <c r="G1282" s="1"/>
  <c r="G1284" s="1"/>
  <c r="G1286" s="1"/>
  <c r="F476"/>
  <c r="G476" s="1"/>
  <c r="F504"/>
  <c r="F505" s="1"/>
  <c r="G505" s="1"/>
  <c r="F841"/>
  <c r="F842" s="1"/>
  <c r="G842" s="1"/>
  <c r="G1120"/>
  <c r="F1088"/>
  <c r="F1089" s="1"/>
  <c r="G1089" s="1"/>
  <c r="G1147"/>
  <c r="G329"/>
  <c r="G330" s="1"/>
  <c r="G331" s="1"/>
  <c r="G332" s="1"/>
  <c r="G333" s="1"/>
  <c r="G732"/>
  <c r="G733" s="1"/>
  <c r="G734" s="1"/>
  <c r="G735" s="1"/>
  <c r="G736" s="1"/>
  <c r="G884"/>
  <c r="F699"/>
  <c r="G699" s="1"/>
  <c r="G662"/>
  <c r="F37"/>
  <c r="F38" s="1"/>
  <c r="F39" s="1"/>
  <c r="F40" s="1"/>
  <c r="F578"/>
  <c r="F579" s="1"/>
  <c r="F580" s="1"/>
  <c r="F581" s="1"/>
  <c r="F1305"/>
  <c r="F1306" s="1"/>
  <c r="F1307" s="1"/>
  <c r="G374"/>
  <c r="G375" s="1"/>
  <c r="G376" s="1"/>
  <c r="G377" s="1"/>
  <c r="G378" s="1"/>
  <c r="G82"/>
  <c r="G83" s="1"/>
  <c r="G84" s="1"/>
  <c r="G85" s="1"/>
  <c r="G86" s="1"/>
  <c r="F1159"/>
  <c r="F1160" s="1"/>
  <c r="F1161" s="1"/>
  <c r="F1162" s="1"/>
  <c r="F1138"/>
  <c r="F1139" s="1"/>
  <c r="G1139" s="1"/>
  <c r="F1314"/>
  <c r="F1315" s="1"/>
  <c r="F1316" s="1"/>
  <c r="F1317" s="1"/>
  <c r="F1318" s="1"/>
  <c r="G1272"/>
  <c r="G1273" s="1"/>
  <c r="G1274" s="1"/>
  <c r="G1275" s="1"/>
  <c r="G1276" s="1"/>
  <c r="F750"/>
  <c r="F751" s="1"/>
  <c r="F752" s="1"/>
  <c r="F753" s="1"/>
  <c r="E792"/>
  <c r="F671"/>
  <c r="G671" s="1"/>
  <c r="G1361"/>
  <c r="F348"/>
  <c r="F349" s="1"/>
  <c r="F350" s="1"/>
  <c r="F351" s="1"/>
  <c r="G809"/>
  <c r="F894"/>
  <c r="G894" s="1"/>
  <c r="G839"/>
  <c r="F1195"/>
  <c r="F1197" s="1"/>
  <c r="F1198" s="1"/>
  <c r="F1199" s="1"/>
  <c r="G194"/>
  <c r="G195" s="1"/>
  <c r="G196" s="1"/>
  <c r="G197" s="1"/>
  <c r="G198" s="1"/>
  <c r="F450"/>
  <c r="G450" s="1"/>
  <c r="G838"/>
  <c r="F1363"/>
  <c r="G1362"/>
  <c r="G1196"/>
  <c r="F1149"/>
  <c r="F773"/>
  <c r="G773" s="1"/>
  <c r="E1187"/>
  <c r="F1187" s="1"/>
  <c r="G614"/>
  <c r="G615" s="1"/>
  <c r="G616" s="1"/>
  <c r="G617" s="1"/>
  <c r="G618" s="1"/>
  <c r="E1304"/>
  <c r="E1306" s="1"/>
  <c r="G281"/>
  <c r="G282" s="1"/>
  <c r="G283" s="1"/>
  <c r="G284" s="1"/>
  <c r="G285" s="1"/>
  <c r="F138"/>
  <c r="F139" s="1"/>
  <c r="F140" s="1"/>
  <c r="F141" s="1"/>
  <c r="F142" s="1"/>
  <c r="F1226"/>
  <c r="G1226" s="1"/>
  <c r="G1302"/>
  <c r="G1303" s="1"/>
  <c r="G1304" s="1"/>
  <c r="F697"/>
  <c r="G697" s="1"/>
  <c r="G299"/>
  <c r="G300" s="1"/>
  <c r="G301" s="1"/>
  <c r="G302" s="1"/>
  <c r="G303" s="1"/>
  <c r="G304" s="1"/>
  <c r="F403"/>
  <c r="F404" s="1"/>
  <c r="F405" s="1"/>
  <c r="F406" s="1"/>
  <c r="F234"/>
  <c r="F235" s="1"/>
  <c r="F236" s="1"/>
  <c r="F237" s="1"/>
  <c r="G1292"/>
  <c r="G1293" s="1"/>
  <c r="G1294" s="1"/>
  <c r="G1295" s="1"/>
  <c r="G1296" s="1"/>
  <c r="G1297" s="1"/>
  <c r="G54"/>
  <c r="G55" s="1"/>
  <c r="G56" s="1"/>
  <c r="G57" s="1"/>
  <c r="G58" s="1"/>
  <c r="G459"/>
  <c r="F460"/>
  <c r="G1121"/>
  <c r="F1122"/>
  <c r="G868"/>
  <c r="F869"/>
  <c r="G869" s="1"/>
  <c r="F914"/>
  <c r="G867"/>
  <c r="F763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15"/>
  <c r="G1216" s="1"/>
  <c r="G1217" s="1"/>
  <c r="G1218" s="1"/>
  <c r="G1219" s="1"/>
  <c r="G1220" s="1"/>
  <c r="F552"/>
  <c r="G1234"/>
  <c r="G1323"/>
  <c r="F1254"/>
  <c r="F1255" s="1"/>
  <c r="F1256" s="1"/>
  <c r="F1257" s="1"/>
  <c r="G866"/>
  <c r="G117"/>
  <c r="G118" s="1"/>
  <c r="G119" s="1"/>
  <c r="G120" s="1"/>
  <c r="G121" s="1"/>
  <c r="G122" s="1"/>
  <c r="F394"/>
  <c r="F395" s="1"/>
  <c r="F396" s="1"/>
  <c r="F397" s="1"/>
  <c r="G531"/>
  <c r="F847"/>
  <c r="F848" s="1"/>
  <c r="F849" s="1"/>
  <c r="G430"/>
  <c r="G431" s="1"/>
  <c r="G432" s="1"/>
  <c r="G433" s="1"/>
  <c r="G434" s="1"/>
  <c r="G63"/>
  <c r="G64" s="1"/>
  <c r="G65" s="1"/>
  <c r="G66" s="1"/>
  <c r="G67" s="1"/>
  <c r="F486"/>
  <c r="F487" s="1"/>
  <c r="G485"/>
  <c r="G885"/>
  <c r="F886"/>
  <c r="F1236"/>
  <c r="F1237" s="1"/>
  <c r="G1235"/>
  <c r="G468"/>
  <c r="F469"/>
  <c r="G1224"/>
  <c r="G540"/>
  <c r="G541" s="1"/>
  <c r="G542" s="1"/>
  <c r="G543" s="1"/>
  <c r="G544" s="1"/>
  <c r="G318"/>
  <c r="G319" s="1"/>
  <c r="G320" s="1"/>
  <c r="G321" s="1"/>
  <c r="G322" s="1"/>
  <c r="G323" s="1"/>
  <c r="G810"/>
  <c r="F819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1098"/>
  <c r="G1098" s="1"/>
  <c r="F1244"/>
  <c r="F1245" s="1"/>
  <c r="F1246" s="1"/>
  <c r="F1247" s="1"/>
  <c r="F1248" s="1"/>
  <c r="G1208"/>
  <c r="G1207"/>
  <c r="F46"/>
  <c r="F47" s="1"/>
  <c r="F48" s="1"/>
  <c r="F49" s="1"/>
  <c r="E1283"/>
  <c r="G513"/>
  <c r="F561"/>
  <c r="F562" s="1"/>
  <c r="F563" s="1"/>
  <c r="F564" s="1"/>
  <c r="G605"/>
  <c r="G606" s="1"/>
  <c r="G607" s="1"/>
  <c r="G608" s="1"/>
  <c r="G609" s="1"/>
  <c r="F1334"/>
  <c r="G1334" s="1"/>
  <c r="F1353"/>
  <c r="F148"/>
  <c r="F149" s="1"/>
  <c r="F150" s="1"/>
  <c r="F151" s="1"/>
  <c r="F152" s="1"/>
  <c r="F857"/>
  <c r="G262"/>
  <c r="G263" s="1"/>
  <c r="G264" s="1"/>
  <c r="G265" s="1"/>
  <c r="G266" s="1"/>
  <c r="F309"/>
  <c r="F310" s="1"/>
  <c r="F311" s="1"/>
  <c r="F312" s="1"/>
  <c r="F313" s="1"/>
  <c r="G1206"/>
  <c r="G827"/>
  <c r="G7"/>
  <c r="G8" s="1"/>
  <c r="G9" s="1"/>
  <c r="G10" s="1"/>
  <c r="G11" s="1"/>
  <c r="F1325"/>
  <c r="G1324"/>
  <c r="F715"/>
  <c r="G715" s="1"/>
  <c r="F385"/>
  <c r="G384"/>
  <c r="F812"/>
  <c r="G811"/>
  <c r="F535"/>
  <c r="G535" s="1"/>
  <c r="G534"/>
  <c r="G922"/>
  <c r="F923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2"/>
  <c r="G781"/>
  <c r="G643"/>
  <c r="G644" s="1"/>
  <c r="G645" s="1"/>
  <c r="G646" s="1"/>
  <c r="G647" s="1"/>
  <c r="F644"/>
  <c r="F645" s="1"/>
  <c r="F646" s="1"/>
  <c r="F647" s="1"/>
  <c r="G1209"/>
  <c r="F829"/>
  <c r="G828"/>
  <c r="F1283"/>
  <c r="F1285" s="1"/>
  <c r="G533"/>
  <c r="G439"/>
  <c r="G440" s="1"/>
  <c r="G441" s="1"/>
  <c r="G442" s="1"/>
  <c r="G443" s="1"/>
  <c r="E1178"/>
  <c r="F1027"/>
  <c r="G921"/>
  <c r="G740"/>
  <c r="G741" s="1"/>
  <c r="G742" s="1"/>
  <c r="G743" s="1"/>
  <c r="G744" s="1"/>
  <c r="F714"/>
  <c r="G714" s="1"/>
  <c r="F413"/>
  <c r="F414" s="1"/>
  <c r="F415" s="1"/>
  <c r="F416" s="1"/>
  <c r="G383"/>
  <c r="F999"/>
  <c r="G999" s="1"/>
  <c r="E775"/>
  <c r="F664"/>
  <c r="G875"/>
  <c r="F876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03"/>
  <c r="F904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9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6"/>
  <c r="G1167"/>
  <c r="G1168" s="1"/>
  <c r="G1169" s="1"/>
  <c r="G1170" s="1"/>
  <c r="G1171" s="1"/>
  <c r="G1172" s="1"/>
  <c r="F937" l="1"/>
  <c r="G936"/>
  <c r="F963"/>
  <c r="G963" s="1"/>
  <c r="F972"/>
  <c r="G972" s="1"/>
  <c r="E1111"/>
  <c r="F1110"/>
  <c r="G1110" s="1"/>
  <c r="E1061"/>
  <c r="F1060"/>
  <c r="G1060" s="1"/>
  <c r="E1079"/>
  <c r="F1078"/>
  <c r="G1078" s="1"/>
  <c r="E1132"/>
  <c r="F1131"/>
  <c r="G1131" s="1"/>
  <c r="E1071"/>
  <c r="F1070"/>
  <c r="G1070" s="1"/>
  <c r="E1050"/>
  <c r="F1049"/>
  <c r="G1049" s="1"/>
  <c r="E1010"/>
  <c r="F1009"/>
  <c r="G1009" s="1"/>
  <c r="F506"/>
  <c r="G506" s="1"/>
  <c r="G841"/>
  <c r="G1283"/>
  <c r="G1285" s="1"/>
  <c r="F802"/>
  <c r="G802" s="1"/>
  <c r="F1140"/>
  <c r="G1140" s="1"/>
  <c r="E804"/>
  <c r="F895"/>
  <c r="F896" s="1"/>
  <c r="F672"/>
  <c r="F673" s="1"/>
  <c r="G673" s="1"/>
  <c r="F1099"/>
  <c r="F1100" s="1"/>
  <c r="F1090"/>
  <c r="G1090" s="1"/>
  <c r="G504"/>
  <c r="F477"/>
  <c r="G477" s="1"/>
  <c r="F451"/>
  <c r="F452" s="1"/>
  <c r="G1088"/>
  <c r="G847"/>
  <c r="F1335"/>
  <c r="F1336" s="1"/>
  <c r="F1337" s="1"/>
  <c r="G1337" s="1"/>
  <c r="F1196"/>
  <c r="G1305"/>
  <c r="G1306" s="1"/>
  <c r="G1307" s="1"/>
  <c r="G1138"/>
  <c r="E793"/>
  <c r="F792"/>
  <c r="G792" s="1"/>
  <c r="F990"/>
  <c r="F689"/>
  <c r="G689" s="1"/>
  <c r="F870"/>
  <c r="G870" s="1"/>
  <c r="F1238"/>
  <c r="G1238" s="1"/>
  <c r="G1237"/>
  <c r="F1227"/>
  <c r="F1228" s="1"/>
  <c r="F1364"/>
  <c r="G1363"/>
  <c r="G1149"/>
  <c r="F1150"/>
  <c r="F516"/>
  <c r="G516" s="1"/>
  <c r="G486"/>
  <c r="E1188"/>
  <c r="G460"/>
  <c r="F461"/>
  <c r="G848"/>
  <c r="F553"/>
  <c r="G553" s="1"/>
  <c r="G552"/>
  <c r="F764"/>
  <c r="G763"/>
  <c r="G680"/>
  <c r="F681"/>
  <c r="F915"/>
  <c r="G914"/>
  <c r="F1123"/>
  <c r="G1123" s="1"/>
  <c r="G1122"/>
  <c r="F707"/>
  <c r="G707" s="1"/>
  <c r="F1354"/>
  <c r="F1355" s="1"/>
  <c r="G1353"/>
  <c r="F820"/>
  <c r="G819"/>
  <c r="F470"/>
  <c r="G470" s="1"/>
  <c r="G469"/>
  <c r="F887"/>
  <c r="G886"/>
  <c r="G857"/>
  <c r="F858"/>
  <c r="G1236"/>
  <c r="F724"/>
  <c r="G724" s="1"/>
  <c r="E725"/>
  <c r="F1000"/>
  <c r="G1000" s="1"/>
  <c r="F956"/>
  <c r="G956" s="1"/>
  <c r="F1028"/>
  <c r="G1027"/>
  <c r="F1178"/>
  <c r="E1179"/>
  <c r="F830"/>
  <c r="G829"/>
  <c r="G782"/>
  <c r="F783"/>
  <c r="G385"/>
  <c r="F386"/>
  <c r="G1325"/>
  <c r="F1326"/>
  <c r="E776"/>
  <c r="F776" s="1"/>
  <c r="G776" s="1"/>
  <c r="F775"/>
  <c r="G775" s="1"/>
  <c r="F813"/>
  <c r="G813" s="1"/>
  <c r="G812"/>
  <c r="E717"/>
  <c r="F717" s="1"/>
  <c r="G717" s="1"/>
  <c r="F716"/>
  <c r="G716" s="1"/>
  <c r="F905"/>
  <c r="G904"/>
  <c r="G876"/>
  <c r="F877"/>
  <c r="F665"/>
  <c r="G664"/>
  <c r="F488"/>
  <c r="G488" s="1"/>
  <c r="G487"/>
  <c r="G849"/>
  <c r="F850"/>
  <c r="G850" s="1"/>
  <c r="F924"/>
  <c r="G923"/>
  <c r="F973" l="1"/>
  <c r="G973" s="1"/>
  <c r="G937"/>
  <c r="F938"/>
  <c r="F964"/>
  <c r="G964" s="1"/>
  <c r="F974"/>
  <c r="G974" s="1"/>
  <c r="F991"/>
  <c r="G991" s="1"/>
  <c r="G990"/>
  <c r="E1072"/>
  <c r="F1072" s="1"/>
  <c r="G1072" s="1"/>
  <c r="F1071"/>
  <c r="G1071" s="1"/>
  <c r="E1080"/>
  <c r="F1080" s="1"/>
  <c r="G1080" s="1"/>
  <c r="F1079"/>
  <c r="G1079" s="1"/>
  <c r="E1112"/>
  <c r="F1112" s="1"/>
  <c r="G1112" s="1"/>
  <c r="F1111"/>
  <c r="G1111" s="1"/>
  <c r="E1051"/>
  <c r="F1051" s="1"/>
  <c r="G1051" s="1"/>
  <c r="F1050"/>
  <c r="G1050" s="1"/>
  <c r="E1133"/>
  <c r="F1133" s="1"/>
  <c r="G1133" s="1"/>
  <c r="F1132"/>
  <c r="G1132" s="1"/>
  <c r="E1062"/>
  <c r="F1062" s="1"/>
  <c r="G1062" s="1"/>
  <c r="F1061"/>
  <c r="G1061" s="1"/>
  <c r="E1011"/>
  <c r="F1011" s="1"/>
  <c r="G1011" s="1"/>
  <c r="F1010"/>
  <c r="G1010" s="1"/>
  <c r="F674"/>
  <c r="G674" s="1"/>
  <c r="F804"/>
  <c r="G804" s="1"/>
  <c r="E805"/>
  <c r="F805" s="1"/>
  <c r="G805" s="1"/>
  <c r="F507"/>
  <c r="G507" s="1"/>
  <c r="G1335"/>
  <c r="F478"/>
  <c r="F479" s="1"/>
  <c r="G479" s="1"/>
  <c r="F1091"/>
  <c r="G1091" s="1"/>
  <c r="G672"/>
  <c r="F1141"/>
  <c r="G1141" s="1"/>
  <c r="G895"/>
  <c r="G1099"/>
  <c r="G451"/>
  <c r="F690"/>
  <c r="F691" s="1"/>
  <c r="G691" s="1"/>
  <c r="E794"/>
  <c r="F794" s="1"/>
  <c r="G794" s="1"/>
  <c r="F793"/>
  <c r="G793" s="1"/>
  <c r="F517"/>
  <c r="F518" s="1"/>
  <c r="G518" s="1"/>
  <c r="G1228"/>
  <c r="G1229" s="1"/>
  <c r="F1229"/>
  <c r="G1227"/>
  <c r="G1364"/>
  <c r="F1365"/>
  <c r="G1365" s="1"/>
  <c r="F1356"/>
  <c r="G1356" s="1"/>
  <c r="G1355"/>
  <c r="F708"/>
  <c r="F709" s="1"/>
  <c r="G709" s="1"/>
  <c r="F1188"/>
  <c r="E1189"/>
  <c r="F1151"/>
  <c r="G1151" s="1"/>
  <c r="G1150"/>
  <c r="F765"/>
  <c r="G764"/>
  <c r="F462"/>
  <c r="G462" s="1"/>
  <c r="G461"/>
  <c r="F682"/>
  <c r="G681"/>
  <c r="G915"/>
  <c r="F916"/>
  <c r="F554"/>
  <c r="G554" s="1"/>
  <c r="G1354"/>
  <c r="G820"/>
  <c r="F821"/>
  <c r="F888"/>
  <c r="G888" s="1"/>
  <c r="G887"/>
  <c r="G858"/>
  <c r="F859"/>
  <c r="G1028"/>
  <c r="F1029"/>
  <c r="G452"/>
  <c r="F453"/>
  <c r="G453" s="1"/>
  <c r="G877"/>
  <c r="F878"/>
  <c r="G1326"/>
  <c r="F1327"/>
  <c r="G1327" s="1"/>
  <c r="F784"/>
  <c r="G783"/>
  <c r="E1180"/>
  <c r="F1180" s="1"/>
  <c r="F1179"/>
  <c r="G1336"/>
  <c r="F1001"/>
  <c r="G1001" s="1"/>
  <c r="G665"/>
  <c r="F666"/>
  <c r="G666" s="1"/>
  <c r="F897"/>
  <c r="G897" s="1"/>
  <c r="G896"/>
  <c r="G924"/>
  <c r="F925"/>
  <c r="G925" s="1"/>
  <c r="G905"/>
  <c r="F906"/>
  <c r="F831"/>
  <c r="G831" s="1"/>
  <c r="G830"/>
  <c r="F1101"/>
  <c r="G1101" s="1"/>
  <c r="G1100"/>
  <c r="F387"/>
  <c r="G387" s="1"/>
  <c r="G386"/>
  <c r="F957"/>
  <c r="G957" s="1"/>
  <c r="E726"/>
  <c r="F726" s="1"/>
  <c r="G726" s="1"/>
  <c r="F725"/>
  <c r="G725" s="1"/>
  <c r="G938" l="1"/>
  <c r="F939"/>
  <c r="G939" s="1"/>
  <c r="F965"/>
  <c r="G965" s="1"/>
  <c r="G690"/>
  <c r="G478"/>
  <c r="G517"/>
  <c r="E1190"/>
  <c r="F1190" s="1"/>
  <c r="F1189"/>
  <c r="G708"/>
  <c r="F683"/>
  <c r="G683" s="1"/>
  <c r="G682"/>
  <c r="F555"/>
  <c r="G555" s="1"/>
  <c r="G765"/>
  <c r="F766"/>
  <c r="G766" s="1"/>
  <c r="F917"/>
  <c r="G917" s="1"/>
  <c r="G916"/>
  <c r="G859"/>
  <c r="F860"/>
  <c r="G860" s="1"/>
  <c r="F822"/>
  <c r="G822" s="1"/>
  <c r="G821"/>
  <c r="G1029"/>
  <c r="F1030"/>
  <c r="G1030" s="1"/>
  <c r="G784"/>
  <c r="F785"/>
  <c r="G785" s="1"/>
  <c r="G906"/>
  <c r="F907"/>
  <c r="G907" s="1"/>
  <c r="F879"/>
  <c r="G879" s="1"/>
  <c r="G878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B2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7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SEAS 2/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36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9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1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2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50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1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2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</commentList>
</comments>
</file>

<file path=xl/sharedStrings.xml><?xml version="1.0" encoding="utf-8"?>
<sst xmlns="http://schemas.openxmlformats.org/spreadsheetml/2006/main" count="9815" uniqueCount="2896">
  <si>
    <t>EASLINE SHANGHAI</t>
  </si>
  <si>
    <t xml:space="preserve">DAMMAN </t>
  </si>
  <si>
    <t>CHENNAI</t>
  </si>
  <si>
    <t>HYUNDAI PRESTIGE</t>
  </si>
  <si>
    <t>SAN ANTONIO</t>
  </si>
  <si>
    <t>MOL MANEUVER</t>
  </si>
  <si>
    <t>MOL MODERN</t>
  </si>
  <si>
    <t>030E</t>
  </si>
  <si>
    <t>CARRIER</t>
  </si>
  <si>
    <t>CNTAO</t>
  </si>
  <si>
    <t>044S</t>
  </si>
  <si>
    <t>COSCO PRIDE</t>
  </si>
  <si>
    <t>044W</t>
  </si>
  <si>
    <t>PANCON</t>
  </si>
  <si>
    <t>OCEAN EXPRESS</t>
  </si>
  <si>
    <t>SINOKOR</t>
  </si>
  <si>
    <t>REVERENCE</t>
  </si>
  <si>
    <t>STX</t>
  </si>
  <si>
    <t>066S</t>
  </si>
  <si>
    <t>WAN HAI 506</t>
  </si>
  <si>
    <t>054S</t>
  </si>
  <si>
    <t>026S</t>
  </si>
  <si>
    <t>065S</t>
  </si>
  <si>
    <t>053S</t>
  </si>
  <si>
    <t>CNCAN</t>
  </si>
  <si>
    <t>UNAYZAH</t>
  </si>
  <si>
    <t>CSCL NEPTUNE</t>
  </si>
  <si>
    <t>AL QIBLA</t>
  </si>
  <si>
    <t>CSCL URANUS</t>
  </si>
  <si>
    <t xml:space="preserve">COSCO YANTIAN </t>
  </si>
  <si>
    <t>ISTANBUL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</si>
  <si>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</si>
  <si>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</si>
  <si>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</si>
  <si>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</si>
  <si>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</si>
  <si>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</si>
  <si>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</si>
  <si>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</si>
  <si>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</si>
  <si>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</si>
  <si>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</si>
  <si>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</si>
  <si>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</si>
  <si>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</si>
  <si>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</si>
  <si>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ALULA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</si>
  <si>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</si>
  <si>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</si>
  <si>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</si>
  <si>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</si>
  <si>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</si>
  <si>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</si>
  <si>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</si>
  <si>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</si>
  <si>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</si>
  <si>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</si>
  <si>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</si>
  <si>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</si>
  <si>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</si>
  <si>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SUCCESS</t>
  </si>
  <si>
    <t>YM CYPRESS</t>
  </si>
  <si>
    <t>XIN QIN HUANG DAO</t>
  </si>
  <si>
    <t>KOPER</t>
  </si>
  <si>
    <t>EVER ETHIC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</si>
  <si>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</si>
  <si>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</si>
  <si>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</si>
  <si>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</si>
  <si>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</si>
  <si>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</si>
  <si>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</si>
  <si>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</si>
  <si>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</si>
  <si>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</si>
  <si>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</si>
  <si>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022E</t>
  </si>
  <si>
    <t>HENRY HUDSON BRIDGE</t>
  </si>
  <si>
    <t>027E</t>
  </si>
  <si>
    <t>HANGZHOU BAY BRIDGE</t>
  </si>
  <si>
    <t>002E</t>
  </si>
  <si>
    <t xml:space="preserve">VALENCIA  </t>
  </si>
  <si>
    <t>PIRAEUS</t>
  </si>
  <si>
    <t>046W</t>
  </si>
  <si>
    <t xml:space="preserve">GENOA </t>
  </si>
  <si>
    <t xml:space="preserve">ISTANBUL(k) </t>
  </si>
  <si>
    <t>PORT SAID</t>
  </si>
  <si>
    <t>032W</t>
  </si>
  <si>
    <t>TUNIS/RADES</t>
  </si>
  <si>
    <t xml:space="preserve">BEIRUT  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</si>
  <si>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</si>
  <si>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</si>
  <si>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</si>
  <si>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</si>
  <si>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</si>
  <si>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</si>
  <si>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</si>
  <si>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</si>
  <si>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</si>
  <si>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</si>
  <si>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</si>
  <si>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</si>
  <si>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</si>
  <si>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</si>
  <si>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</si>
  <si>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</si>
  <si>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</si>
  <si>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</si>
  <si>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</si>
  <si>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</si>
  <si>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</si>
  <si>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</si>
  <si>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</si>
  <si>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</si>
  <si>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</si>
  <si>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</si>
  <si>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</si>
  <si>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 xml:space="preserve">HO CHI MINH </t>
  </si>
  <si>
    <t>SITC</t>
  </si>
  <si>
    <t>W052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</si>
  <si>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</si>
  <si>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</si>
  <si>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</si>
  <si>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</si>
  <si>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</si>
  <si>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</si>
  <si>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</si>
  <si>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</si>
  <si>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</si>
  <si>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</si>
  <si>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</si>
  <si>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</si>
  <si>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</si>
  <si>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</si>
  <si>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</si>
  <si>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</si>
  <si>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</si>
  <si>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</si>
  <si>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</si>
  <si>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</si>
  <si>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</si>
  <si>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</si>
  <si>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</si>
  <si>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</si>
  <si>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</si>
  <si>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</si>
  <si>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</si>
  <si>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</si>
  <si>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</si>
  <si>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</si>
  <si>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</si>
  <si>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</si>
  <si>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</si>
  <si>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</si>
  <si>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</si>
  <si>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</si>
  <si>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</si>
  <si>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</si>
  <si>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</si>
  <si>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</si>
  <si>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</si>
  <si>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</si>
  <si>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</si>
  <si>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</si>
  <si>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</si>
  <si>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</si>
  <si>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</si>
  <si>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</si>
  <si>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</si>
  <si>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</si>
  <si>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</si>
  <si>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</si>
  <si>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</si>
  <si>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</si>
  <si>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</si>
  <si>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</si>
  <si>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</si>
  <si>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</si>
  <si>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</si>
  <si>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</si>
  <si>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</si>
  <si>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</si>
  <si>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</si>
  <si>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</si>
  <si>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</si>
  <si>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</si>
  <si>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</si>
  <si>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</si>
  <si>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</si>
  <si>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</si>
  <si>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0038W</t>
  </si>
  <si>
    <t>GREENWICH BRIDGE</t>
  </si>
  <si>
    <t>OAKLAND,CA</t>
  </si>
  <si>
    <t>NEW YORK,NJ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</si>
  <si>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</si>
  <si>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</si>
  <si>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</si>
  <si>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</si>
  <si>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</si>
  <si>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</si>
  <si>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</si>
  <si>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</si>
  <si>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</si>
  <si>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</si>
  <si>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</si>
  <si>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LEGACY</t>
  </si>
  <si>
    <t>YML</t>
  </si>
  <si>
    <t>COSCO DEVELOPMENT</t>
  </si>
  <si>
    <t>COSCO BELGIUM</t>
  </si>
  <si>
    <t>COSCO FRANCE</t>
  </si>
  <si>
    <t>0001W</t>
  </si>
  <si>
    <t>OOCL LUXEMBOURG</t>
  </si>
  <si>
    <t>ANT</t>
  </si>
  <si>
    <t>ROT</t>
  </si>
  <si>
    <t>FELIXSTOWE</t>
  </si>
  <si>
    <t>CMA CGM TITAN</t>
  </si>
  <si>
    <t>CMA CGM MUSCA</t>
  </si>
  <si>
    <t>DBL</t>
  </si>
  <si>
    <t>VARNA</t>
  </si>
  <si>
    <t>MSC EMANUELA</t>
  </si>
  <si>
    <t>VIA HAMBURG</t>
  </si>
  <si>
    <t>EVER SMART</t>
  </si>
  <si>
    <t>EVER SALUTE</t>
  </si>
  <si>
    <t>EVER UNITED</t>
  </si>
  <si>
    <t>EVER URBAN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</si>
  <si>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</si>
  <si>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</si>
  <si>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</si>
  <si>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</si>
  <si>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</si>
  <si>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</si>
  <si>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</si>
  <si>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</si>
  <si>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</si>
  <si>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140W</t>
  </si>
  <si>
    <t>LIMASSOL</t>
  </si>
  <si>
    <t>027W</t>
  </si>
  <si>
    <t>042W</t>
  </si>
  <si>
    <t>AFRICA ROUTE</t>
  </si>
  <si>
    <t>141W</t>
  </si>
  <si>
    <t>AUSTRALIA &amp; NEW ZEALAND ROUTE</t>
  </si>
  <si>
    <t>BRI</t>
  </si>
  <si>
    <t>JPO TUCANA</t>
  </si>
  <si>
    <t>027S</t>
  </si>
  <si>
    <t>MEL</t>
  </si>
  <si>
    <t>057S</t>
  </si>
  <si>
    <t>042S</t>
  </si>
  <si>
    <t>040S</t>
  </si>
  <si>
    <t>029W</t>
  </si>
  <si>
    <t>SYD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</si>
  <si>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</si>
  <si>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</si>
  <si>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</si>
  <si>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</si>
  <si>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</si>
  <si>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</si>
  <si>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</si>
  <si>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</si>
  <si>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107S</t>
  </si>
  <si>
    <t>SIHANOUVKILLE</t>
  </si>
  <si>
    <t>MANILA(S)</t>
  </si>
  <si>
    <t>LAEM CHABANG</t>
  </si>
  <si>
    <t>071W</t>
  </si>
  <si>
    <t>014W</t>
  </si>
  <si>
    <t>072W</t>
  </si>
  <si>
    <t>RCL</t>
  </si>
  <si>
    <t>045W</t>
  </si>
  <si>
    <t>INDIAN ROUTE</t>
  </si>
  <si>
    <t>CLT</t>
  </si>
  <si>
    <t>NEW DELHI/(P )</t>
  </si>
  <si>
    <t>DOLPHIN II</t>
  </si>
  <si>
    <t>NHAVA SHEVA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</si>
  <si>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</si>
  <si>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</si>
  <si>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</si>
  <si>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</si>
  <si>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</si>
  <si>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</si>
  <si>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</si>
  <si>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</si>
  <si>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YM PINE</t>
  </si>
  <si>
    <t>YM WEALTH</t>
  </si>
  <si>
    <t>AQA</t>
  </si>
  <si>
    <t>DAMMAN</t>
  </si>
  <si>
    <t>RIYADH</t>
  </si>
  <si>
    <t>SAN FRANCISCO BRIDGE</t>
  </si>
  <si>
    <t>NYK LYNX</t>
  </si>
  <si>
    <t>MOL PROSPERITY</t>
  </si>
  <si>
    <t>CALLAO</t>
  </si>
  <si>
    <t>BUENAVENTURA</t>
  </si>
  <si>
    <t>BUE</t>
  </si>
  <si>
    <t>322E</t>
  </si>
  <si>
    <t>MANZANILLO</t>
  </si>
  <si>
    <t>031E</t>
  </si>
  <si>
    <t>045E</t>
  </si>
  <si>
    <t>052E</t>
  </si>
  <si>
    <t>SINGAPORE</t>
  </si>
  <si>
    <t>100E</t>
  </si>
  <si>
    <t>017W</t>
  </si>
  <si>
    <t>MOL GENESIS</t>
  </si>
  <si>
    <t>COSCO HOUSTON</t>
  </si>
  <si>
    <t>053E</t>
  </si>
  <si>
    <t>COLON FREE ZONE</t>
  </si>
  <si>
    <t>ITAL MILIONE</t>
  </si>
  <si>
    <t>LA</t>
  </si>
  <si>
    <t>044E</t>
  </si>
  <si>
    <t>060W</t>
  </si>
  <si>
    <t>051W</t>
  </si>
  <si>
    <t>NYC</t>
  </si>
  <si>
    <t>105E</t>
  </si>
  <si>
    <t>103E</t>
  </si>
  <si>
    <t>144W</t>
  </si>
  <si>
    <t>HYUNDAI INTEGRAL</t>
  </si>
  <si>
    <t>033W</t>
  </si>
  <si>
    <t>CHICAGO</t>
  </si>
  <si>
    <t>038W</t>
  </si>
  <si>
    <t>061W</t>
  </si>
  <si>
    <t>MIAMI</t>
  </si>
  <si>
    <t>JAPAN &amp; SOUTH KOREA</t>
  </si>
  <si>
    <t>OSAKA/KOBE</t>
  </si>
  <si>
    <t>MOJI/HAKATA</t>
  </si>
  <si>
    <t>TOKYO/YOKOHAMA</t>
  </si>
  <si>
    <t>NAGOYA</t>
  </si>
  <si>
    <t>BUSAN</t>
  </si>
  <si>
    <t>INCHON</t>
  </si>
  <si>
    <t>CNSZX</t>
  </si>
  <si>
    <t>BANGKOK</t>
  </si>
  <si>
    <t>OOCL SEOUL</t>
  </si>
  <si>
    <t>CMA CGM ALASKA</t>
  </si>
  <si>
    <t>TAYMA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</si>
  <si>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</si>
  <si>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</si>
  <si>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</si>
  <si>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</si>
  <si>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</si>
  <si>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</si>
  <si>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</si>
  <si>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</si>
  <si>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KAMA BHUM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</si>
  <si>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</si>
  <si>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</si>
  <si>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</si>
  <si>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>SITC YANTAI</t>
  </si>
  <si>
    <t xml:space="preserve">HAMBURG </t>
    <phoneticPr fontId="35" type="noConversion"/>
  </si>
  <si>
    <t>JITRA BHUM</t>
  </si>
  <si>
    <t>KMTC TAIPEIS</t>
  </si>
  <si>
    <t xml:space="preserve"> </t>
  </si>
  <si>
    <t>COSCO IZMIR</t>
  </si>
  <si>
    <t>BLANK SAILING</t>
  </si>
  <si>
    <t>YM GREEN</t>
  </si>
  <si>
    <t>COSCO HAIFA</t>
  </si>
  <si>
    <t>SITC OSAKA</t>
  </si>
  <si>
    <t>COSCO ASIA</t>
  </si>
  <si>
    <t>038E</t>
  </si>
  <si>
    <t>COSCO PACIFIC</t>
  </si>
  <si>
    <t>0029W</t>
  </si>
  <si>
    <t>WAN HAI 517</t>
  </si>
  <si>
    <t>YM COSMOS</t>
  </si>
  <si>
    <t>EVER LIBRA</t>
  </si>
  <si>
    <t>037E</t>
  </si>
  <si>
    <t>KOTA LEMBAH</t>
  </si>
  <si>
    <t>WAN HAI 515</t>
  </si>
  <si>
    <t>ITHA BHUM</t>
  </si>
  <si>
    <t>SITC GUANGDONG</t>
  </si>
  <si>
    <t>DERBY D</t>
  </si>
  <si>
    <t>APL ENGLAND</t>
  </si>
  <si>
    <t>906W</t>
  </si>
  <si>
    <t>BROOKLYN BRIDGE</t>
  </si>
  <si>
    <t>COSCO DURBAN</t>
  </si>
  <si>
    <t>CLEMENS SCHULTE</t>
  </si>
  <si>
    <t>WAN HAI 510</t>
  </si>
  <si>
    <t>KOTA PERABU</t>
  </si>
  <si>
    <t>KOTA PANJANG</t>
  </si>
  <si>
    <t>XIN BEIJING</t>
  </si>
  <si>
    <t>1906E</t>
  </si>
  <si>
    <t>1904S</t>
  </si>
  <si>
    <t>MCC YANGON  </t>
  </si>
  <si>
    <t>1906S</t>
  </si>
  <si>
    <t>SITC GUANGXI</t>
  </si>
  <si>
    <t>SITC SENDAI</t>
  </si>
  <si>
    <t>BLANK</t>
  </si>
  <si>
    <t>EVER UNITY</t>
  </si>
  <si>
    <t>CMA CGM AMBER</t>
  </si>
  <si>
    <t>CMA CGM CORAL</t>
  </si>
  <si>
    <t>257S</t>
  </si>
  <si>
    <t>E.R. MONTECITO</t>
  </si>
  <si>
    <t>909S</t>
  </si>
  <si>
    <t>CONTI CRYSTAL</t>
  </si>
  <si>
    <t>HOUSTON BRIDGE</t>
  </si>
  <si>
    <t>MSC KATIE</t>
  </si>
  <si>
    <t>FA908A/908A</t>
  </si>
  <si>
    <t>EVER UNION</t>
  </si>
  <si>
    <t>YM SEATTLE</t>
  </si>
  <si>
    <t>MAERSKHANOI</t>
  </si>
  <si>
    <t>907W</t>
  </si>
  <si>
    <t>910W</t>
  </si>
  <si>
    <t>MSCVALERIA</t>
  </si>
  <si>
    <t>MILANMAERSK</t>
  </si>
  <si>
    <t>MSC REEF</t>
  </si>
  <si>
    <t>909S  </t>
  </si>
  <si>
    <t>ARGOS</t>
  </si>
  <si>
    <t>0QA2FS</t>
  </si>
  <si>
    <t>COSCO SHIPPING LEO</t>
  </si>
  <si>
    <t>CMA CGM ALEXANDER VON HUMBOLDT</t>
  </si>
  <si>
    <t>0FL2ZW1</t>
  </si>
  <si>
    <t>CMA CGM CORTE REAL</t>
  </si>
  <si>
    <t>0KN1XW1</t>
  </si>
  <si>
    <t>EVER GIFTED</t>
  </si>
  <si>
    <t>1025W</t>
  </si>
  <si>
    <t>CSCL PACIFIC OCEAN</t>
  </si>
  <si>
    <t>TALOS</t>
  </si>
  <si>
    <t>013W</t>
  </si>
  <si>
    <t>MAIRA XL</t>
  </si>
  <si>
    <t>097W</t>
  </si>
  <si>
    <t>CMA CGM GEMINI</t>
  </si>
  <si>
    <t>0ME2XW1</t>
  </si>
  <si>
    <t>ITAL LAGUNA</t>
  </si>
  <si>
    <t>KOTA LEKAS</t>
  </si>
  <si>
    <t>KOTA SINGA</t>
  </si>
  <si>
    <t>0030W</t>
  </si>
  <si>
    <t>COSCO SURABAYA</t>
  </si>
  <si>
    <t>WIELAND</t>
  </si>
  <si>
    <t>1902W</t>
  </si>
  <si>
    <t>KOTA CEPAT</t>
  </si>
  <si>
    <t>APL SALALAH</t>
  </si>
  <si>
    <t>0SV1RS1</t>
  </si>
  <si>
    <t>ERVING</t>
  </si>
  <si>
    <t>EVER LUNAR</t>
  </si>
  <si>
    <t>EVER LEADER</t>
  </si>
  <si>
    <t>0890E</t>
  </si>
  <si>
    <t>CSCL AUTUMN</t>
  </si>
  <si>
    <t>XIN LOS ANGELES</t>
  </si>
  <si>
    <t>WAN HAI 511</t>
  </si>
  <si>
    <t>COSCO NINGBO</t>
  </si>
  <si>
    <t>0PP35E1MA</t>
  </si>
  <si>
    <t>1910S</t>
  </si>
  <si>
    <t>1905N</t>
  </si>
  <si>
    <t>1908E</t>
  </si>
  <si>
    <t>1909E</t>
  </si>
  <si>
    <t>1907E</t>
  </si>
  <si>
    <t>1910E</t>
  </si>
  <si>
    <t>SVENDBORG MAERSK</t>
  </si>
  <si>
    <t>909E</t>
  </si>
  <si>
    <t>910E</t>
  </si>
  <si>
    <t>SAFMARINE NOKWANDA</t>
  </si>
  <si>
    <t>1908S</t>
  </si>
  <si>
    <t>1909S</t>
  </si>
  <si>
    <t>CNNGB</t>
    <phoneticPr fontId="35" type="noConversion"/>
  </si>
  <si>
    <t>MAERSK SKARSTIND</t>
  </si>
  <si>
    <t>SANTA INES</t>
  </si>
  <si>
    <t>E.R. SANTA BARBARA</t>
  </si>
  <si>
    <t>CCNI ANDES</t>
  </si>
  <si>
    <t>910S</t>
  </si>
  <si>
    <t>911S</t>
  </si>
  <si>
    <t>912S</t>
  </si>
  <si>
    <t>913S</t>
  </si>
  <si>
    <t>OOCL BUSAN</t>
  </si>
  <si>
    <t>SIMA GISELLE</t>
  </si>
  <si>
    <t>228S</t>
  </si>
  <si>
    <t>255S</t>
  </si>
  <si>
    <t>132S</t>
  </si>
  <si>
    <t>253S</t>
  </si>
  <si>
    <t>MSC SAVONA</t>
  </si>
  <si>
    <t>MAERSKHANGZHOU</t>
  </si>
  <si>
    <t>911W</t>
  </si>
  <si>
    <t>912W</t>
  </si>
  <si>
    <t>MSCTARANTO</t>
  </si>
  <si>
    <t>MSCCLORINDA</t>
  </si>
  <si>
    <t>MANCHESTER MAERSK</t>
  </si>
  <si>
    <t>MSC ERICA</t>
  </si>
  <si>
    <t>MAERSKYANGTZE</t>
  </si>
  <si>
    <t>CARLSCHULTE</t>
  </si>
  <si>
    <t>EDITHMAERSK</t>
  </si>
  <si>
    <t>MSC ANNA</t>
  </si>
  <si>
    <t>COLOMBO EXPRESS</t>
  </si>
  <si>
    <t>YM UNISON</t>
  </si>
  <si>
    <t>YM UBERTY</t>
  </si>
  <si>
    <t>HAMBURG BRIDGE</t>
  </si>
  <si>
    <t>YM UNIFORMITY</t>
  </si>
  <si>
    <t>YM UBIQUITY</t>
  </si>
  <si>
    <t>HELSINKI BRIDGE</t>
  </si>
  <si>
    <t>MOL BELIEF</t>
  </si>
  <si>
    <t>COCHRANE</t>
  </si>
  <si>
    <t>COYHAIQUE</t>
  </si>
  <si>
    <t>911E</t>
  </si>
  <si>
    <t>CISNES</t>
  </si>
  <si>
    <t>MOL BRAVO</t>
  </si>
  <si>
    <t>MSC CAPELLA</t>
  </si>
  <si>
    <t>MOL BELLWETHER</t>
  </si>
  <si>
    <t>MSC LAUREN</t>
  </si>
  <si>
    <t>FA910A/910A</t>
  </si>
  <si>
    <t>FA912A/912A</t>
  </si>
  <si>
    <t>SYMI I</t>
  </si>
  <si>
    <t>MSC SARA ELENA</t>
  </si>
  <si>
    <t>MSC GISELLE</t>
  </si>
  <si>
    <t>CAPE ARTEMISIO</t>
  </si>
  <si>
    <t>TO BE NOMINATED</t>
  </si>
  <si>
    <t>YM WINDOW/YWWT</t>
  </si>
  <si>
    <t>YM WISH/WIST</t>
  </si>
  <si>
    <t>YM WORLD/WORT</t>
  </si>
  <si>
    <t>YM WONDROUS/YWOT</t>
  </si>
  <si>
    <t>COSCO HONG KONG</t>
  </si>
  <si>
    <t>E.R. FELIXSTOWE</t>
  </si>
  <si>
    <t>ITAL LIRICA</t>
  </si>
  <si>
    <t>MP THE BRADY</t>
  </si>
  <si>
    <t>CMA CGM EIFFEL</t>
  </si>
  <si>
    <t xml:space="preserve"> MOL TRUTH   /MQRT</t>
  </si>
  <si>
    <t>MOL TRUST/TUTT</t>
  </si>
  <si>
    <t>MOL TRADITION /AIGT</t>
  </si>
  <si>
    <t>AL NEFUD /AUET</t>
  </si>
  <si>
    <t>ALULA/ZALT</t>
  </si>
  <si>
    <t>YM WELLBEING/WEBT</t>
  </si>
  <si>
    <t>NYK OWL/NOWT</t>
  </si>
  <si>
    <t>MILLAU BRIDGE /LLAT</t>
  </si>
  <si>
    <t>SEASPAN ZAMBEZI/ZAMT</t>
  </si>
  <si>
    <t>SEASPAN HUDSON/YHDT</t>
  </si>
  <si>
    <t>ATHOS /TSQT</t>
  </si>
  <si>
    <t>SEASPAN GANGES/SEOT</t>
  </si>
  <si>
    <t>MOL TRUTH   /MQRT</t>
  </si>
  <si>
    <t>CMA CGM COLUMBIA</t>
  </si>
  <si>
    <t>CMA CGM LISA MARIE</t>
  </si>
  <si>
    <t>CSAV TRANCURA</t>
  </si>
  <si>
    <t>0PP37E1MA</t>
  </si>
  <si>
    <t>0PP39E1MA</t>
  </si>
  <si>
    <t>0PP3BE1MA</t>
  </si>
  <si>
    <t>020</t>
  </si>
  <si>
    <t>MAERSK EMDEN</t>
  </si>
  <si>
    <t>MSC MARIA SAVERIA</t>
  </si>
  <si>
    <t>MAERSK EXETER</t>
  </si>
  <si>
    <t>MAERSK ESMERALDAS</t>
  </si>
  <si>
    <t>V.909N</t>
  </si>
  <si>
    <t>V.910N</t>
  </si>
  <si>
    <t>V.911N</t>
  </si>
  <si>
    <t>V.912N</t>
  </si>
  <si>
    <t>KOTA CAHAYA</t>
  </si>
  <si>
    <t>048W</t>
  </si>
  <si>
    <t>0QA2HS</t>
  </si>
  <si>
    <t>0QA2JS</t>
  </si>
  <si>
    <t>0QA2LS</t>
  </si>
  <si>
    <t>0QA2NS</t>
  </si>
  <si>
    <t>CSCL SPRING</t>
  </si>
  <si>
    <t>023N</t>
  </si>
  <si>
    <t>057N</t>
  </si>
  <si>
    <t>066N</t>
  </si>
  <si>
    <t>APL QINGDAO</t>
  </si>
  <si>
    <t>APL DUBLIN</t>
  </si>
  <si>
    <t>APL SOUTHAMPTON</t>
  </si>
  <si>
    <t>0SV1VS1</t>
  </si>
  <si>
    <t>0SV1ZS1</t>
  </si>
  <si>
    <t>0SV23S1</t>
  </si>
  <si>
    <t>KOTA PURI</t>
  </si>
  <si>
    <t>KOTA PERWIRA</t>
  </si>
  <si>
    <t>COSCO EUROPE</t>
  </si>
  <si>
    <t>CMA CGM MELISANDE</t>
  </si>
  <si>
    <t>BALTIC BRIDGE</t>
  </si>
  <si>
    <t>E.R TIANPING</t>
  </si>
  <si>
    <t>CMA CGM LA SCALA</t>
  </si>
  <si>
    <t>0PG39E1</t>
  </si>
  <si>
    <t>0PG3BE1</t>
  </si>
  <si>
    <t>0PG3DE1</t>
  </si>
  <si>
    <t>0PG3FE1</t>
  </si>
  <si>
    <t>COSCO SHIPPING SAKURA</t>
  </si>
  <si>
    <t>EDISON</t>
  </si>
  <si>
    <t>COSCO FAITH</t>
  </si>
  <si>
    <t>047E</t>
  </si>
  <si>
    <t>039E</t>
  </si>
  <si>
    <t>0MB2FE1</t>
  </si>
  <si>
    <t>0MB2JE1</t>
  </si>
  <si>
    <t>EVER LINKING</t>
  </si>
  <si>
    <t>EVER LOADING</t>
  </si>
  <si>
    <t>EVER LEADING</t>
  </si>
  <si>
    <t>0891E</t>
  </si>
  <si>
    <t>0892E</t>
  </si>
  <si>
    <t>0893E</t>
  </si>
  <si>
    <t>0894E</t>
  </si>
  <si>
    <t>EVER LUCENT</t>
  </si>
  <si>
    <t>KOTA PAHLAWAN</t>
  </si>
  <si>
    <t>CSCL SUMMER</t>
  </si>
  <si>
    <t>E009</t>
  </si>
  <si>
    <t>0012E</t>
  </si>
  <si>
    <t>COSCO PRINCE RUPERT</t>
  </si>
  <si>
    <t xml:space="preserve">EVER LASTING </t>
  </si>
  <si>
    <t>MEDITERRANEAN BRIDGE</t>
  </si>
  <si>
    <t>131E</t>
  </si>
  <si>
    <t>168E</t>
  </si>
  <si>
    <t>004E</t>
  </si>
  <si>
    <t>WAN HAI 613</t>
  </si>
  <si>
    <t>WAN HAI 516</t>
  </si>
  <si>
    <t>KOTA CARUM</t>
  </si>
  <si>
    <t>IRENES WAVE</t>
  </si>
  <si>
    <t>E031</t>
  </si>
  <si>
    <t>E038</t>
  </si>
  <si>
    <t>E016</t>
  </si>
  <si>
    <t>CSCL EAST CHINA SEA</t>
  </si>
  <si>
    <t>052W</t>
  </si>
  <si>
    <t>108W</t>
  </si>
  <si>
    <t>129W</t>
  </si>
  <si>
    <t>THALASSA HELLAS</t>
  </si>
  <si>
    <t>THALASSA PISTIS</t>
  </si>
  <si>
    <t>0936W</t>
  </si>
  <si>
    <t>0938W</t>
  </si>
  <si>
    <t>EVER UNIFIC</t>
  </si>
  <si>
    <t>EVER URSULA</t>
  </si>
  <si>
    <t>1605W</t>
  </si>
  <si>
    <t>1606W</t>
  </si>
  <si>
    <t>1607W</t>
  </si>
  <si>
    <t>1608W</t>
  </si>
  <si>
    <t>139W</t>
  </si>
  <si>
    <t>180W</t>
  </si>
  <si>
    <t>OVP13W1</t>
  </si>
  <si>
    <t>THALASSA DOXA</t>
  </si>
  <si>
    <t xml:space="preserve">EVER GIVEN </t>
  </si>
  <si>
    <t xml:space="preserve">THALASSA NIKI </t>
  </si>
  <si>
    <t>EVER GENIUS</t>
  </si>
  <si>
    <t>1026W</t>
  </si>
  <si>
    <t>1027W</t>
  </si>
  <si>
    <t>1028W</t>
  </si>
  <si>
    <t>1029W</t>
  </si>
  <si>
    <t>W190</t>
  </si>
  <si>
    <t>W165</t>
  </si>
  <si>
    <t>W119</t>
  </si>
  <si>
    <t>XIN FU ZHOU</t>
  </si>
  <si>
    <t>KMTC DUBAI</t>
  </si>
  <si>
    <t>19002W</t>
  </si>
  <si>
    <t>1903W</t>
  </si>
  <si>
    <t xml:space="preserve">SINOTRANS KAOHSIUNG </t>
  </si>
  <si>
    <t>029S</t>
  </si>
  <si>
    <t>227S</t>
  </si>
  <si>
    <t>030S</t>
  </si>
  <si>
    <t>COSCO COLOMBO</t>
  </si>
  <si>
    <t>076S</t>
  </si>
  <si>
    <t>045S</t>
  </si>
  <si>
    <t>COSCO SHIPPING CAPRICORN</t>
  </si>
  <si>
    <t>COSCO SHIPPING LIBRA</t>
  </si>
  <si>
    <t>COSCO SHIPPING SAGITTARIUS</t>
  </si>
  <si>
    <t>COSCO SHIPPING NEBULA</t>
  </si>
  <si>
    <t>COSCO FUKUYAMA</t>
  </si>
  <si>
    <t>079S</t>
  </si>
  <si>
    <t>041S</t>
  </si>
  <si>
    <t>050S</t>
  </si>
  <si>
    <t>TAIPEI TRIUMPH</t>
  </si>
  <si>
    <t>TAMPA TRIUMPH</t>
  </si>
  <si>
    <t>COSCO SHIPPING ALPS</t>
  </si>
  <si>
    <t>008W</t>
  </si>
  <si>
    <t>KOTA SETIA</t>
  </si>
  <si>
    <t>KOTA SEGAR</t>
  </si>
  <si>
    <t>KOTA SELAMAT</t>
  </si>
  <si>
    <t>KOTA SATRIA</t>
  </si>
  <si>
    <t>0031W</t>
  </si>
  <si>
    <t xml:space="preserve">KOWLOON BAY </t>
  </si>
  <si>
    <t>YM EXCELLENCE</t>
  </si>
  <si>
    <t>903W</t>
  </si>
  <si>
    <t>084W</t>
  </si>
  <si>
    <t>OOCL UTAH</t>
  </si>
  <si>
    <t>EVER ULYSSES</t>
  </si>
  <si>
    <t>ITAL UNICA</t>
  </si>
  <si>
    <t>EVER UNICORN</t>
  </si>
  <si>
    <t>ITAL USODIMARE</t>
  </si>
  <si>
    <t>1368W</t>
  </si>
  <si>
    <t>1369W</t>
  </si>
  <si>
    <t>1370W</t>
  </si>
  <si>
    <t>1367W</t>
  </si>
  <si>
    <t>APL NEW JERSEY</t>
  </si>
  <si>
    <t xml:space="preserve"> CMA CGM LAMARTINE</t>
  </si>
  <si>
    <t>APL CALIFORNIA</t>
  </si>
  <si>
    <t>PUCON</t>
  </si>
  <si>
    <t>KOTA CANTIK</t>
  </si>
  <si>
    <t>0BE31W1</t>
  </si>
  <si>
    <t>0BE33W1</t>
  </si>
  <si>
    <t>0BE35W1</t>
  </si>
  <si>
    <t>APL DANUBE</t>
  </si>
  <si>
    <t>COSCO SHIPPING PANAMA</t>
  </si>
  <si>
    <t>CMA CGM ARKANSAS</t>
  </si>
  <si>
    <t>COSCO SHIPPING SEINE</t>
  </si>
  <si>
    <t>CMA CGM URAL</t>
  </si>
  <si>
    <t>0BX33W1</t>
  </si>
  <si>
    <t>0BX37W1</t>
  </si>
  <si>
    <t>0BX3BW1</t>
  </si>
  <si>
    <t>OOCL FRANCE</t>
  </si>
  <si>
    <t>CMA CGM LEO</t>
  </si>
  <si>
    <t>0ME2ZW1</t>
  </si>
  <si>
    <t>0ME31W1</t>
  </si>
  <si>
    <t>0ME35W1</t>
  </si>
  <si>
    <t>CMA CGM BENJAMIN FRANKLIN</t>
  </si>
  <si>
    <t>APL TEMASEK</t>
  </si>
  <si>
    <t>CMA CGM KERGUELEN</t>
  </si>
  <si>
    <t>CMA CGM JULES VERNE</t>
  </si>
  <si>
    <t>0FL31W1</t>
  </si>
  <si>
    <t>0FL33W1</t>
  </si>
  <si>
    <t>0FL35W1</t>
  </si>
  <si>
    <t>0FL37W1</t>
  </si>
  <si>
    <t>OOCL GERMANY</t>
  </si>
  <si>
    <t>CSCL GLOBE</t>
  </si>
  <si>
    <t>OOCL SCANDINAVIA</t>
  </si>
  <si>
    <t>OOCL JAPAN</t>
  </si>
  <si>
    <t>CMA CGM AMERIGO VESPUCCI</t>
  </si>
  <si>
    <t xml:space="preserve">CMA CGM MARCO POLO </t>
  </si>
  <si>
    <t>CMA CGM LAPEROUSE</t>
  </si>
  <si>
    <t>APL VANDA</t>
  </si>
  <si>
    <t>0KN1ZW1</t>
  </si>
  <si>
    <t>0KN21W1</t>
  </si>
  <si>
    <t>0KN23W1</t>
  </si>
  <si>
    <t>0KN25W1</t>
  </si>
  <si>
    <t>OPHELIA</t>
  </si>
  <si>
    <t>0RK2FS</t>
  </si>
  <si>
    <t>0RK2LS</t>
  </si>
  <si>
    <t>ISEACO WISDOM</t>
  </si>
  <si>
    <t>1903S</t>
  </si>
  <si>
    <t>SITC KAWASAKI</t>
  </si>
  <si>
    <t>SITC KANTO</t>
  </si>
  <si>
    <t>SITC JIANGSU</t>
  </si>
  <si>
    <t>SITC JAKARTA</t>
  </si>
  <si>
    <t>1912S</t>
  </si>
  <si>
    <t>1911S</t>
  </si>
  <si>
    <t>1914S</t>
  </si>
  <si>
    <t>1913S</t>
  </si>
  <si>
    <t>EPONYMA</t>
  </si>
  <si>
    <t>1907N</t>
  </si>
  <si>
    <t>1909N</t>
  </si>
  <si>
    <t>1911E</t>
  </si>
  <si>
    <t>1912E</t>
  </si>
  <si>
    <t>1913E</t>
  </si>
  <si>
    <t>1914E</t>
  </si>
  <si>
    <t>084E</t>
  </si>
  <si>
    <t>085E</t>
  </si>
  <si>
    <t>086E</t>
  </si>
  <si>
    <t>087E</t>
  </si>
  <si>
    <t>088E</t>
  </si>
  <si>
    <t>SITC HEBEI</t>
  </si>
  <si>
    <t>CAROLINA TRADER  </t>
  </si>
  <si>
    <t>MCC DANANG  </t>
  </si>
  <si>
    <t>CALIFORNIA TRADER  </t>
  </si>
  <si>
    <t>MCC MEDAN  </t>
  </si>
  <si>
    <t>910S  </t>
  </si>
  <si>
    <t>911S  </t>
  </si>
  <si>
    <t>914S  </t>
  </si>
  <si>
    <t>913S  </t>
  </si>
  <si>
    <t>XIN MING ZHOU 20</t>
  </si>
  <si>
    <t>1915E</t>
  </si>
  <si>
    <t>1916E</t>
  </si>
  <si>
    <t>MAR</t>
    <phoneticPr fontId="35" type="noConversion"/>
  </si>
  <si>
    <t>SUSAN MAERSK</t>
  </si>
  <si>
    <t>AOTEA MAERSK</t>
  </si>
  <si>
    <t>CAROLINE MAERSK</t>
  </si>
  <si>
    <t>CARSTEN MAERSK</t>
  </si>
  <si>
    <t>912E</t>
  </si>
  <si>
    <t>913E</t>
  </si>
  <si>
    <t>914E</t>
  </si>
  <si>
    <t>LAURA MAERSK</t>
  </si>
  <si>
    <t>MARATHOPOLIS</t>
  </si>
  <si>
    <t>MEXICO</t>
  </si>
  <si>
    <t>LEDA MAERSK</t>
  </si>
  <si>
    <t>MOL BEACON</t>
  </si>
  <si>
    <t>913W</t>
  </si>
  <si>
    <t>NEW MINGZHOU 12</t>
    <phoneticPr fontId="35" type="noConversion"/>
  </si>
  <si>
    <t>9019S</t>
    <phoneticPr fontId="35" type="noConversion"/>
  </si>
  <si>
    <t>NTW1  1/2</t>
    <phoneticPr fontId="35" type="noConversion"/>
  </si>
  <si>
    <t>9021S</t>
    <phoneticPr fontId="35" type="noConversion"/>
  </si>
  <si>
    <t>9023S</t>
    <phoneticPr fontId="35" type="noConversion"/>
  </si>
  <si>
    <t>9025S</t>
    <phoneticPr fontId="35" type="noConversion"/>
  </si>
  <si>
    <t>XIN MING ZHOU 18</t>
    <phoneticPr fontId="35" type="noConversion"/>
  </si>
  <si>
    <t>9017S</t>
    <phoneticPr fontId="35" type="noConversion"/>
  </si>
  <si>
    <t>NTW2   4/5</t>
    <phoneticPr fontId="35" type="noConversion"/>
  </si>
  <si>
    <t>NEW MINGZHOU 60</t>
    <phoneticPr fontId="35" type="noConversion"/>
  </si>
  <si>
    <t>9003S</t>
    <phoneticPr fontId="35" type="noConversion"/>
  </si>
  <si>
    <t>9005S</t>
    <phoneticPr fontId="35" type="noConversion"/>
  </si>
  <si>
    <t>9007S</t>
    <phoneticPr fontId="35" type="noConversion"/>
  </si>
  <si>
    <t>9009S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</si>
  <si>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</si>
  <si>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</si>
  <si>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</si>
  <si>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</si>
  <si>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</si>
  <si>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>VESSEL</t>
    <phoneticPr fontId="35" type="noConversion"/>
  </si>
  <si>
    <t>910W</t>
    <phoneticPr fontId="35" type="noConversion"/>
  </si>
  <si>
    <t>HMM/HSD/AE6</t>
    <phoneticPr fontId="35" type="noConversion"/>
  </si>
  <si>
    <t>CNNGB</t>
    <phoneticPr fontId="35" type="noConversion"/>
  </si>
  <si>
    <t xml:space="preserve">FELIXSTOWE </t>
    <phoneticPr fontId="35" type="noConversion"/>
  </si>
  <si>
    <t>COSCO/CMA /AEU5</t>
    <phoneticPr fontId="35" type="noConversion"/>
  </si>
  <si>
    <t>031W</t>
    <phoneticPr fontId="35" type="noConversion"/>
  </si>
  <si>
    <t>COSCO /AEU1</t>
    <phoneticPr fontId="35" type="noConversion"/>
  </si>
  <si>
    <t>008W</t>
    <phoneticPr fontId="35" type="noConversion"/>
  </si>
  <si>
    <t>007W</t>
    <phoneticPr fontId="35" type="noConversion"/>
  </si>
  <si>
    <t>DUBLIN</t>
    <phoneticPr fontId="35" type="noConversion"/>
  </si>
  <si>
    <t>VESSEL</t>
    <phoneticPr fontId="11" type="noConversion"/>
  </si>
  <si>
    <t>006W</t>
    <phoneticPr fontId="35" type="noConversion"/>
  </si>
  <si>
    <t>ONE/HPL/FE2</t>
    <phoneticPr fontId="35" type="noConversion"/>
  </si>
  <si>
    <t xml:space="preserve"> </t>
    <phoneticPr fontId="35" type="noConversion"/>
  </si>
  <si>
    <t>PRIAEUS</t>
    <phoneticPr fontId="35" type="noConversion"/>
  </si>
  <si>
    <t>COSCO/AEM1</t>
    <phoneticPr fontId="35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</si>
  <si>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</si>
  <si>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</si>
  <si>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</si>
  <si>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</si>
  <si>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</si>
  <si>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TALLINN</t>
    <phoneticPr fontId="35" type="noConversion"/>
  </si>
  <si>
    <t xml:space="preserve">NORDIC ROUTE     </t>
    <phoneticPr fontId="35" type="noConversion"/>
  </si>
  <si>
    <t>GOTHENBURG</t>
    <phoneticPr fontId="35" type="noConversion"/>
  </si>
  <si>
    <t>HELSINKI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</si>
  <si>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</si>
  <si>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</si>
  <si>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014W</t>
    <phoneticPr fontId="35" type="noConversion"/>
  </si>
  <si>
    <t>ONE MD1</t>
    <phoneticPr fontId="35" type="noConversion"/>
  </si>
  <si>
    <t>011W</t>
    <phoneticPr fontId="35" type="noConversion"/>
  </si>
  <si>
    <t>008W</t>
    <phoneticPr fontId="35" type="noConversion"/>
  </si>
  <si>
    <t>013W</t>
    <phoneticPr fontId="35" type="noConversion"/>
  </si>
  <si>
    <t>COSCO/AEM2</t>
    <phoneticPr fontId="35" type="noConversion"/>
  </si>
  <si>
    <t>HPL /MD2</t>
    <phoneticPr fontId="35" type="noConversion"/>
  </si>
  <si>
    <t>003W</t>
    <phoneticPr fontId="35" type="noConversion"/>
  </si>
  <si>
    <t>021W</t>
    <phoneticPr fontId="35" type="noConversion"/>
  </si>
  <si>
    <t xml:space="preserve">GENOA </t>
    <phoneticPr fontId="35" type="noConversion"/>
  </si>
  <si>
    <t>013W</t>
    <phoneticPr fontId="35" type="noConversion"/>
  </si>
  <si>
    <t>VALENCIA</t>
    <phoneticPr fontId="35" type="noConversion"/>
  </si>
  <si>
    <t>MSC /MSK /AE20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</si>
  <si>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</si>
  <si>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</si>
  <si>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</si>
  <si>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</si>
  <si>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</si>
  <si>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</si>
  <si>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</si>
  <si>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>TANGER</t>
    <phoneticPr fontId="35" type="noConversion"/>
  </si>
  <si>
    <t>HPL /FE2</t>
    <phoneticPr fontId="35" type="noConversion"/>
  </si>
  <si>
    <t>COSCO/WAX2</t>
    <phoneticPr fontId="35" type="noConversion"/>
  </si>
  <si>
    <t>APAPA,LAGOS/TINCAN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</si>
  <si>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</si>
  <si>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</si>
  <si>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</si>
  <si>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VANLENCIA</t>
    <phoneticPr fontId="35" type="noConversion"/>
  </si>
  <si>
    <t>909W</t>
    <phoneticPr fontId="35" type="noConversion"/>
  </si>
  <si>
    <t>MSC/MSK /AE5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</si>
  <si>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</si>
  <si>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</si>
  <si>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</si>
  <si>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</si>
  <si>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</si>
  <si>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KOTA PETANI</t>
    <phoneticPr fontId="35" type="noConversion"/>
  </si>
  <si>
    <t>0003W</t>
    <phoneticPr fontId="35" type="noConversion"/>
  </si>
  <si>
    <t>PIL RSS</t>
    <phoneticPr fontId="35" type="noConversion"/>
  </si>
  <si>
    <t>COSCO KAOHSIUNG</t>
    <phoneticPr fontId="35" type="noConversion"/>
  </si>
  <si>
    <t>066W</t>
    <phoneticPr fontId="35" type="noConversion"/>
  </si>
  <si>
    <t>KOTA PELANGI</t>
    <phoneticPr fontId="35" type="noConversion"/>
  </si>
  <si>
    <t>0009W</t>
    <phoneticPr fontId="35" type="noConversion"/>
  </si>
  <si>
    <t>APL BARCELONA</t>
    <phoneticPr fontId="35" type="noConversion"/>
  </si>
  <si>
    <t>0RD2ZW1</t>
    <phoneticPr fontId="35" type="noConversion"/>
  </si>
  <si>
    <t>CAPE TAINARO</t>
    <phoneticPr fontId="35" type="noConversion"/>
  </si>
  <si>
    <t>CMA/PIL (NCS)</t>
    <phoneticPr fontId="35" type="noConversion"/>
  </si>
  <si>
    <t xml:space="preserve">BRISBANE  </t>
    <phoneticPr fontId="35" type="noConversion"/>
  </si>
  <si>
    <t>905W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</si>
  <si>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</si>
  <si>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</si>
  <si>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108N</t>
    <phoneticPr fontId="35" type="noConversion"/>
  </si>
  <si>
    <t>ONE EMC  AUJ/NEAX</t>
    <phoneticPr fontId="35" type="noConversion"/>
  </si>
  <si>
    <t>094N</t>
    <phoneticPr fontId="35" type="noConversion"/>
  </si>
  <si>
    <t>090N</t>
    <phoneticPr fontId="35" type="noConversion"/>
  </si>
  <si>
    <t>066N</t>
    <phoneticPr fontId="35" type="noConversion"/>
  </si>
  <si>
    <t>021N</t>
    <phoneticPr fontId="35" type="noConversion"/>
  </si>
  <si>
    <t xml:space="preserve">PENANG         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</si>
  <si>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</si>
  <si>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</si>
  <si>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</si>
  <si>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KOTA MANIS</t>
    <phoneticPr fontId="35" type="noConversion"/>
  </si>
  <si>
    <t>0020W</t>
    <phoneticPr fontId="35" type="noConversion"/>
  </si>
  <si>
    <t>PIL EAS</t>
    <phoneticPr fontId="35" type="noConversion"/>
  </si>
  <si>
    <t>KOTA MEGAH</t>
    <phoneticPr fontId="35" type="noConversion"/>
  </si>
  <si>
    <t>0117W</t>
    <phoneticPr fontId="35" type="noConversion"/>
  </si>
  <si>
    <t>COSCO YINGKOU</t>
    <phoneticPr fontId="35" type="noConversion"/>
  </si>
  <si>
    <t>126W</t>
    <phoneticPr fontId="35" type="noConversion"/>
  </si>
  <si>
    <t>EXPRESS SPAIN</t>
    <phoneticPr fontId="35" type="noConversion"/>
  </si>
  <si>
    <t>1904W</t>
    <phoneticPr fontId="35" type="noConversion"/>
  </si>
  <si>
    <t>TBN</t>
    <phoneticPr fontId="35" type="noConversion"/>
  </si>
  <si>
    <t xml:space="preserve">PORT KELANG        </t>
    <phoneticPr fontId="35" type="noConversion"/>
  </si>
  <si>
    <t xml:space="preserve"> </t>
    <phoneticPr fontId="35" type="noConversion"/>
  </si>
  <si>
    <t>PORT KELANG</t>
    <phoneticPr fontId="35" type="noConversion"/>
  </si>
  <si>
    <t>139E</t>
    <phoneticPr fontId="35" type="noConversion"/>
  </si>
  <si>
    <t>ONE  PMX</t>
    <phoneticPr fontId="35" type="noConversion"/>
  </si>
  <si>
    <t>061E</t>
    <phoneticPr fontId="35" type="noConversion"/>
  </si>
  <si>
    <t>180E</t>
    <phoneticPr fontId="35" type="noConversion"/>
  </si>
  <si>
    <t>0VP14E1PL</t>
    <phoneticPr fontId="35" type="noConversion"/>
  </si>
  <si>
    <t>W052</t>
    <phoneticPr fontId="35" type="noConversion"/>
  </si>
  <si>
    <t xml:space="preserve">WHL CMS </t>
    <phoneticPr fontId="35" type="noConversion"/>
  </si>
  <si>
    <t>048W</t>
    <phoneticPr fontId="35" type="noConversion"/>
  </si>
  <si>
    <t>W044</t>
    <phoneticPr fontId="35" type="noConversion"/>
  </si>
  <si>
    <t>W045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</si>
  <si>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</si>
  <si>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</si>
  <si>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</si>
  <si>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ONE /SITC JABCO-2/VTX2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</si>
  <si>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</si>
  <si>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</si>
  <si>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     </t>
    <phoneticPr fontId="35" type="noConversion"/>
  </si>
  <si>
    <t>KMTC/COSCO/CSE</t>
    <phoneticPr fontId="35" type="noConversion"/>
  </si>
  <si>
    <t xml:space="preserve">SURABAYA      </t>
    <phoneticPr fontId="35" type="noConversion"/>
  </si>
  <si>
    <t>ASL  CHN1</t>
    <phoneticPr fontId="35" type="noConversion"/>
  </si>
  <si>
    <t xml:space="preserve">LAEM CHABANG  </t>
    <phoneticPr fontId="35" type="noConversion"/>
  </si>
  <si>
    <t>VESSEL</t>
    <phoneticPr fontId="35" type="noConversion"/>
  </si>
  <si>
    <t>CNNGB</t>
    <phoneticPr fontId="35" type="noConversion"/>
  </si>
  <si>
    <t>LAEM CHABANG</t>
    <phoneticPr fontId="35" type="noConversion"/>
  </si>
  <si>
    <t>RCL /RBC1</t>
    <phoneticPr fontId="35" type="noConversion"/>
  </si>
  <si>
    <t>284S</t>
    <phoneticPr fontId="35" type="noConversion"/>
  </si>
  <si>
    <t>292S</t>
    <phoneticPr fontId="35" type="noConversion"/>
  </si>
  <si>
    <t xml:space="preserve">BANGKOK   </t>
    <phoneticPr fontId="35" type="noConversion"/>
  </si>
  <si>
    <t>BANGKOK</t>
    <phoneticPr fontId="35" type="noConversion"/>
  </si>
  <si>
    <t>COSCO/RBC2</t>
    <phoneticPr fontId="35" type="noConversion"/>
  </si>
  <si>
    <t>WAREHOUSE CUT OFF</t>
    <phoneticPr fontId="35" type="noConversion"/>
  </si>
  <si>
    <t xml:space="preserve">SINGAPORE        </t>
    <phoneticPr fontId="35" type="noConversion"/>
  </si>
  <si>
    <t>016W</t>
    <phoneticPr fontId="35" type="noConversion"/>
  </si>
  <si>
    <t>YML MD3</t>
    <phoneticPr fontId="35" type="noConversion"/>
  </si>
  <si>
    <t>MANILA</t>
    <phoneticPr fontId="35" type="noConversion"/>
  </si>
  <si>
    <t xml:space="preserve">MANILA </t>
    <phoneticPr fontId="35" type="noConversion"/>
  </si>
  <si>
    <t>COSCO /CSCL   CNP2</t>
    <phoneticPr fontId="35" type="noConversion"/>
  </si>
  <si>
    <t xml:space="preserve">SIHANOUKVILLE </t>
    <phoneticPr fontId="35" type="noConversion"/>
  </si>
  <si>
    <t>SIHANOUKVILLE</t>
    <phoneticPr fontId="35" type="noConversion"/>
  </si>
  <si>
    <t xml:space="preserve">SNL SITC/NA1 CJV4 </t>
    <phoneticPr fontId="35" type="noConversion"/>
  </si>
  <si>
    <t>SITC/CJV7</t>
    <phoneticPr fontId="35" type="noConversion"/>
  </si>
  <si>
    <t xml:space="preserve">HAKATA 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</si>
  <si>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</si>
  <si>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</si>
  <si>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</si>
  <si>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NOSCO (sitc)   VTX2          /SNL NJ1</t>
    <phoneticPr fontId="35" type="noConversion"/>
  </si>
  <si>
    <t xml:space="preserve">NAGOYA </t>
    <phoneticPr fontId="35" type="noConversion"/>
  </si>
  <si>
    <t>1905E</t>
    <phoneticPr fontId="35" type="noConversion"/>
  </si>
  <si>
    <t>EAS</t>
    <phoneticPr fontId="35" type="noConversion"/>
  </si>
  <si>
    <t>1910E</t>
    <phoneticPr fontId="35" type="noConversion"/>
  </si>
  <si>
    <t>NOSCO</t>
    <phoneticPr fontId="35" type="noConversion"/>
  </si>
  <si>
    <t>PANCON SUCCESS</t>
    <phoneticPr fontId="35" type="noConversion"/>
  </si>
  <si>
    <t>1909E</t>
    <phoneticPr fontId="35" type="noConversion"/>
  </si>
  <si>
    <t>DONGYOUNG/TAIYOUNG</t>
    <phoneticPr fontId="35" type="noConversion"/>
  </si>
  <si>
    <t>PANCON SUCCESS</t>
    <phoneticPr fontId="35" type="noConversion"/>
  </si>
  <si>
    <t>SNL</t>
    <phoneticPr fontId="35" type="noConversion"/>
  </si>
  <si>
    <t xml:space="preserve">KEELUNG </t>
    <phoneticPr fontId="35" type="noConversion"/>
  </si>
  <si>
    <t xml:space="preserve">TAICHUNG </t>
    <phoneticPr fontId="35" type="noConversion"/>
  </si>
  <si>
    <t>HONGKONG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</si>
  <si>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</si>
  <si>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</si>
  <si>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</si>
  <si>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</si>
  <si>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</si>
  <si>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</si>
  <si>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</si>
  <si>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MADRAS/CHENNAI  </t>
    <phoneticPr fontId="35" type="noConversion"/>
  </si>
  <si>
    <t>CNNGB</t>
    <phoneticPr fontId="35" type="noConversion"/>
  </si>
  <si>
    <t>COSCO  AIS</t>
    <phoneticPr fontId="35" type="noConversion"/>
  </si>
  <si>
    <t xml:space="preserve">NEW DELHI </t>
    <phoneticPr fontId="35" type="noConversion"/>
  </si>
  <si>
    <t>COSCO/CI2</t>
    <phoneticPr fontId="35" type="noConversion"/>
  </si>
  <si>
    <t xml:space="preserve">NHAVA SHEVA      </t>
    <phoneticPr fontId="35" type="noConversion"/>
  </si>
  <si>
    <t>VESSEL</t>
    <phoneticPr fontId="35" type="noConversion"/>
  </si>
  <si>
    <t>COSCO  CI2</t>
    <phoneticPr fontId="35" type="noConversion"/>
  </si>
  <si>
    <t>COSCO/AEU5</t>
    <phoneticPr fontId="35" type="noConversion"/>
  </si>
  <si>
    <t xml:space="preserve">COLOMBO        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</si>
  <si>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</si>
  <si>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</si>
  <si>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</si>
  <si>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</si>
  <si>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</si>
  <si>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WHL /CMS</t>
    <phoneticPr fontId="35" type="noConversion"/>
  </si>
  <si>
    <t>048W</t>
    <phoneticPr fontId="35" type="noConversion"/>
  </si>
  <si>
    <t>W044</t>
    <phoneticPr fontId="35" type="noConversion"/>
  </si>
  <si>
    <t>W045</t>
    <phoneticPr fontId="35" type="noConversion"/>
  </si>
  <si>
    <t>COSCO/ PMX</t>
    <phoneticPr fontId="35" type="noConversion"/>
  </si>
  <si>
    <t xml:space="preserve">KARACHI </t>
    <phoneticPr fontId="35" type="noConversion"/>
  </si>
  <si>
    <t>COSCO MEX5</t>
    <phoneticPr fontId="35" type="noConversion"/>
  </si>
  <si>
    <t>KUWAIT</t>
    <phoneticPr fontId="35" type="noConversion"/>
  </si>
  <si>
    <t>COSCO /RES1</t>
    <phoneticPr fontId="35" type="noConversion"/>
  </si>
  <si>
    <t>COSCO  MEX</t>
    <phoneticPr fontId="35" type="noConversion"/>
  </si>
  <si>
    <t xml:space="preserve">DAMMAN </t>
    <phoneticPr fontId="35" type="noConversion"/>
  </si>
  <si>
    <t>VIA</t>
    <phoneticPr fontId="35" type="noConversion"/>
  </si>
  <si>
    <t>145E</t>
    <phoneticPr fontId="35" type="noConversion"/>
  </si>
  <si>
    <t>ONE /AG2</t>
    <phoneticPr fontId="35" type="noConversion"/>
  </si>
  <si>
    <t>144E</t>
    <phoneticPr fontId="35" type="noConversion"/>
  </si>
  <si>
    <t>161E</t>
    <phoneticPr fontId="35" type="noConversion"/>
  </si>
  <si>
    <t>001E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</si>
  <si>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</si>
  <si>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</si>
  <si>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</si>
  <si>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</si>
  <si>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</si>
  <si>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909E</t>
    <phoneticPr fontId="35" type="noConversion"/>
  </si>
  <si>
    <t>ONE /SX1</t>
    <phoneticPr fontId="35" type="noConversion"/>
  </si>
  <si>
    <t>FI917R</t>
    <phoneticPr fontId="35" type="noConversion"/>
  </si>
  <si>
    <t>FI918R</t>
    <phoneticPr fontId="35" type="noConversion"/>
  </si>
  <si>
    <t>912E</t>
    <phoneticPr fontId="35" type="noConversion"/>
  </si>
  <si>
    <t>BUENOS AIRES</t>
    <phoneticPr fontId="35" type="noConversion"/>
  </si>
  <si>
    <t>ONE/COSCO/SX1</t>
    <phoneticPr fontId="35" type="noConversion"/>
  </si>
  <si>
    <t>MONTEVIDEO</t>
    <phoneticPr fontId="35" type="noConversion"/>
  </si>
  <si>
    <t xml:space="preserve">MONTEVIDEO   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</si>
  <si>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</si>
  <si>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</si>
  <si>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</si>
  <si>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</si>
  <si>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HAM-SUD /ASIA2</t>
    <phoneticPr fontId="35" type="noConversion"/>
  </si>
  <si>
    <t>ONE/ALX1</t>
    <phoneticPr fontId="35" type="noConversion"/>
  </si>
  <si>
    <t>910E</t>
    <phoneticPr fontId="35" type="noConversion"/>
  </si>
  <si>
    <t>911E</t>
    <phoneticPr fontId="35" type="noConversion"/>
  </si>
  <si>
    <t xml:space="preserve">CALLAO </t>
    <phoneticPr fontId="35" type="noConversion"/>
  </si>
  <si>
    <t>ONE/ALX2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</si>
  <si>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</si>
  <si>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</si>
  <si>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</si>
  <si>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GUAYAQUIL  </t>
    <phoneticPr fontId="35" type="noConversion"/>
  </si>
  <si>
    <t xml:space="preserve">VALPARAISO </t>
    <phoneticPr fontId="35" type="noConversion"/>
  </si>
  <si>
    <t>HAM-SUD/ASPA1</t>
    <phoneticPr fontId="35" type="noConversion"/>
  </si>
  <si>
    <t>HAM-SUD /ASPA3</t>
    <phoneticPr fontId="35" type="noConversion"/>
  </si>
  <si>
    <t xml:space="preserve">BUENA VENTURA </t>
    <phoneticPr fontId="35" type="noConversion"/>
  </si>
  <si>
    <t xml:space="preserve">ONE/ALX1 </t>
    <phoneticPr fontId="35" type="noConversion"/>
  </si>
  <si>
    <t xml:space="preserve">IQUIQUE  </t>
    <phoneticPr fontId="35" type="noConversion"/>
  </si>
  <si>
    <t>COSCO WSA2</t>
    <phoneticPr fontId="35" type="noConversion"/>
  </si>
  <si>
    <t xml:space="preserve">MANZANILIO (MEX) </t>
    <phoneticPr fontId="35" type="noConversion"/>
  </si>
  <si>
    <t xml:space="preserve">COSCO </t>
    <phoneticPr fontId="35" type="noConversion"/>
  </si>
  <si>
    <t>WSA</t>
    <phoneticPr fontId="35" type="noConversion"/>
  </si>
  <si>
    <t>CARTAGENA (via)</t>
    <phoneticPr fontId="35" type="noConversion"/>
  </si>
  <si>
    <t>HPL/JJCS</t>
    <phoneticPr fontId="35" type="noConversion"/>
  </si>
  <si>
    <t xml:space="preserve">LA GUAIRA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</si>
  <si>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</si>
  <si>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</si>
  <si>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</si>
  <si>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</si>
  <si>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 xml:space="preserve">COLON 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</si>
  <si>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</si>
  <si>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</si>
  <si>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</si>
  <si>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CAUCEDO ,DOMINICAN REP.</t>
    <phoneticPr fontId="35" type="noConversion"/>
  </si>
  <si>
    <t>HPL  JJCS</t>
    <phoneticPr fontId="35" type="noConversion"/>
  </si>
  <si>
    <t>PUERTO QUETZAL,GUATEMALA</t>
    <phoneticPr fontId="35" type="noConversion"/>
  </si>
  <si>
    <t>MANZANILLO(via)</t>
    <phoneticPr fontId="35" type="noConversion"/>
  </si>
  <si>
    <t>PUERTO QUETZAL(via)</t>
    <phoneticPr fontId="35" type="noConversion"/>
  </si>
  <si>
    <t>TBN</t>
    <phoneticPr fontId="35" type="noConversion"/>
  </si>
  <si>
    <t>ONE PS6</t>
    <phoneticPr fontId="35" type="noConversion"/>
  </si>
  <si>
    <t>063E</t>
    <phoneticPr fontId="35" type="noConversion"/>
  </si>
  <si>
    <t>059E</t>
    <phoneticPr fontId="35" type="noConversion"/>
  </si>
  <si>
    <t>067E</t>
    <phoneticPr fontId="35" type="noConversion"/>
  </si>
  <si>
    <t xml:space="preserve">COSCO/OOCL AAC3  </t>
    <phoneticPr fontId="35" type="noConversion"/>
  </si>
  <si>
    <t>066E</t>
    <phoneticPr fontId="35" type="noConversion"/>
  </si>
  <si>
    <t>061E</t>
    <phoneticPr fontId="35" type="noConversion"/>
  </si>
  <si>
    <t xml:space="preserve">LOS ANGELES,CA </t>
    <phoneticPr fontId="35" type="noConversion"/>
  </si>
  <si>
    <t>MSK MSC  TP8</t>
    <phoneticPr fontId="35" type="noConversion"/>
  </si>
  <si>
    <t>CSCL /WHL/PIL SEA</t>
    <phoneticPr fontId="35" type="noConversion"/>
  </si>
  <si>
    <t>085E</t>
    <phoneticPr fontId="35" type="noConversion"/>
  </si>
  <si>
    <t>ONE/YML/PS5</t>
    <phoneticPr fontId="35" type="noConversion"/>
  </si>
  <si>
    <t>079E</t>
    <phoneticPr fontId="35" type="noConversion"/>
  </si>
  <si>
    <t>109E</t>
    <phoneticPr fontId="35" type="noConversion"/>
  </si>
  <si>
    <t>069E</t>
    <phoneticPr fontId="35" type="noConversion"/>
  </si>
  <si>
    <t>CNNGB</t>
    <phoneticPr fontId="11" type="noConversion"/>
  </si>
  <si>
    <t>COSCO AAC2</t>
    <phoneticPr fontId="11" type="noConversion"/>
  </si>
  <si>
    <t>OPERATOR</t>
    <phoneticPr fontId="35" type="noConversion"/>
  </si>
  <si>
    <t>CNNGB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</si>
  <si>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</si>
  <si>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</si>
  <si>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</si>
  <si>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</si>
  <si>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</si>
  <si>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</si>
  <si>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</si>
  <si>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</si>
  <si>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</si>
  <si>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</si>
  <si>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>OPERATOR</t>
    <phoneticPr fontId="35" type="noConversion"/>
  </si>
  <si>
    <t>CNNGB</t>
    <phoneticPr fontId="11" type="noConversion"/>
  </si>
  <si>
    <t xml:space="preserve">BOSTON,MA </t>
    <phoneticPr fontId="11" type="noConversion"/>
  </si>
  <si>
    <t xml:space="preserve">BOSTON,MA </t>
    <phoneticPr fontId="11" type="noConversion"/>
  </si>
  <si>
    <t>035E</t>
    <phoneticPr fontId="35" type="noConversion"/>
  </si>
  <si>
    <t>ONE  EC2</t>
    <phoneticPr fontId="11" type="noConversion"/>
  </si>
  <si>
    <t>031E</t>
    <phoneticPr fontId="35" type="noConversion"/>
  </si>
  <si>
    <t>041E</t>
    <phoneticPr fontId="35" type="noConversion"/>
  </si>
  <si>
    <t>040E</t>
    <phoneticPr fontId="35" type="noConversion"/>
  </si>
  <si>
    <t>035E</t>
    <phoneticPr fontId="35" type="noConversion"/>
  </si>
  <si>
    <t>COSCO/OOCL AAC 3</t>
    <phoneticPr fontId="11" type="noConversion"/>
  </si>
  <si>
    <t>ONE /YML/PS5</t>
    <phoneticPr fontId="11" type="noConversion"/>
  </si>
  <si>
    <t>CANADA ROUTE</t>
    <phoneticPr fontId="35" type="noConversion"/>
  </si>
  <si>
    <t xml:space="preserve">SM QINGDAO </t>
    <phoneticPr fontId="35" type="noConversion"/>
  </si>
  <si>
    <t>1902E</t>
    <phoneticPr fontId="35" type="noConversion"/>
  </si>
  <si>
    <t>SML  PNS</t>
    <phoneticPr fontId="11" type="noConversion"/>
  </si>
  <si>
    <t xml:space="preserve">SCHUBERT </t>
    <phoneticPr fontId="35" type="noConversion"/>
  </si>
  <si>
    <t>1901E</t>
    <phoneticPr fontId="35" type="noConversion"/>
  </si>
  <si>
    <t xml:space="preserve">JPO VULPECULA </t>
    <phoneticPr fontId="35" type="noConversion"/>
  </si>
  <si>
    <t xml:space="preserve">MERKUR ARCHIPELAGO </t>
    <phoneticPr fontId="35" type="noConversion"/>
  </si>
  <si>
    <t xml:space="preserve">VANCOUVER </t>
    <phoneticPr fontId="11" type="noConversion"/>
  </si>
  <si>
    <t xml:space="preserve">SM MUMBAI 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</si>
  <si>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</si>
  <si>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</si>
  <si>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</si>
  <si>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</si>
  <si>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VIA PRR</t>
  </si>
  <si>
    <t>EMC(PE2)</t>
    <phoneticPr fontId="11" type="noConversion"/>
  </si>
  <si>
    <t>CANCEL</t>
    <phoneticPr fontId="11" type="noConversion"/>
  </si>
  <si>
    <t xml:space="preserve">CUT OFF </t>
  </si>
  <si>
    <t>PRR</t>
  </si>
  <si>
    <t>TORONTO</t>
  </si>
  <si>
    <t>029E</t>
    <phoneticPr fontId="11" type="noConversion"/>
  </si>
  <si>
    <t>CSCL SOUTH CHINA SEA</t>
  </si>
  <si>
    <t>085E</t>
    <phoneticPr fontId="11" type="noConversion"/>
  </si>
  <si>
    <t>027E</t>
    <phoneticPr fontId="11" type="noConversion"/>
  </si>
  <si>
    <t xml:space="preserve">COSCO SPAIN </t>
  </si>
  <si>
    <t>021E</t>
    <phoneticPr fontId="11" type="noConversion"/>
  </si>
  <si>
    <t>CSCL YELLOW SEA</t>
  </si>
  <si>
    <t>COSCO(CEN)</t>
    <phoneticPr fontId="11" type="noConversion"/>
  </si>
  <si>
    <t>004E</t>
    <phoneticPr fontId="11" type="noConversion"/>
  </si>
  <si>
    <t>COSCO SHIPPING ROSE</t>
  </si>
  <si>
    <t>0206E</t>
  </si>
  <si>
    <t>0205E</t>
  </si>
  <si>
    <t>EVER STRONG</t>
  </si>
  <si>
    <t>0204E</t>
  </si>
  <si>
    <t>EVER STEADY</t>
  </si>
  <si>
    <t>0203E</t>
  </si>
  <si>
    <t>EVER SUMMIT</t>
  </si>
  <si>
    <t>EMC(TPN)</t>
  </si>
  <si>
    <t>0202E</t>
  </si>
  <si>
    <t>EVER ENVOY</t>
  </si>
  <si>
    <t>VANCOUVER</t>
  </si>
  <si>
    <t>1902E</t>
    <phoneticPr fontId="11" type="noConversion"/>
  </si>
  <si>
    <t xml:space="preserve">SM MUMBAI </t>
    <phoneticPr fontId="11" type="noConversion"/>
  </si>
  <si>
    <t xml:space="preserve">MERKUR ARCHIPELAGO </t>
    <phoneticPr fontId="11" type="noConversion"/>
  </si>
  <si>
    <t>1901E</t>
    <phoneticPr fontId="11" type="noConversion"/>
  </si>
  <si>
    <t xml:space="preserve">SCHUBERT </t>
    <phoneticPr fontId="11" type="noConversion"/>
  </si>
  <si>
    <t>SML(PN3)</t>
    <phoneticPr fontId="11" type="noConversion"/>
  </si>
  <si>
    <t xml:space="preserve">SM QINGDAO </t>
    <phoneticPr fontId="11" type="noConversion"/>
  </si>
  <si>
    <t>0SV23S1MA</t>
  </si>
  <si>
    <t>0SV1ZS1MA</t>
  </si>
  <si>
    <t>0SV1VS1MA</t>
  </si>
  <si>
    <t>EMC(NP1)</t>
  </si>
  <si>
    <t>0SV1RS1MA</t>
  </si>
  <si>
    <t>CANADA ROUTE</t>
  </si>
  <si>
    <t>912E</t>
    <phoneticPr fontId="11" type="noConversion"/>
  </si>
  <si>
    <t>MSC LISBON</t>
    <phoneticPr fontId="11" type="noConversion"/>
  </si>
  <si>
    <t>911E</t>
    <phoneticPr fontId="11" type="noConversion"/>
  </si>
  <si>
    <t>MAERSK SYDNEY</t>
    <phoneticPr fontId="11" type="noConversion"/>
  </si>
  <si>
    <t>910E</t>
    <phoneticPr fontId="11" type="noConversion"/>
  </si>
  <si>
    <t>MSC RANIA</t>
    <phoneticPr fontId="11" type="noConversion"/>
  </si>
  <si>
    <t>HMM(AW4)</t>
    <phoneticPr fontId="11" type="noConversion"/>
  </si>
  <si>
    <t xml:space="preserve">909E   </t>
    <phoneticPr fontId="11" type="noConversion"/>
  </si>
  <si>
    <t>MSC ROMA</t>
    <phoneticPr fontId="11" type="noConversion"/>
  </si>
  <si>
    <t>0MB2JE1MA</t>
  </si>
  <si>
    <t>0MB2FE1MA</t>
  </si>
  <si>
    <t>COSCO(AWE2)</t>
    <phoneticPr fontId="11" type="noConversion"/>
  </si>
  <si>
    <t>COSCO HARMONY</t>
  </si>
  <si>
    <t>040E</t>
    <phoneticPr fontId="11" type="noConversion"/>
  </si>
  <si>
    <t>YM UBIQUITY</t>
    <phoneticPr fontId="11" type="noConversion"/>
  </si>
  <si>
    <t>031E</t>
    <phoneticPr fontId="11" type="noConversion"/>
  </si>
  <si>
    <t>HANGZHOU BAY BRIDGE</t>
    <phoneticPr fontId="11" type="noConversion"/>
  </si>
  <si>
    <t>066E</t>
    <phoneticPr fontId="11" type="noConversion"/>
  </si>
  <si>
    <t>YM UTOPIA</t>
    <phoneticPr fontId="11" type="noConversion"/>
  </si>
  <si>
    <t>ONE(EC2)</t>
    <phoneticPr fontId="11" type="noConversion"/>
  </si>
  <si>
    <t>035E</t>
    <phoneticPr fontId="11" type="noConversion"/>
  </si>
  <si>
    <t>HOUSTON BRIDGE</t>
    <phoneticPr fontId="11" type="noConversion"/>
  </si>
  <si>
    <t>026E</t>
    <phoneticPr fontId="11" type="noConversion"/>
  </si>
  <si>
    <t>046E</t>
    <phoneticPr fontId="11" type="noConversion"/>
  </si>
  <si>
    <t>OOCL BRUSSELS</t>
  </si>
  <si>
    <t>OOCL POLAND</t>
  </si>
  <si>
    <t>COSCO(AWE4)</t>
    <phoneticPr fontId="11" type="noConversion"/>
  </si>
  <si>
    <t>COSCO GLORY</t>
  </si>
  <si>
    <t>EMC(NUE)</t>
  </si>
  <si>
    <t>VIA SEA</t>
    <phoneticPr fontId="11" type="noConversion"/>
  </si>
  <si>
    <t>ONE AQUILA</t>
  </si>
  <si>
    <t>012E</t>
  </si>
  <si>
    <t>JEBEL ALI</t>
  </si>
  <si>
    <t>ONE(PN3)</t>
    <phoneticPr fontId="11" type="noConversion"/>
  </si>
  <si>
    <t>033E</t>
  </si>
  <si>
    <t>SEATTLE</t>
    <phoneticPr fontId="11" type="noConversion"/>
  </si>
  <si>
    <t>VIA TCM</t>
    <phoneticPr fontId="11" type="noConversion"/>
  </si>
  <si>
    <t>078E</t>
    <phoneticPr fontId="11" type="noConversion"/>
  </si>
  <si>
    <t>HYUNDAI VOYAGER</t>
    <phoneticPr fontId="11" type="noConversion"/>
  </si>
  <si>
    <t>006E</t>
    <phoneticPr fontId="11" type="noConversion"/>
  </si>
  <si>
    <t>GRACE BRIDGE</t>
    <phoneticPr fontId="11" type="noConversion"/>
  </si>
  <si>
    <t>008E</t>
    <phoneticPr fontId="11" type="noConversion"/>
  </si>
  <si>
    <t>WIDE INDIA</t>
    <phoneticPr fontId="11" type="noConversion"/>
  </si>
  <si>
    <t>HMM(PN2)</t>
    <phoneticPr fontId="11" type="noConversion"/>
  </si>
  <si>
    <t xml:space="preserve">082E   </t>
    <phoneticPr fontId="11" type="noConversion"/>
  </si>
  <si>
    <t>HYUNDAI GOODWILL</t>
    <phoneticPr fontId="11" type="noConversion"/>
  </si>
  <si>
    <t>TACOMA</t>
    <phoneticPr fontId="11" type="noConversion"/>
  </si>
  <si>
    <t>VIA LB</t>
    <phoneticPr fontId="11" type="noConversion"/>
  </si>
  <si>
    <t>HYUNDAI NEW YORK</t>
    <phoneticPr fontId="11" type="noConversion"/>
  </si>
  <si>
    <t>HYUNDAI GLOBAL</t>
    <phoneticPr fontId="11" type="noConversion"/>
  </si>
  <si>
    <t>071E</t>
    <phoneticPr fontId="11" type="noConversion"/>
  </si>
  <si>
    <t>HYUNDAI FORCE</t>
    <phoneticPr fontId="11" type="noConversion"/>
  </si>
  <si>
    <t>HMM(PS1)</t>
    <phoneticPr fontId="11" type="noConversion"/>
  </si>
  <si>
    <t>065E</t>
    <phoneticPr fontId="11" type="noConversion"/>
  </si>
  <si>
    <t>HYUNDAI SPLENDOR</t>
    <phoneticPr fontId="11" type="noConversion"/>
  </si>
  <si>
    <t>LB</t>
    <phoneticPr fontId="11" type="noConversion"/>
  </si>
  <si>
    <t>ATLANTA</t>
  </si>
  <si>
    <t>TACOMA</t>
  </si>
  <si>
    <t>069E</t>
  </si>
  <si>
    <t>036E</t>
  </si>
  <si>
    <t>YM UNICORN</t>
  </si>
  <si>
    <t>109E</t>
  </si>
  <si>
    <t>CONTI SRYSTAL</t>
  </si>
  <si>
    <t>079E</t>
  </si>
  <si>
    <t>ONE(PS5)</t>
    <phoneticPr fontId="11" type="noConversion"/>
  </si>
  <si>
    <t>OAKLAND</t>
  </si>
  <si>
    <t>E008</t>
  </si>
  <si>
    <t>KOTA PERDANA</t>
  </si>
  <si>
    <t>COSCO(AAC3)/WHL</t>
    <phoneticPr fontId="11" type="noConversion"/>
  </si>
  <si>
    <t>0004E</t>
  </si>
  <si>
    <t>0002E</t>
  </si>
  <si>
    <t>LB</t>
  </si>
  <si>
    <t>0849-029E</t>
    <phoneticPr fontId="11" type="noConversion"/>
  </si>
  <si>
    <t xml:space="preserve">EVER LUCENT </t>
    <phoneticPr fontId="11" type="noConversion"/>
  </si>
  <si>
    <t xml:space="preserve"> </t>
    <phoneticPr fontId="11" type="noConversion"/>
  </si>
  <si>
    <t>TBN</t>
    <phoneticPr fontId="11" type="noConversion"/>
  </si>
  <si>
    <t>0847-033E</t>
    <phoneticPr fontId="11" type="noConversion"/>
  </si>
  <si>
    <t xml:space="preserve">EVER LEGACY </t>
    <phoneticPr fontId="11" type="noConversion"/>
  </si>
  <si>
    <t>0846-042E</t>
    <phoneticPr fontId="11" type="noConversion"/>
  </si>
  <si>
    <t xml:space="preserve">EVER LIBRA </t>
    <phoneticPr fontId="11" type="noConversion"/>
  </si>
  <si>
    <t>COSCO(AAC2)</t>
    <phoneticPr fontId="11" type="noConversion"/>
  </si>
  <si>
    <t>0845-035E</t>
    <phoneticPr fontId="11" type="noConversion"/>
  </si>
  <si>
    <t xml:space="preserve">EVER LOGIC </t>
    <phoneticPr fontId="11" type="noConversion"/>
  </si>
  <si>
    <t>LA</t>
    <phoneticPr fontId="11" type="noConversion"/>
  </si>
  <si>
    <t>440E</t>
    <phoneticPr fontId="11" type="noConversion"/>
  </si>
  <si>
    <t xml:space="preserve">RJ PFEIFFER    </t>
    <phoneticPr fontId="11" type="noConversion"/>
  </si>
  <si>
    <t>132E</t>
    <phoneticPr fontId="11" type="noConversion"/>
  </si>
  <si>
    <t xml:space="preserve">MAUNALEI  </t>
    <phoneticPr fontId="11" type="noConversion"/>
  </si>
  <si>
    <t>170E</t>
    <phoneticPr fontId="11" type="noConversion"/>
  </si>
  <si>
    <t xml:space="preserve">MAUNAWILI  </t>
    <phoneticPr fontId="11" type="noConversion"/>
  </si>
  <si>
    <t>MATSON(CLX)</t>
  </si>
  <si>
    <t>150E</t>
    <phoneticPr fontId="11" type="noConversion"/>
  </si>
  <si>
    <t>MANULANI</t>
    <phoneticPr fontId="11" type="noConversion"/>
  </si>
  <si>
    <t>064E</t>
  </si>
  <si>
    <t>OOCL LONDON</t>
  </si>
  <si>
    <t>EMC(PCC1)</t>
  </si>
  <si>
    <t>082E</t>
  </si>
  <si>
    <t xml:space="preserve">SM KWANGYANG </t>
    <phoneticPr fontId="11" type="noConversion"/>
  </si>
  <si>
    <t>SM NINGBO</t>
    <phoneticPr fontId="11" type="noConversion"/>
  </si>
  <si>
    <t xml:space="preserve">SM BUSAN </t>
    <phoneticPr fontId="11" type="noConversion"/>
  </si>
  <si>
    <t>SML(CPX)</t>
    <phoneticPr fontId="11" type="noConversion"/>
  </si>
  <si>
    <t>SM SHANGHA</t>
    <phoneticPr fontId="11" type="noConversion"/>
  </si>
  <si>
    <t>0DB3RE1PL</t>
    <phoneticPr fontId="11" type="noConversion"/>
  </si>
  <si>
    <t>PRESIDENT WILSON</t>
    <phoneticPr fontId="11" type="noConversion"/>
  </si>
  <si>
    <t>0DB3PE1PL</t>
    <phoneticPr fontId="11" type="noConversion"/>
  </si>
  <si>
    <t>PRESIDENT EISENHOWER</t>
    <phoneticPr fontId="11" type="noConversion"/>
  </si>
  <si>
    <t>0DB3NE1PL</t>
    <phoneticPr fontId="11" type="noConversion"/>
  </si>
  <si>
    <t>PRESIDENT FD ROOSEVELT</t>
    <phoneticPr fontId="11" type="noConversion"/>
  </si>
  <si>
    <t>APL(EX1)</t>
    <phoneticPr fontId="11" type="noConversion"/>
  </si>
  <si>
    <t>0DB3LE1PL</t>
    <phoneticPr fontId="11" type="noConversion"/>
  </si>
  <si>
    <t>PRESIDENT TRUMAN</t>
    <phoneticPr fontId="11" type="noConversion"/>
  </si>
  <si>
    <t>VIA MAN</t>
    <phoneticPr fontId="11" type="noConversion"/>
  </si>
  <si>
    <t>065E</t>
  </si>
  <si>
    <t>ONE COMPETENCE</t>
  </si>
  <si>
    <t>MOL MAXIM</t>
  </si>
  <si>
    <t>YML(EC1)</t>
    <phoneticPr fontId="11" type="noConversion"/>
  </si>
  <si>
    <t>046E</t>
  </si>
  <si>
    <t>COLON</t>
  </si>
  <si>
    <t>MAN</t>
    <phoneticPr fontId="11" type="noConversion"/>
  </si>
  <si>
    <t>019E</t>
    <phoneticPr fontId="11" type="noConversion"/>
  </si>
  <si>
    <t>CSAV TRANCURA</t>
    <phoneticPr fontId="11" type="noConversion"/>
  </si>
  <si>
    <t>0PP3BE1MA</t>
    <phoneticPr fontId="11" type="noConversion"/>
  </si>
  <si>
    <t>CMA CGM LISA MARIE</t>
    <phoneticPr fontId="11" type="noConversion"/>
  </si>
  <si>
    <t>074E</t>
    <phoneticPr fontId="11" type="noConversion"/>
  </si>
  <si>
    <t>COSCO BEIJING</t>
    <phoneticPr fontId="11" type="noConversion"/>
  </si>
  <si>
    <t>0PP37E1MA</t>
    <phoneticPr fontId="11" type="noConversion"/>
  </si>
  <si>
    <t>CMA CGM COLUMBIA</t>
    <phoneticPr fontId="11" type="noConversion"/>
  </si>
  <si>
    <t>CMA(PEX2)</t>
    <phoneticPr fontId="11" type="noConversion"/>
  </si>
  <si>
    <t>086E</t>
    <phoneticPr fontId="11" type="noConversion"/>
  </si>
  <si>
    <t xml:space="preserve"> COSCO NINGBO</t>
    <phoneticPr fontId="11" type="noConversion"/>
  </si>
  <si>
    <t>CAUCEDO</t>
    <phoneticPr fontId="11" type="noConversion"/>
  </si>
  <si>
    <t>CAUCEDO</t>
  </si>
  <si>
    <t xml:space="preserve">LAZARO  </t>
    <phoneticPr fontId="11" type="noConversion"/>
  </si>
  <si>
    <t xml:space="preserve">MSC LEANNE </t>
    <phoneticPr fontId="11" type="noConversion"/>
  </si>
  <si>
    <t xml:space="preserve">MARY MAERSK </t>
    <phoneticPr fontId="11" type="noConversion"/>
  </si>
  <si>
    <t xml:space="preserve">MATHILDE MAERSK </t>
    <phoneticPr fontId="11" type="noConversion"/>
  </si>
  <si>
    <t>MSK(AC3)</t>
    <phoneticPr fontId="11" type="noConversion"/>
  </si>
  <si>
    <t xml:space="preserve">SVENDBORG MAERSK </t>
    <phoneticPr fontId="11" type="noConversion"/>
  </si>
  <si>
    <t>GUATEMALA CITY</t>
    <phoneticPr fontId="11" type="noConversion"/>
  </si>
  <si>
    <t>VIA  MANZANILLO</t>
    <phoneticPr fontId="11" type="noConversion"/>
  </si>
  <si>
    <t>CISNES</t>
    <phoneticPr fontId="11" type="noConversion"/>
  </si>
  <si>
    <t>COYHAIQUE</t>
    <phoneticPr fontId="11" type="noConversion"/>
  </si>
  <si>
    <t>COCHRANE</t>
    <phoneticPr fontId="11" type="noConversion"/>
  </si>
  <si>
    <t>HPL(AN1)</t>
    <phoneticPr fontId="11" type="noConversion"/>
  </si>
  <si>
    <t>909E</t>
    <phoneticPr fontId="11" type="noConversion"/>
  </si>
  <si>
    <t>MOL BELIEF</t>
    <phoneticPr fontId="11" type="noConversion"/>
  </si>
  <si>
    <t>PUERTO CALDERA</t>
    <phoneticPr fontId="11" type="noConversion"/>
  </si>
  <si>
    <t>MANZANILLO</t>
    <phoneticPr fontId="11" type="noConversion"/>
  </si>
  <si>
    <t>912W</t>
    <phoneticPr fontId="11" type="noConversion"/>
  </si>
  <si>
    <t xml:space="preserve">CAPE ARTEMISIO </t>
    <phoneticPr fontId="11" type="noConversion"/>
  </si>
  <si>
    <t>FI911A</t>
    <phoneticPr fontId="11" type="noConversion"/>
  </si>
  <si>
    <t xml:space="preserve">MSC GISELLE </t>
    <phoneticPr fontId="11" type="noConversion"/>
  </si>
  <si>
    <t>FI910A</t>
    <phoneticPr fontId="11" type="noConversion"/>
  </si>
  <si>
    <t xml:space="preserve">MSC SARA ELENA </t>
    <phoneticPr fontId="11" type="noConversion"/>
  </si>
  <si>
    <t>ONE(SX1)</t>
    <phoneticPr fontId="11" type="noConversion"/>
  </si>
  <si>
    <t>909W</t>
    <phoneticPr fontId="11" type="noConversion"/>
  </si>
  <si>
    <t xml:space="preserve">SYMI I </t>
    <phoneticPr fontId="11" type="noConversion"/>
  </si>
  <si>
    <t>BUENOS AIRES</t>
    <phoneticPr fontId="11" type="noConversion"/>
  </si>
  <si>
    <t>0AA33W1MA</t>
    <phoneticPr fontId="11" type="noConversion"/>
  </si>
  <si>
    <t xml:space="preserve">CMA CGM JACQUES JUNIOR </t>
    <phoneticPr fontId="11" type="noConversion"/>
  </si>
  <si>
    <t>018W</t>
    <phoneticPr fontId="11" type="noConversion"/>
  </si>
  <si>
    <t xml:space="preserve">ANTHEA Y </t>
    <phoneticPr fontId="11" type="noConversion"/>
  </si>
  <si>
    <t>1321-025W</t>
    <phoneticPr fontId="11" type="noConversion"/>
  </si>
  <si>
    <t xml:space="preserve">VALOR </t>
    <phoneticPr fontId="11" type="noConversion"/>
  </si>
  <si>
    <t>010W</t>
    <phoneticPr fontId="11" type="noConversion"/>
  </si>
  <si>
    <t xml:space="preserve">COSCO SHIPPING VOLGA </t>
    <phoneticPr fontId="11" type="noConversion"/>
  </si>
  <si>
    <t>COSCO(ESA)</t>
    <phoneticPr fontId="11" type="noConversion"/>
  </si>
  <si>
    <t>009W</t>
    <phoneticPr fontId="11" type="noConversion"/>
  </si>
  <si>
    <t xml:space="preserve">COSCO SHIPPING THAMES </t>
    <phoneticPr fontId="11" type="noConversion"/>
  </si>
  <si>
    <t>HPL(AS2)/HAM-SUD(ASIA2)</t>
    <phoneticPr fontId="11" type="noConversion"/>
  </si>
  <si>
    <t>SANTOS</t>
    <phoneticPr fontId="11" type="noConversion"/>
  </si>
  <si>
    <t>0411-029E</t>
    <phoneticPr fontId="11" type="noConversion"/>
  </si>
  <si>
    <t>0410-004E</t>
    <phoneticPr fontId="11" type="noConversion"/>
  </si>
  <si>
    <t xml:space="preserve">MEDITERRANEAN BRIDGE </t>
    <phoneticPr fontId="11" type="noConversion"/>
  </si>
  <si>
    <t>0409-035E</t>
    <phoneticPr fontId="11" type="noConversion"/>
  </si>
  <si>
    <t xml:space="preserve">EVER LIVELY </t>
    <phoneticPr fontId="11" type="noConversion"/>
  </si>
  <si>
    <t>052E</t>
    <phoneticPr fontId="11" type="noConversion"/>
  </si>
  <si>
    <t xml:space="preserve">COSCO PRINCE RUPERT </t>
    <phoneticPr fontId="11" type="noConversion"/>
  </si>
  <si>
    <t>COSCO(WSA)</t>
    <phoneticPr fontId="11" type="noConversion"/>
  </si>
  <si>
    <t>0407-131E</t>
    <phoneticPr fontId="11" type="noConversion"/>
  </si>
  <si>
    <t xml:space="preserve">EVER ETHIC </t>
    <phoneticPr fontId="11" type="noConversion"/>
  </si>
  <si>
    <t>0JX25E1PL</t>
    <phoneticPr fontId="11" type="noConversion"/>
  </si>
  <si>
    <t xml:space="preserve">CMA CGM OHIO </t>
    <phoneticPr fontId="11" type="noConversion"/>
  </si>
  <si>
    <t>0JX23E1PL</t>
    <phoneticPr fontId="11" type="noConversion"/>
  </si>
  <si>
    <t xml:space="preserve">CMA CGM GANGES </t>
    <phoneticPr fontId="11" type="noConversion"/>
  </si>
  <si>
    <t>0JX1ZE1PL</t>
    <phoneticPr fontId="11" type="noConversion"/>
  </si>
  <si>
    <t xml:space="preserve">CMA CGM MEKONG </t>
    <phoneticPr fontId="11" type="noConversion"/>
  </si>
  <si>
    <t>COSCO(WSA4)</t>
    <phoneticPr fontId="11" type="noConversion"/>
  </si>
  <si>
    <t>0JX1XE1PL</t>
    <phoneticPr fontId="11" type="noConversion"/>
  </si>
  <si>
    <t xml:space="preserve">CMA CGM MISSISSIPPI </t>
    <phoneticPr fontId="11" type="noConversion"/>
  </si>
  <si>
    <t>HMM(NW1)</t>
    <phoneticPr fontId="11" type="noConversion"/>
  </si>
  <si>
    <t>E016</t>
    <phoneticPr fontId="11" type="noConversion"/>
  </si>
  <si>
    <t xml:space="preserve">IRENES WAVE </t>
    <phoneticPr fontId="11" type="noConversion"/>
  </si>
  <si>
    <t>053E</t>
    <phoneticPr fontId="11" type="noConversion"/>
  </si>
  <si>
    <t xml:space="preserve">KOTA CARUM </t>
    <phoneticPr fontId="11" type="noConversion"/>
  </si>
  <si>
    <t>E038</t>
    <phoneticPr fontId="11" type="noConversion"/>
  </si>
  <si>
    <t xml:space="preserve">WAN HAI 516 </t>
    <phoneticPr fontId="11" type="noConversion"/>
  </si>
  <si>
    <t>E031</t>
    <phoneticPr fontId="11" type="noConversion"/>
  </si>
  <si>
    <t xml:space="preserve">WAN HAI 613 </t>
    <phoneticPr fontId="11" type="noConversion"/>
  </si>
  <si>
    <t>COSCO(WSA2)</t>
    <phoneticPr fontId="11" type="noConversion"/>
  </si>
  <si>
    <t>038E</t>
    <phoneticPr fontId="11" type="noConversion"/>
  </si>
  <si>
    <t xml:space="preserve">KOTA CEPAT </t>
    <phoneticPr fontId="11" type="noConversion"/>
  </si>
  <si>
    <t>GUAYAQUIL</t>
  </si>
  <si>
    <t>SAN ANTION</t>
  </si>
  <si>
    <t xml:space="preserve">LEDA MAERSK </t>
    <phoneticPr fontId="11" type="noConversion"/>
  </si>
  <si>
    <t xml:space="preserve">MARATHOPOLIS </t>
    <phoneticPr fontId="11" type="noConversion"/>
  </si>
  <si>
    <t xml:space="preserve">LAURA MAERSK </t>
    <phoneticPr fontId="11" type="noConversion"/>
  </si>
  <si>
    <t>HAM-SUD(ASPA1)</t>
    <phoneticPr fontId="11" type="noConversion"/>
  </si>
  <si>
    <t xml:space="preserve">LUNA MAERSK </t>
    <phoneticPr fontId="11" type="noConversion"/>
  </si>
  <si>
    <t>207W</t>
  </si>
  <si>
    <t>MOL GARLAND</t>
  </si>
  <si>
    <t>KRISTINA</t>
  </si>
  <si>
    <t>YML(AR1)</t>
    <phoneticPr fontId="11" type="noConversion"/>
  </si>
  <si>
    <t>153W</t>
  </si>
  <si>
    <t>YM ORCHID</t>
  </si>
  <si>
    <t>VIA DAM</t>
  </si>
  <si>
    <t>COSCO(CMEX)</t>
    <phoneticPr fontId="11" type="noConversion"/>
  </si>
  <si>
    <t>VIA DUB</t>
    <phoneticPr fontId="11" type="noConversion"/>
  </si>
  <si>
    <t>161W</t>
  </si>
  <si>
    <t>YML(CGX)</t>
    <phoneticPr fontId="11" type="noConversion"/>
  </si>
  <si>
    <t>145W</t>
  </si>
  <si>
    <t>HAMAD</t>
    <phoneticPr fontId="11" type="noConversion"/>
  </si>
  <si>
    <t>HAMAD</t>
  </si>
  <si>
    <t>OOCL(ME5)/COSCO(CMEX)</t>
    <phoneticPr fontId="11" type="noConversion"/>
  </si>
  <si>
    <t>045W</t>
    <phoneticPr fontId="11" type="noConversion"/>
  </si>
  <si>
    <t>WAN HAI 511</t>
    <phoneticPr fontId="11" type="noConversion"/>
  </si>
  <si>
    <t>044W</t>
    <phoneticPr fontId="11" type="noConversion"/>
  </si>
  <si>
    <t>WAN HAI 517</t>
    <phoneticPr fontId="11" type="noConversion"/>
  </si>
  <si>
    <t>ONE(CMS)</t>
    <phoneticPr fontId="11" type="noConversion"/>
  </si>
  <si>
    <t>048W</t>
    <phoneticPr fontId="11" type="noConversion"/>
  </si>
  <si>
    <t>KOTA CAHAYA</t>
    <phoneticPr fontId="11" type="noConversion"/>
  </si>
  <si>
    <t>08159W</t>
  </si>
  <si>
    <t>07149W</t>
  </si>
  <si>
    <t>06153W</t>
  </si>
  <si>
    <t>OOCL(ME4)</t>
    <phoneticPr fontId="11" type="noConversion"/>
  </si>
  <si>
    <t>05138W</t>
  </si>
  <si>
    <t>CAPE TAINARO</t>
  </si>
  <si>
    <t>0RD2ZW</t>
  </si>
  <si>
    <t>APL BARCELONA</t>
  </si>
  <si>
    <t>0009W</t>
  </si>
  <si>
    <t>KOTA PELANGI</t>
  </si>
  <si>
    <t>PIL(RSS)</t>
    <phoneticPr fontId="11" type="noConversion"/>
  </si>
  <si>
    <t>066W</t>
  </si>
  <si>
    <t>COSCO KAOHSIUNG</t>
  </si>
  <si>
    <t>FREMANTLE</t>
  </si>
  <si>
    <t>FREMANTLE/ADELAID</t>
  </si>
  <si>
    <t>NYK FURANO</t>
  </si>
  <si>
    <t>MAERSK GARONNE</t>
  </si>
  <si>
    <t>055S</t>
  </si>
  <si>
    <t>NYK FUTAGO</t>
  </si>
  <si>
    <t>COSCO(JKN) ONE(NZJ)</t>
    <phoneticPr fontId="11" type="noConversion"/>
  </si>
  <si>
    <t>058S</t>
  </si>
  <si>
    <t>066S</t>
    <phoneticPr fontId="11" type="noConversion"/>
  </si>
  <si>
    <t>MP THE BRADY</t>
    <phoneticPr fontId="11" type="noConversion"/>
  </si>
  <si>
    <t>090S</t>
    <phoneticPr fontId="11" type="noConversion"/>
  </si>
  <si>
    <t>YM SEATTLE</t>
    <phoneticPr fontId="11" type="noConversion"/>
  </si>
  <si>
    <t>094S</t>
    <phoneticPr fontId="11" type="noConversion"/>
  </si>
  <si>
    <t>ITAL LIRICA</t>
    <phoneticPr fontId="11" type="noConversion"/>
  </si>
  <si>
    <t>YML(NAX)/ONE(AUJ)</t>
    <phoneticPr fontId="11" type="noConversion"/>
  </si>
  <si>
    <t>108S</t>
    <phoneticPr fontId="11" type="noConversion"/>
  </si>
  <si>
    <t>BROOKLYN BRIDGE</t>
    <phoneticPr fontId="11" type="noConversion"/>
  </si>
  <si>
    <t>056S</t>
  </si>
  <si>
    <t>084S</t>
  </si>
  <si>
    <t>COSCO INDONESIA</t>
  </si>
  <si>
    <t>OOCL ROTTERDAM</t>
  </si>
  <si>
    <t>COSCO(A3C)</t>
    <phoneticPr fontId="11" type="noConversion"/>
  </si>
  <si>
    <t>061S</t>
  </si>
  <si>
    <t>COSCO KOREA</t>
  </si>
  <si>
    <t>CHX DUMMY</t>
    <phoneticPr fontId="11" type="noConversion"/>
  </si>
  <si>
    <t>911W</t>
    <phoneticPr fontId="11" type="noConversion"/>
  </si>
  <si>
    <t>LEONIDIO</t>
    <phoneticPr fontId="11" type="noConversion"/>
  </si>
  <si>
    <t>910W</t>
    <phoneticPr fontId="11" type="noConversion"/>
  </si>
  <si>
    <t>MEGALOPOLIS</t>
    <phoneticPr fontId="11" type="noConversion"/>
  </si>
  <si>
    <t>KMARIN ATLANTICA</t>
    <phoneticPr fontId="11" type="noConversion"/>
  </si>
  <si>
    <t>SAF(CHX)</t>
    <phoneticPr fontId="62" type="noConversion"/>
  </si>
  <si>
    <t>908W</t>
    <phoneticPr fontId="11" type="noConversion"/>
  </si>
  <si>
    <t>MAERSK LAUNCESTON</t>
    <phoneticPr fontId="11" type="noConversion"/>
  </si>
  <si>
    <t>ENNORE</t>
    <phoneticPr fontId="62" type="noConversion"/>
  </si>
  <si>
    <t>060W</t>
    <phoneticPr fontId="11" type="noConversion"/>
  </si>
  <si>
    <t>HYUNDAI PRIVILEGE</t>
    <phoneticPr fontId="11" type="noConversion"/>
  </si>
  <si>
    <t>042W</t>
    <phoneticPr fontId="11" type="noConversion"/>
  </si>
  <si>
    <t>HYUNDAI PARAMOUNT</t>
    <phoneticPr fontId="11" type="noConversion"/>
  </si>
  <si>
    <t>061W</t>
    <phoneticPr fontId="11" type="noConversion"/>
  </si>
  <si>
    <t>HYUNDAI PREMIUM</t>
    <phoneticPr fontId="11" type="noConversion"/>
  </si>
  <si>
    <t>HMM/ZIM(ACS)</t>
    <phoneticPr fontId="11" type="noConversion"/>
  </si>
  <si>
    <t>054W</t>
    <phoneticPr fontId="11" type="noConversion"/>
  </si>
  <si>
    <t>CHENNAI</t>
    <phoneticPr fontId="62" type="noConversion"/>
  </si>
  <si>
    <t>CHENNAI/ENNORE</t>
    <phoneticPr fontId="64" type="noConversion"/>
  </si>
  <si>
    <t>VIA SGP</t>
    <phoneticPr fontId="11" type="noConversion"/>
  </si>
  <si>
    <t>0VP13W1PL</t>
    <phoneticPr fontId="11" type="noConversion"/>
  </si>
  <si>
    <t>APL ENGLAND</t>
    <phoneticPr fontId="11" type="noConversion"/>
  </si>
  <si>
    <t>178W</t>
    <phoneticPr fontId="11" type="noConversion"/>
  </si>
  <si>
    <t>EVER UNION</t>
    <phoneticPr fontId="11" type="noConversion"/>
  </si>
  <si>
    <t>E.R. FELIXSTOWE</t>
    <phoneticPr fontId="11" type="noConversion"/>
  </si>
  <si>
    <t>BENLINE(PMX)</t>
    <phoneticPr fontId="62" type="noConversion"/>
  </si>
  <si>
    <t>139W</t>
    <phoneticPr fontId="11" type="noConversion"/>
  </si>
  <si>
    <t>COSCO HONG KONG</t>
    <phoneticPr fontId="11" type="noConversion"/>
  </si>
  <si>
    <t>ETA</t>
    <phoneticPr fontId="62" type="noConversion"/>
  </si>
  <si>
    <t>ETD</t>
    <phoneticPr fontId="62" type="noConversion"/>
  </si>
  <si>
    <t xml:space="preserve">CUT OFF </t>
    <phoneticPr fontId="62" type="noConversion"/>
  </si>
  <si>
    <t>SGP</t>
    <phoneticPr fontId="62" type="noConversion"/>
  </si>
  <si>
    <t>CNSHA</t>
    <phoneticPr fontId="62" type="noConversion"/>
  </si>
  <si>
    <t>OPERATOR</t>
    <phoneticPr fontId="62" type="noConversion"/>
  </si>
  <si>
    <t>VOYAGE</t>
    <phoneticPr fontId="62" type="noConversion"/>
  </si>
  <si>
    <t>VESSEL</t>
    <phoneticPr fontId="64" type="noConversion"/>
  </si>
  <si>
    <t>913S</t>
    <phoneticPr fontId="11" type="noConversion"/>
  </si>
  <si>
    <t>MCC TOKYO</t>
    <phoneticPr fontId="11" type="noConversion"/>
  </si>
  <si>
    <t>912S</t>
    <phoneticPr fontId="11" type="noConversion"/>
  </si>
  <si>
    <t>TR PORTHOS</t>
    <phoneticPr fontId="11" type="noConversion"/>
  </si>
  <si>
    <t>911S</t>
    <phoneticPr fontId="11" type="noConversion"/>
  </si>
  <si>
    <t>MCC NANJING</t>
    <phoneticPr fontId="11" type="noConversion"/>
  </si>
  <si>
    <t>MCC(SH2)</t>
    <phoneticPr fontId="62" type="noConversion"/>
  </si>
  <si>
    <t>910S</t>
    <phoneticPr fontId="11" type="noConversion"/>
  </si>
  <si>
    <t>MCC MANDALAY</t>
    <phoneticPr fontId="11" type="noConversion"/>
  </si>
  <si>
    <t>CHITTAGONG</t>
    <phoneticPr fontId="62" type="noConversion"/>
  </si>
  <si>
    <t>914S</t>
    <phoneticPr fontId="11" type="noConversion"/>
  </si>
  <si>
    <t>MCC YANGON</t>
    <phoneticPr fontId="11" type="noConversion"/>
  </si>
  <si>
    <t>CALIFORNIA TRADER</t>
    <phoneticPr fontId="11" type="noConversion"/>
  </si>
  <si>
    <t>MCC DANANG</t>
    <phoneticPr fontId="11" type="noConversion"/>
  </si>
  <si>
    <t>MCC(SH1)</t>
    <phoneticPr fontId="62" type="noConversion"/>
  </si>
  <si>
    <t>909S</t>
    <phoneticPr fontId="11" type="noConversion"/>
  </si>
  <si>
    <t>CAROLINA TRADER</t>
    <phoneticPr fontId="11" type="noConversion"/>
  </si>
  <si>
    <t>VIA TTP</t>
    <phoneticPr fontId="11" type="noConversion"/>
  </si>
  <si>
    <t>NAVIOS LAPIS</t>
    <phoneticPr fontId="11" type="noConversion"/>
  </si>
  <si>
    <t>GH LESTE</t>
    <phoneticPr fontId="11" type="noConversion"/>
  </si>
  <si>
    <t>NORTHERN DIAMOND</t>
    <phoneticPr fontId="11" type="noConversion"/>
  </si>
  <si>
    <t>MCC(IA1)</t>
    <phoneticPr fontId="62" type="noConversion"/>
  </si>
  <si>
    <t>908S</t>
    <phoneticPr fontId="11" type="noConversion"/>
  </si>
  <si>
    <t>NORTHERN DECISION</t>
    <phoneticPr fontId="11" type="noConversion"/>
  </si>
  <si>
    <t>CHITTAGONG</t>
    <phoneticPr fontId="64" type="noConversion"/>
  </si>
  <si>
    <t>TPP</t>
    <phoneticPr fontId="62" type="noConversion"/>
  </si>
  <si>
    <t>0VP13W</t>
    <phoneticPr fontId="11" type="noConversion"/>
  </si>
  <si>
    <t>180W</t>
    <phoneticPr fontId="11" type="noConversion"/>
  </si>
  <si>
    <t>OOCL(PMX)</t>
    <phoneticPr fontId="62" type="noConversion"/>
  </si>
  <si>
    <t>057W</t>
    <phoneticPr fontId="11" type="noConversion"/>
  </si>
  <si>
    <t>OOCL CHICAGO</t>
    <phoneticPr fontId="11" type="noConversion"/>
  </si>
  <si>
    <t>140W</t>
    <phoneticPr fontId="11" type="noConversion"/>
  </si>
  <si>
    <t>YM SUCCESS</t>
    <phoneticPr fontId="11" type="noConversion"/>
  </si>
  <si>
    <t>OOCL SHANGHAI</t>
    <phoneticPr fontId="11" type="noConversion"/>
  </si>
  <si>
    <t>VSL UNKNOW</t>
    <phoneticPr fontId="11" type="noConversion"/>
  </si>
  <si>
    <t>YML/OOCL(CPX)</t>
    <phoneticPr fontId="62" type="noConversion"/>
  </si>
  <si>
    <t>092W</t>
    <phoneticPr fontId="11" type="noConversion"/>
  </si>
  <si>
    <t>OOCL CALIFORNIA</t>
    <phoneticPr fontId="11" type="noConversion"/>
  </si>
  <si>
    <t>W119</t>
    <phoneticPr fontId="11" type="noConversion"/>
  </si>
  <si>
    <t>WAN HAI 510</t>
    <phoneticPr fontId="11" type="noConversion"/>
  </si>
  <si>
    <t>W001</t>
    <phoneticPr fontId="11" type="noConversion"/>
  </si>
  <si>
    <t>BUDGET VESSEL1</t>
    <phoneticPr fontId="11" type="noConversion"/>
  </si>
  <si>
    <t>W165</t>
    <phoneticPr fontId="11" type="noConversion"/>
  </si>
  <si>
    <t>WAN HAI 506</t>
    <phoneticPr fontId="11" type="noConversion"/>
  </si>
  <si>
    <t>WHL/IAL(CI2)</t>
    <phoneticPr fontId="62" type="noConversion"/>
  </si>
  <si>
    <t>W190</t>
    <phoneticPr fontId="11" type="noConversion"/>
  </si>
  <si>
    <t>WAN HAI 501</t>
    <phoneticPr fontId="11" type="noConversion"/>
  </si>
  <si>
    <t>NSA</t>
    <phoneticPr fontId="62" type="noConversion"/>
  </si>
  <si>
    <t>142W</t>
    <phoneticPr fontId="11" type="noConversion"/>
  </si>
  <si>
    <t>OOCL QINGDAO</t>
    <phoneticPr fontId="11" type="noConversion"/>
  </si>
  <si>
    <t>006W</t>
    <phoneticPr fontId="11" type="noConversion"/>
  </si>
  <si>
    <t>SEAMAX STRATFORD</t>
    <phoneticPr fontId="11" type="noConversion"/>
  </si>
  <si>
    <t>105W</t>
    <phoneticPr fontId="11" type="noConversion"/>
  </si>
  <si>
    <t>OOCL ATLANTA</t>
    <phoneticPr fontId="11" type="noConversion"/>
  </si>
  <si>
    <t>RCL/ZIM(RKI/CI3)</t>
    <phoneticPr fontId="62" type="noConversion"/>
  </si>
  <si>
    <t>115W</t>
    <phoneticPr fontId="11" type="noConversion"/>
  </si>
  <si>
    <t>HYUNDAI BUSAN</t>
    <phoneticPr fontId="11" type="noConversion"/>
  </si>
  <si>
    <t>HYUNDAI MERCURY</t>
    <phoneticPr fontId="11" type="noConversion"/>
  </si>
  <si>
    <t>075W</t>
    <phoneticPr fontId="11" type="noConversion"/>
  </si>
  <si>
    <t>HYUNDAI BRAVE</t>
    <phoneticPr fontId="11" type="noConversion"/>
  </si>
  <si>
    <t>085W</t>
    <phoneticPr fontId="11" type="noConversion"/>
  </si>
  <si>
    <t>HYUNDAI TACOMA</t>
    <phoneticPr fontId="11" type="noConversion"/>
  </si>
  <si>
    <t>HMM/TS/ZIM(CIX)</t>
    <phoneticPr fontId="62" type="noConversion"/>
  </si>
  <si>
    <t>HYUNDAI OAKLAND</t>
    <phoneticPr fontId="11" type="noConversion"/>
  </si>
  <si>
    <t xml:space="preserve">CUT OFF </t>
    <phoneticPr fontId="11" type="noConversion"/>
  </si>
  <si>
    <t>NSA</t>
    <phoneticPr fontId="11" type="noConversion"/>
  </si>
  <si>
    <t>CNSHA</t>
    <phoneticPr fontId="11" type="noConversion"/>
  </si>
  <si>
    <t>VOYAGE</t>
    <phoneticPr fontId="11" type="noConversion"/>
  </si>
  <si>
    <t>8W</t>
    <phoneticPr fontId="11" type="noConversion"/>
  </si>
  <si>
    <t>IAN H</t>
    <phoneticPr fontId="11" type="noConversion"/>
  </si>
  <si>
    <t>30W</t>
    <phoneticPr fontId="11" type="noConversion"/>
  </si>
  <si>
    <t>HAMBURG BAY</t>
    <phoneticPr fontId="11" type="noConversion"/>
  </si>
  <si>
    <t>179W</t>
    <phoneticPr fontId="11" type="noConversion"/>
  </si>
  <si>
    <t>EVER UNIQUE</t>
    <phoneticPr fontId="11" type="noConversion"/>
  </si>
  <si>
    <t>ZIM(NIX)</t>
    <phoneticPr fontId="62" type="noConversion"/>
  </si>
  <si>
    <t>W1902</t>
    <phoneticPr fontId="11" type="noConversion"/>
  </si>
  <si>
    <t>E.R. AMSTERDAM</t>
    <phoneticPr fontId="11" type="noConversion"/>
  </si>
  <si>
    <t>TBA</t>
    <phoneticPr fontId="11" type="noConversion"/>
  </si>
  <si>
    <t>127W</t>
    <phoneticPr fontId="11" type="noConversion"/>
  </si>
  <si>
    <t>XIN MEI ZHOU</t>
    <phoneticPr fontId="11" type="noConversion"/>
  </si>
  <si>
    <t>110W</t>
    <phoneticPr fontId="11" type="noConversion"/>
  </si>
  <si>
    <t>SEAMAX BRIDGEPORT</t>
    <phoneticPr fontId="11" type="noConversion"/>
  </si>
  <si>
    <t>IAL/COSCO(CI1)</t>
    <phoneticPr fontId="62" type="noConversion"/>
  </si>
  <si>
    <t>0VN0XW1PL</t>
    <phoneticPr fontId="11" type="noConversion"/>
  </si>
  <si>
    <t>CMA CGM NORMA</t>
    <phoneticPr fontId="11" type="noConversion"/>
  </si>
  <si>
    <t>NHAVA SHEVA</t>
    <phoneticPr fontId="11" type="noConversion"/>
  </si>
  <si>
    <t>28001W</t>
    <phoneticPr fontId="11" type="noConversion"/>
  </si>
  <si>
    <t>EVER GENTLE</t>
    <phoneticPr fontId="11" type="noConversion"/>
  </si>
  <si>
    <t>27003W</t>
    <phoneticPr fontId="11" type="noConversion"/>
  </si>
  <si>
    <t>EVER GIVEN</t>
    <phoneticPr fontId="11" type="noConversion"/>
  </si>
  <si>
    <t>26024W</t>
    <phoneticPr fontId="11" type="noConversion"/>
  </si>
  <si>
    <t>THALASSA DOXA</t>
    <phoneticPr fontId="11" type="noConversion"/>
  </si>
  <si>
    <t>COSCO(AEU5)
EMC(CEM)
OOCL(LL6)
CMA(FAL6)</t>
    <phoneticPr fontId="62" type="noConversion"/>
  </si>
  <si>
    <t>25002W</t>
    <phoneticPr fontId="11" type="noConversion"/>
  </si>
  <si>
    <t>EVER GIFTED</t>
    <phoneticPr fontId="11" type="noConversion"/>
  </si>
  <si>
    <t>COLOMBO</t>
    <phoneticPr fontId="11" type="noConversion"/>
  </si>
  <si>
    <t>MOL PREMIUM</t>
    <phoneticPr fontId="11" type="noConversion"/>
  </si>
  <si>
    <t>106W</t>
    <phoneticPr fontId="11" type="noConversion"/>
  </si>
  <si>
    <t>NYK ATLAS</t>
    <phoneticPr fontId="11" type="noConversion"/>
  </si>
  <si>
    <t>059W</t>
    <phoneticPr fontId="11" type="noConversion"/>
  </si>
  <si>
    <t>NYK THEMIS</t>
    <phoneticPr fontId="11" type="noConversion"/>
  </si>
  <si>
    <t>MOL PRESTIGE</t>
    <phoneticPr fontId="11" type="noConversion"/>
  </si>
  <si>
    <t>YML/ONE(PS3)</t>
    <phoneticPr fontId="62" type="noConversion"/>
  </si>
  <si>
    <t>038W</t>
    <phoneticPr fontId="11" type="noConversion"/>
  </si>
  <si>
    <t>SAN DIEGO BRIDGE</t>
    <phoneticPr fontId="11" type="noConversion"/>
  </si>
  <si>
    <t>VIA PIP</t>
    <phoneticPr fontId="11" type="noConversion"/>
  </si>
  <si>
    <t>109W</t>
    <phoneticPr fontId="11" type="noConversion"/>
  </si>
  <si>
    <t>OOCL HAMBURG</t>
    <phoneticPr fontId="11" type="noConversion"/>
  </si>
  <si>
    <t>VIA PIP</t>
    <phoneticPr fontId="62" type="noConversion"/>
  </si>
  <si>
    <t>OOCL/APL(CIX3)</t>
    <phoneticPr fontId="11" type="noConversion"/>
  </si>
  <si>
    <t>TO BE ADVISED</t>
    <phoneticPr fontId="11" type="noConversion"/>
  </si>
  <si>
    <t>NEW DELHI/(P )</t>
    <phoneticPr fontId="62" type="noConversion"/>
  </si>
  <si>
    <t>PIP</t>
    <phoneticPr fontId="11" type="noConversion"/>
  </si>
  <si>
    <t xml:space="preserve">  </t>
  </si>
  <si>
    <t>KHI</t>
    <phoneticPr fontId="11" type="noConversion"/>
  </si>
  <si>
    <t>SANTA CATARINA</t>
    <phoneticPr fontId="11" type="noConversion"/>
  </si>
  <si>
    <t xml:space="preserve">SANTA INES </t>
    <phoneticPr fontId="11" type="noConversion"/>
  </si>
  <si>
    <t>MAERSK SKARSTIND</t>
    <phoneticPr fontId="11" type="noConversion"/>
  </si>
  <si>
    <t>CMA(SHAKA2)</t>
    <phoneticPr fontId="62" type="noConversion"/>
  </si>
  <si>
    <t xml:space="preserve">E.R. MONTECITO </t>
    <phoneticPr fontId="11" type="noConversion"/>
  </si>
  <si>
    <t>PORT LOUIS</t>
    <phoneticPr fontId="62" type="noConversion"/>
  </si>
  <si>
    <t>PORT LOUIS</t>
    <phoneticPr fontId="64" type="noConversion"/>
  </si>
  <si>
    <t>WIKING</t>
    <phoneticPr fontId="11" type="noConversion"/>
  </si>
  <si>
    <t>RHL CONSCIENTIA</t>
    <phoneticPr fontId="11" type="noConversion"/>
  </si>
  <si>
    <t>ZIM RIO GRANDE</t>
    <phoneticPr fontId="11" type="noConversion"/>
  </si>
  <si>
    <t>COSCO(WAX1)</t>
    <phoneticPr fontId="11" type="noConversion"/>
  </si>
  <si>
    <t>JADRANA</t>
    <phoneticPr fontId="11" type="noConversion"/>
  </si>
  <si>
    <t>TEMA</t>
    <phoneticPr fontId="62" type="noConversion"/>
  </si>
  <si>
    <t>TEMA</t>
  </si>
  <si>
    <t>LAGOS</t>
    <phoneticPr fontId="11" type="noConversion"/>
  </si>
  <si>
    <t>APAPA,LAGOS</t>
  </si>
  <si>
    <t>033W</t>
    <phoneticPr fontId="11" type="noConversion"/>
  </si>
  <si>
    <t>084W</t>
    <phoneticPr fontId="11" type="noConversion"/>
  </si>
  <si>
    <t>ITAL LAGUNA</t>
    <phoneticPr fontId="11" type="noConversion"/>
  </si>
  <si>
    <t>031W</t>
    <phoneticPr fontId="11" type="noConversion"/>
  </si>
  <si>
    <t>YM EXCELLENCE</t>
    <phoneticPr fontId="11" type="noConversion"/>
  </si>
  <si>
    <t>ONE(SAC)</t>
    <phoneticPr fontId="62" type="noConversion"/>
  </si>
  <si>
    <t>903W</t>
    <phoneticPr fontId="11" type="noConversion"/>
  </si>
  <si>
    <t xml:space="preserve">KOWLOON BAY </t>
    <phoneticPr fontId="11" type="noConversion"/>
  </si>
  <si>
    <t>DURBAN</t>
    <phoneticPr fontId="62" type="noConversion"/>
  </si>
  <si>
    <t>DURBAN</t>
    <phoneticPr fontId="11" type="noConversion"/>
  </si>
  <si>
    <t>KOTA GEMAR</t>
    <phoneticPr fontId="11" type="noConversion"/>
  </si>
  <si>
    <t>EXPRESS SPAIN</t>
    <phoneticPr fontId="11" type="noConversion"/>
  </si>
  <si>
    <t>126W</t>
    <phoneticPr fontId="11" type="noConversion"/>
  </si>
  <si>
    <t>COSCO YINGKOU</t>
    <phoneticPr fontId="11" type="noConversion"/>
  </si>
  <si>
    <t>COSCO(EAX1)</t>
    <phoneticPr fontId="62" type="noConversion"/>
  </si>
  <si>
    <t>KOTA MEGAH</t>
    <phoneticPr fontId="11" type="noConversion"/>
  </si>
  <si>
    <t>MOMBASA</t>
    <phoneticPr fontId="11" type="noConversion"/>
  </si>
  <si>
    <t>DAR ES SALAM</t>
    <phoneticPr fontId="62" type="noConversion"/>
  </si>
  <si>
    <t>DAR ES SALAM</t>
  </si>
  <si>
    <t>013S</t>
    <phoneticPr fontId="11" type="noConversion"/>
  </si>
  <si>
    <t>EVER BLOOM</t>
    <phoneticPr fontId="11" type="noConversion"/>
  </si>
  <si>
    <t>EVER BRACE</t>
    <phoneticPr fontId="11" type="noConversion"/>
  </si>
  <si>
    <t>016S</t>
    <phoneticPr fontId="11" type="noConversion"/>
  </si>
  <si>
    <t>EVER BEADY</t>
    <phoneticPr fontId="11" type="noConversion"/>
  </si>
  <si>
    <t>EMC(CIT)</t>
    <phoneticPr fontId="62" type="noConversion"/>
  </si>
  <si>
    <t>042S</t>
    <phoneticPr fontId="11" type="noConversion"/>
  </si>
  <si>
    <t>PONA</t>
    <phoneticPr fontId="11" type="noConversion"/>
  </si>
  <si>
    <t>SEMARANG</t>
    <phoneticPr fontId="62" type="noConversion"/>
  </si>
  <si>
    <t>SEMARANG</t>
    <phoneticPr fontId="11" type="noConversion"/>
  </si>
  <si>
    <t>IA5 TBA1</t>
    <phoneticPr fontId="11" type="noConversion"/>
  </si>
  <si>
    <t>MAERSK WIESBADEN</t>
    <phoneticPr fontId="11" type="noConversion"/>
  </si>
  <si>
    <t>MCC DHAKA</t>
    <phoneticPr fontId="11" type="noConversion"/>
  </si>
  <si>
    <t>MCC(IA5)</t>
    <phoneticPr fontId="62" type="noConversion"/>
  </si>
  <si>
    <t>MCC SEOUL</t>
    <phoneticPr fontId="11" type="noConversion"/>
  </si>
  <si>
    <t>YANGON(MIIT)</t>
    <phoneticPr fontId="62" type="noConversion"/>
  </si>
  <si>
    <t>YANGON(MIIT)</t>
    <phoneticPr fontId="11" type="noConversion"/>
  </si>
  <si>
    <t>002S</t>
    <phoneticPr fontId="11" type="noConversion"/>
  </si>
  <si>
    <t>NAVIOS AMARANTH</t>
    <phoneticPr fontId="11" type="noConversion"/>
  </si>
  <si>
    <t>005S</t>
    <phoneticPr fontId="11" type="noConversion"/>
  </si>
  <si>
    <t>CONSTANTINOS P</t>
    <phoneticPr fontId="11" type="noConversion"/>
  </si>
  <si>
    <t>003S</t>
    <phoneticPr fontId="11" type="noConversion"/>
  </si>
  <si>
    <t>SEASPAN NINGBO</t>
    <phoneticPr fontId="11" type="noConversion"/>
  </si>
  <si>
    <t>001S</t>
    <phoneticPr fontId="11" type="noConversion"/>
  </si>
  <si>
    <t>HMM(TTP)</t>
    <phoneticPr fontId="11" type="noConversion"/>
  </si>
  <si>
    <t>010S</t>
    <phoneticPr fontId="11" type="noConversion"/>
  </si>
  <si>
    <t>MANILA(S)</t>
    <phoneticPr fontId="11" type="noConversion"/>
  </si>
  <si>
    <t>1908S</t>
    <phoneticPr fontId="11" type="noConversion"/>
  </si>
  <si>
    <t>REFLECTION</t>
    <phoneticPr fontId="11" type="noConversion"/>
  </si>
  <si>
    <t>1910S</t>
    <phoneticPr fontId="11" type="noConversion"/>
  </si>
  <si>
    <t>CONTSHIP FOX</t>
    <phoneticPr fontId="11" type="noConversion"/>
  </si>
  <si>
    <t>1906S</t>
    <phoneticPr fontId="11" type="noConversion"/>
  </si>
  <si>
    <t>SITC MOJI</t>
    <phoneticPr fontId="11" type="noConversion"/>
  </si>
  <si>
    <t>SITC(CJV6)</t>
    <phoneticPr fontId="11" type="noConversion"/>
  </si>
  <si>
    <t>DANANG</t>
    <phoneticPr fontId="11" type="noConversion"/>
  </si>
  <si>
    <t>DANANG</t>
    <phoneticPr fontId="62" type="noConversion"/>
  </si>
  <si>
    <t>RESURGENCE</t>
    <phoneticPr fontId="11" type="noConversion"/>
  </si>
  <si>
    <t>SITC WEIHAI</t>
    <phoneticPr fontId="11" type="noConversion"/>
  </si>
  <si>
    <t>SITC YOKKAICHI</t>
    <phoneticPr fontId="11" type="noConversion"/>
  </si>
  <si>
    <t>SITC(CJV2)</t>
    <phoneticPr fontId="11" type="noConversion"/>
  </si>
  <si>
    <t>HAIPHONG</t>
    <phoneticPr fontId="11" type="noConversion"/>
  </si>
  <si>
    <t>SITC INCHON</t>
    <phoneticPr fontId="11" type="noConversion"/>
  </si>
  <si>
    <t>SITC DANANG</t>
    <phoneticPr fontId="11" type="noConversion"/>
  </si>
  <si>
    <t>HYUNDAI HARMONY</t>
    <phoneticPr fontId="11" type="noConversion"/>
  </si>
  <si>
    <t>SITC(CKV)</t>
    <phoneticPr fontId="11" type="noConversion"/>
  </si>
  <si>
    <t>TYGRA</t>
    <phoneticPr fontId="11" type="noConversion"/>
  </si>
  <si>
    <t>230A</t>
    <phoneticPr fontId="11" type="noConversion"/>
  </si>
  <si>
    <t>YM INSTRUCTION</t>
    <phoneticPr fontId="11" type="noConversion"/>
  </si>
  <si>
    <t>MAERSK ATLANTIC</t>
    <phoneticPr fontId="11" type="noConversion"/>
  </si>
  <si>
    <t>TS(NV1)</t>
    <phoneticPr fontId="11" type="noConversion"/>
  </si>
  <si>
    <t>19003A</t>
    <phoneticPr fontId="11" type="noConversion"/>
  </si>
  <si>
    <t>BAOHANG</t>
    <phoneticPr fontId="11" type="noConversion"/>
  </si>
  <si>
    <t>SITC ZHEJIANG</t>
    <phoneticPr fontId="11" type="noConversion"/>
  </si>
  <si>
    <t>SITC HANSHIN</t>
    <phoneticPr fontId="11" type="noConversion"/>
  </si>
  <si>
    <t>CALA PINGUINO</t>
    <phoneticPr fontId="11" type="noConversion"/>
  </si>
  <si>
    <t>SITC HEBEI</t>
    <phoneticPr fontId="11" type="noConversion"/>
  </si>
  <si>
    <t>SITC(CKV2)</t>
    <phoneticPr fontId="11" type="noConversion"/>
  </si>
  <si>
    <t>SITC JAKARTA</t>
    <phoneticPr fontId="11" type="noConversion"/>
  </si>
  <si>
    <t>HCM</t>
    <phoneticPr fontId="11" type="noConversion"/>
  </si>
  <si>
    <t>SITC MACAO</t>
    <phoneticPr fontId="11" type="noConversion"/>
  </si>
  <si>
    <t>SITC LIAONING</t>
    <phoneticPr fontId="11" type="noConversion"/>
  </si>
  <si>
    <t>SITC KEELUNG</t>
    <phoneticPr fontId="11" type="noConversion"/>
  </si>
  <si>
    <t>SITC BANGKOK</t>
    <phoneticPr fontId="11" type="noConversion"/>
  </si>
  <si>
    <t>SITC(VTX1)</t>
    <phoneticPr fontId="11" type="noConversion"/>
  </si>
  <si>
    <t>SITC JIANGSU</t>
    <phoneticPr fontId="11" type="noConversion"/>
  </si>
  <si>
    <t>SITC KANTO</t>
    <phoneticPr fontId="11" type="noConversion"/>
  </si>
  <si>
    <t>SITC KAWASAKI</t>
    <phoneticPr fontId="11" type="noConversion"/>
  </si>
  <si>
    <t>SITC(VTX2)</t>
    <phoneticPr fontId="11" type="noConversion"/>
  </si>
  <si>
    <t>SITC GUANGXI</t>
    <phoneticPr fontId="11" type="noConversion"/>
  </si>
  <si>
    <t>0RK2LS</t>
    <phoneticPr fontId="11" type="noConversion"/>
  </si>
  <si>
    <t>KUO CHIA</t>
    <phoneticPr fontId="11" type="noConversion"/>
  </si>
  <si>
    <t>292S</t>
    <phoneticPr fontId="11" type="noConversion"/>
  </si>
  <si>
    <t>ITHA BHUM</t>
    <phoneticPr fontId="11" type="noConversion"/>
  </si>
  <si>
    <t>284S</t>
    <phoneticPr fontId="11" type="noConversion"/>
  </si>
  <si>
    <t>JITRA BHUM</t>
    <phoneticPr fontId="11" type="noConversion"/>
  </si>
  <si>
    <t>0RK2FS</t>
    <phoneticPr fontId="11" type="noConversion"/>
  </si>
  <si>
    <t>RCL(RBC)</t>
  </si>
  <si>
    <t>291S</t>
    <phoneticPr fontId="11" type="noConversion"/>
  </si>
  <si>
    <t>LAEM CHABANG</t>
    <phoneticPr fontId="11" type="noConversion"/>
  </si>
  <si>
    <t>BKK(PAT)</t>
    <phoneticPr fontId="11" type="noConversion"/>
  </si>
  <si>
    <t>OPERATOR</t>
    <phoneticPr fontId="11" type="noConversion"/>
  </si>
  <si>
    <t>SIHANOUVKILLE</t>
    <phoneticPr fontId="11" type="noConversion"/>
  </si>
  <si>
    <t>1701-012S</t>
    <phoneticPr fontId="11" type="noConversion"/>
  </si>
  <si>
    <t>EVER BONNY</t>
    <phoneticPr fontId="11" type="noConversion"/>
  </si>
  <si>
    <t>1700-017S</t>
    <phoneticPr fontId="11" type="noConversion"/>
  </si>
  <si>
    <t>EVER BALMY</t>
    <phoneticPr fontId="11" type="noConversion"/>
  </si>
  <si>
    <t>EMC(NSB)</t>
    <phoneticPr fontId="11" type="noConversion"/>
  </si>
  <si>
    <t>1698-021S</t>
    <phoneticPr fontId="11" type="noConversion"/>
  </si>
  <si>
    <t>EVER BLISS</t>
    <phoneticPr fontId="11" type="noConversion"/>
  </si>
  <si>
    <t>PASIR GUDANG</t>
    <phoneticPr fontId="11" type="noConversion"/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</si>
  <si>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</si>
  <si>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</si>
  <si>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</si>
  <si>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0018S</t>
  </si>
  <si>
    <t>AS COLUMBIA</t>
    <phoneticPr fontId="11" type="noConversion"/>
  </si>
  <si>
    <t>KMTC(PCI)</t>
    <phoneticPr fontId="11" type="noConversion"/>
  </si>
  <si>
    <t>1902S</t>
    <phoneticPr fontId="11" type="noConversion"/>
  </si>
  <si>
    <t>JKT</t>
    <phoneticPr fontId="11" type="noConversion"/>
  </si>
  <si>
    <t>0045S</t>
  </si>
  <si>
    <t>LEDA TRADER</t>
    <phoneticPr fontId="11" type="noConversion"/>
  </si>
  <si>
    <t>KMTC PENANG</t>
    <phoneticPr fontId="11" type="noConversion"/>
  </si>
  <si>
    <t>KMTC SURABAYA</t>
    <phoneticPr fontId="11" type="noConversion"/>
  </si>
  <si>
    <t>KMTC(ANX)</t>
    <phoneticPr fontId="11" type="noConversion"/>
  </si>
  <si>
    <t>19003S</t>
    <phoneticPr fontId="11" type="noConversion"/>
  </si>
  <si>
    <t>TS TAICHUNG</t>
    <phoneticPr fontId="11" type="noConversion"/>
  </si>
  <si>
    <t>KMTC HOCHIMINH</t>
    <phoneticPr fontId="11" type="noConversion"/>
  </si>
  <si>
    <t>KMTC TIANJIN</t>
    <phoneticPr fontId="11" type="noConversion"/>
  </si>
  <si>
    <t>KMTC SHENZHEN</t>
    <phoneticPr fontId="11" type="noConversion"/>
  </si>
  <si>
    <t>KMTC QINGDAO</t>
    <phoneticPr fontId="11" type="noConversion"/>
  </si>
  <si>
    <t>KMTC(KMSK)</t>
    <phoneticPr fontId="11" type="noConversion"/>
  </si>
  <si>
    <t>1903S</t>
    <phoneticPr fontId="11" type="noConversion"/>
  </si>
  <si>
    <t>19003S</t>
  </si>
  <si>
    <t>NAVIOS VERMILION</t>
    <phoneticPr fontId="11" type="noConversion"/>
  </si>
  <si>
    <t>SEASPAN MANILA</t>
    <phoneticPr fontId="11" type="noConversion"/>
  </si>
  <si>
    <t>SEASPAN MELBOURNE</t>
    <phoneticPr fontId="11" type="noConversion"/>
  </si>
  <si>
    <t>KMTC(KCM)</t>
    <phoneticPr fontId="11" type="noConversion"/>
  </si>
  <si>
    <t>NAVIOS DOMINO</t>
    <phoneticPr fontId="11" type="noConversion"/>
  </si>
  <si>
    <t>PKG(N)</t>
    <phoneticPr fontId="11" type="noConversion"/>
  </si>
  <si>
    <t>SGP</t>
    <phoneticPr fontId="11" type="noConversion"/>
  </si>
  <si>
    <t>DONG FANG FU</t>
    <phoneticPr fontId="11" type="noConversion"/>
  </si>
  <si>
    <t>HASCO(STW2)</t>
    <phoneticPr fontId="11" type="noConversion"/>
  </si>
  <si>
    <t>1909S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</si>
  <si>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</si>
  <si>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</si>
  <si>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</si>
  <si>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</si>
  <si>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</si>
  <si>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VESSEL</t>
    <phoneticPr fontId="62" type="noConversion"/>
  </si>
  <si>
    <t>VENUS C</t>
    <phoneticPr fontId="11" type="noConversion"/>
  </si>
  <si>
    <t>JJ NAGOYA</t>
    <phoneticPr fontId="11" type="noConversion"/>
  </si>
  <si>
    <t>JJ</t>
    <phoneticPr fontId="11" type="noConversion"/>
  </si>
  <si>
    <t>HONGKONG</t>
  </si>
  <si>
    <t>HONGKONG &amp; TAIWAN</t>
  </si>
  <si>
    <t>1917E</t>
  </si>
  <si>
    <t>PANCON SUCCESS</t>
    <phoneticPr fontId="11" type="noConversion"/>
  </si>
  <si>
    <t>PCS</t>
    <phoneticPr fontId="11" type="noConversion"/>
  </si>
  <si>
    <t>1913E</t>
    <phoneticPr fontId="11" type="noConversion"/>
  </si>
  <si>
    <t>INCHON</t>
    <phoneticPr fontId="11" type="noConversion"/>
  </si>
  <si>
    <t>8321E</t>
  </si>
  <si>
    <t>CSCL OSAKA</t>
    <phoneticPr fontId="11" type="noConversion"/>
  </si>
  <si>
    <t>8320E</t>
  </si>
  <si>
    <t>8319E</t>
  </si>
  <si>
    <t>8318E</t>
  </si>
  <si>
    <t>CSCL(CJM2)</t>
    <phoneticPr fontId="11" type="noConversion"/>
  </si>
  <si>
    <t>8317E</t>
    <phoneticPr fontId="11" type="noConversion"/>
  </si>
  <si>
    <t>XIN MING ZHOU</t>
    <phoneticPr fontId="11" type="noConversion"/>
  </si>
  <si>
    <t>EAS</t>
    <phoneticPr fontId="11" type="noConversion"/>
  </si>
  <si>
    <t>1910E</t>
    <phoneticPr fontId="11" type="noConversion"/>
  </si>
  <si>
    <t>PEGASUS TERA</t>
    <phoneticPr fontId="11" type="noConversion"/>
  </si>
  <si>
    <t>8183E</t>
  </si>
  <si>
    <t>CSCL YOKOHAMA</t>
    <phoneticPr fontId="11" type="noConversion"/>
  </si>
  <si>
    <t>8182E</t>
  </si>
  <si>
    <t>8181E</t>
  </si>
  <si>
    <t>CSCL(CJM1)</t>
    <phoneticPr fontId="11" type="noConversion"/>
  </si>
  <si>
    <t>8180E</t>
    <phoneticPr fontId="11" type="noConversion"/>
  </si>
  <si>
    <t>EASLINE SHANGHAI</t>
    <phoneticPr fontId="11" type="noConversion"/>
  </si>
  <si>
    <t>1909E</t>
    <phoneticPr fontId="11" type="noConversion"/>
  </si>
  <si>
    <t>BUSAN</t>
    <phoneticPr fontId="11" type="noConversion"/>
  </si>
  <si>
    <t>159E</t>
  </si>
  <si>
    <t>VICTORIA TRADER</t>
    <phoneticPr fontId="11" type="noConversion"/>
  </si>
  <si>
    <t>158E</t>
  </si>
  <si>
    <t>157E</t>
  </si>
  <si>
    <t>156E</t>
  </si>
  <si>
    <t>155E</t>
    <phoneticPr fontId="11" type="noConversion"/>
  </si>
  <si>
    <t>379E</t>
  </si>
  <si>
    <t>SINOTRANS HONG KONG</t>
    <phoneticPr fontId="11" type="noConversion"/>
  </si>
  <si>
    <t>378E</t>
  </si>
  <si>
    <t>377E</t>
  </si>
  <si>
    <t>376E</t>
    <phoneticPr fontId="11" type="noConversion"/>
  </si>
  <si>
    <t>1161E</t>
  </si>
  <si>
    <t>PANCON VICTORY</t>
    <phoneticPr fontId="11" type="noConversion"/>
  </si>
  <si>
    <t>1160E</t>
  </si>
  <si>
    <t>1159E</t>
  </si>
  <si>
    <t>1158E</t>
    <phoneticPr fontId="11" type="noConversion"/>
  </si>
  <si>
    <t>1213E</t>
  </si>
  <si>
    <t>POS YOKOHAMA</t>
    <phoneticPr fontId="11" type="noConversion"/>
  </si>
  <si>
    <t>1212E</t>
  </si>
  <si>
    <t>1211E</t>
  </si>
  <si>
    <t>PAN OCEAN(BS9)</t>
    <phoneticPr fontId="11" type="noConversion"/>
  </si>
  <si>
    <t>1210E</t>
    <phoneticPr fontId="11" type="noConversion"/>
  </si>
  <si>
    <t>266E</t>
  </si>
  <si>
    <t>HALCYON</t>
    <phoneticPr fontId="11" type="noConversion"/>
  </si>
  <si>
    <t>265E</t>
  </si>
  <si>
    <t>MARCLOUD</t>
    <phoneticPr fontId="11" type="noConversion"/>
  </si>
  <si>
    <t>264E</t>
  </si>
  <si>
    <t>CSCL TOKYO</t>
    <phoneticPr fontId="11" type="noConversion"/>
  </si>
  <si>
    <t>263E</t>
  </si>
  <si>
    <t>SNL(SNG7)</t>
    <phoneticPr fontId="11" type="noConversion"/>
  </si>
  <si>
    <t>262E</t>
    <phoneticPr fontId="11" type="noConversion"/>
  </si>
  <si>
    <t>NAGOYA</t>
    <phoneticPr fontId="11" type="noConversion"/>
  </si>
  <si>
    <t>SINOTRANS SHANGHAI</t>
    <phoneticPr fontId="11" type="noConversion"/>
  </si>
  <si>
    <t>SNL(SNG5)</t>
    <phoneticPr fontId="11" type="noConversion"/>
  </si>
  <si>
    <t>LANTAU BEACH</t>
    <phoneticPr fontId="11" type="noConversion"/>
  </si>
  <si>
    <t>104E</t>
  </si>
  <si>
    <t>SNL(SNG2)</t>
    <phoneticPr fontId="11" type="noConversion"/>
  </si>
  <si>
    <t>102E</t>
    <phoneticPr fontId="11" type="noConversion"/>
  </si>
  <si>
    <t>OTANA BHUM</t>
    <phoneticPr fontId="11" type="noConversion"/>
  </si>
  <si>
    <t>SNL(SKT7)</t>
    <phoneticPr fontId="11" type="noConversion"/>
  </si>
  <si>
    <t>TOKYO</t>
    <phoneticPr fontId="11" type="noConversion"/>
  </si>
  <si>
    <t>110E</t>
  </si>
  <si>
    <t>KALAMAZOO</t>
    <phoneticPr fontId="11" type="noConversion"/>
  </si>
  <si>
    <t>108E</t>
  </si>
  <si>
    <t>107E</t>
  </si>
  <si>
    <t>SNL(SKT5)</t>
    <phoneticPr fontId="11" type="noConversion"/>
  </si>
  <si>
    <t>106E</t>
    <phoneticPr fontId="11" type="noConversion"/>
  </si>
  <si>
    <t>252E</t>
  </si>
  <si>
    <t>CSCL NAGOYA</t>
    <phoneticPr fontId="11" type="noConversion"/>
  </si>
  <si>
    <t>251E</t>
  </si>
  <si>
    <t>OPTIMA</t>
    <phoneticPr fontId="11" type="noConversion"/>
  </si>
  <si>
    <t>250E</t>
  </si>
  <si>
    <t>SNL(SKT2)</t>
    <phoneticPr fontId="11" type="noConversion"/>
  </si>
  <si>
    <t>249E</t>
    <phoneticPr fontId="11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</si>
  <si>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</si>
  <si>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</si>
  <si>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</si>
  <si>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MOJI</t>
    <phoneticPr fontId="11" type="noConversion"/>
  </si>
  <si>
    <t>325E</t>
  </si>
  <si>
    <t>324E</t>
  </si>
  <si>
    <t>323E</t>
  </si>
  <si>
    <t>SNL/COSCO(SKS7)</t>
    <phoneticPr fontId="11" type="noConversion"/>
  </si>
  <si>
    <t>321E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</si>
  <si>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</si>
  <si>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</si>
  <si>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</si>
  <si>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374E</t>
  </si>
  <si>
    <t>373E</t>
  </si>
  <si>
    <t>372E</t>
  </si>
  <si>
    <t>SNL/COSCO(SKS2)</t>
    <phoneticPr fontId="11" type="noConversion"/>
  </si>
  <si>
    <t>371E</t>
    <phoneticPr fontId="11" type="noConversion"/>
  </si>
  <si>
    <t>70128W</t>
    <phoneticPr fontId="11" type="noConversion"/>
  </si>
  <si>
    <t>ITAL USODIMARE</t>
    <phoneticPr fontId="11" type="noConversion"/>
  </si>
  <si>
    <t>69130W</t>
    <phoneticPr fontId="11" type="noConversion"/>
  </si>
  <si>
    <t>EVER UNICORN</t>
    <phoneticPr fontId="11" type="noConversion"/>
  </si>
  <si>
    <t>68127W</t>
    <phoneticPr fontId="11" type="noConversion"/>
  </si>
  <si>
    <t>ITAL UNICA</t>
    <phoneticPr fontId="11" type="noConversion"/>
  </si>
  <si>
    <t>67118W</t>
    <phoneticPr fontId="11" type="noConversion"/>
  </si>
  <si>
    <t>EVER ULYSSES</t>
    <phoneticPr fontId="11" type="noConversion"/>
  </si>
  <si>
    <t>COSCO(AEM5)
EMC(FEM)
OOCL(EM2)</t>
    <phoneticPr fontId="62" type="noConversion"/>
  </si>
  <si>
    <t>030W</t>
    <phoneticPr fontId="11" type="noConversion"/>
  </si>
  <si>
    <t>OOCL UTAH</t>
    <phoneticPr fontId="11" type="noConversion"/>
  </si>
  <si>
    <t>VIA TANGIER</t>
    <phoneticPr fontId="62" type="noConversion"/>
  </si>
  <si>
    <t>MSC MIRJA</t>
    <phoneticPr fontId="11" type="noConversion"/>
  </si>
  <si>
    <t>MSC ERICA</t>
    <phoneticPr fontId="11" type="noConversion"/>
  </si>
  <si>
    <t>MANCHESTER MAERSK</t>
    <phoneticPr fontId="11" type="noConversion"/>
  </si>
  <si>
    <t>909W</t>
  </si>
  <si>
    <t>MILAN MAERSK</t>
    <phoneticPr fontId="11" type="noConversion"/>
  </si>
  <si>
    <t>MSK/SAF(AE5)</t>
    <phoneticPr fontId="62" type="noConversion"/>
  </si>
  <si>
    <t>MONACO MAERSK</t>
    <phoneticPr fontId="11" type="noConversion"/>
  </si>
  <si>
    <t>CAS</t>
  </si>
  <si>
    <t>TANGIER</t>
    <phoneticPr fontId="11" type="noConversion"/>
  </si>
  <si>
    <t>VIA PIR</t>
    <phoneticPr fontId="62" type="noConversion"/>
  </si>
  <si>
    <t>12025W</t>
  </si>
  <si>
    <t>THALASSA AVRA</t>
    <phoneticPr fontId="11" type="noConversion"/>
  </si>
  <si>
    <t>COSCO ENGLAND</t>
    <phoneticPr fontId="11" type="noConversion"/>
  </si>
  <si>
    <t>10026W</t>
  </si>
  <si>
    <t>THALASSA ELPIDA</t>
    <phoneticPr fontId="11" type="noConversion"/>
  </si>
  <si>
    <t>COSCO(AEU7)
EMC(NE7)
OOCL(LL3)
CMA(FAL7)</t>
    <phoneticPr fontId="62" type="noConversion"/>
  </si>
  <si>
    <t>09024W</t>
    <phoneticPr fontId="11" type="noConversion"/>
  </si>
  <si>
    <t>THALASSA TYHI</t>
    <phoneticPr fontId="11" type="noConversion"/>
  </si>
  <si>
    <t>KAV</t>
  </si>
  <si>
    <t>PIR</t>
    <phoneticPr fontId="11" type="noConversion"/>
  </si>
  <si>
    <t>VIA IST</t>
    <phoneticPr fontId="62" type="noConversion"/>
  </si>
  <si>
    <t>021W</t>
    <phoneticPr fontId="11" type="noConversion"/>
  </si>
  <si>
    <t>YM WONDROUS</t>
    <phoneticPr fontId="11" type="noConversion"/>
  </si>
  <si>
    <t>YM WORLD</t>
    <phoneticPr fontId="11" type="noConversion"/>
  </si>
  <si>
    <t>YM WISH</t>
    <phoneticPr fontId="11" type="noConversion"/>
  </si>
  <si>
    <t>ONE/YML/HPL
(MD3)</t>
    <phoneticPr fontId="62" type="noConversion"/>
  </si>
  <si>
    <t>016W</t>
    <phoneticPr fontId="11" type="noConversion"/>
  </si>
  <si>
    <t>YM WINDOW</t>
    <phoneticPr fontId="11" type="noConversion"/>
  </si>
  <si>
    <t>KAV</t>
    <phoneticPr fontId="11" type="noConversion"/>
  </si>
  <si>
    <t>IST</t>
    <phoneticPr fontId="11" type="noConversion"/>
  </si>
  <si>
    <t>COSCO SHIPPING SEINE</t>
    <phoneticPr fontId="11" type="noConversion"/>
  </si>
  <si>
    <t>0BX37W</t>
    <phoneticPr fontId="11" type="noConversion"/>
  </si>
  <si>
    <t>CMA CGM ARKANSAS</t>
    <phoneticPr fontId="11" type="noConversion"/>
  </si>
  <si>
    <t>017W</t>
    <phoneticPr fontId="11" type="noConversion"/>
  </si>
  <si>
    <t>COSCO SHIPPING PANAMA</t>
    <phoneticPr fontId="11" type="noConversion"/>
  </si>
  <si>
    <t>COSCO(AEM3)
EMC(BEX)
OOCL(EM1)
CMA(BEX)</t>
    <phoneticPr fontId="62" type="noConversion"/>
  </si>
  <si>
    <t>0BX33W</t>
    <phoneticPr fontId="11" type="noConversion"/>
  </si>
  <si>
    <t>APL DANUBE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</si>
  <si>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</si>
  <si>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</si>
  <si>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</si>
  <si>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</si>
  <si>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</si>
  <si>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003W</t>
    <phoneticPr fontId="11" type="noConversion"/>
  </si>
  <si>
    <t>COSCO SHIPPING NEBULA</t>
    <phoneticPr fontId="11" type="noConversion"/>
  </si>
  <si>
    <t>COSCO SHIPPING SAGITTARIUS</t>
    <phoneticPr fontId="11" type="noConversion"/>
  </si>
  <si>
    <t>004W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</si>
  <si>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</si>
  <si>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</si>
  <si>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COSCO(AEU3)
EMC(NE3)
OOCL(LL2)
CMA(FAL2)</t>
    <phoneticPr fontId="62" type="noConversion"/>
  </si>
  <si>
    <t>005W</t>
    <phoneticPr fontId="11" type="noConversion"/>
  </si>
  <si>
    <t>COSCO SHIPPING LEO</t>
    <phoneticPr fontId="11" type="noConversion"/>
  </si>
  <si>
    <t>LIM</t>
  </si>
  <si>
    <t>ALEX(DEKHELA)</t>
    <phoneticPr fontId="11" type="noConversion"/>
  </si>
  <si>
    <t>011W</t>
    <phoneticPr fontId="11" type="noConversion"/>
  </si>
  <si>
    <t>PUCON</t>
    <phoneticPr fontId="11" type="noConversion"/>
  </si>
  <si>
    <t>0BE35W</t>
    <phoneticPr fontId="11" type="noConversion"/>
  </si>
  <si>
    <t>APL CALIFORNIA</t>
    <phoneticPr fontId="11" type="noConversion"/>
  </si>
  <si>
    <t>0BE33W</t>
    <phoneticPr fontId="11" type="noConversion"/>
  </si>
  <si>
    <t>CMA CGM LAMARTINE</t>
    <phoneticPr fontId="11" type="noConversion"/>
  </si>
  <si>
    <t>COSCO(AEM6)
EMC(BEX2)
OOCL(AAS)
CMA(PHEX)</t>
    <phoneticPr fontId="62" type="noConversion"/>
  </si>
  <si>
    <t>0BE31W</t>
    <phoneticPr fontId="11" type="noConversion"/>
  </si>
  <si>
    <t>APL NEW JERSEY</t>
    <phoneticPr fontId="11" type="noConversion"/>
  </si>
  <si>
    <t>KPR</t>
    <phoneticPr fontId="11" type="noConversion"/>
  </si>
  <si>
    <t>KOPER</t>
    <phoneticPr fontId="11" type="noConversion"/>
  </si>
  <si>
    <t>POTI</t>
    <phoneticPr fontId="11" type="noConversion"/>
  </si>
  <si>
    <t>MSC AURORA</t>
    <phoneticPr fontId="11" type="noConversion"/>
  </si>
  <si>
    <t>MSC LA SPEZIA</t>
    <phoneticPr fontId="11" type="noConversion"/>
  </si>
  <si>
    <t>MAERSK HORSBURGH</t>
    <phoneticPr fontId="11" type="noConversion"/>
  </si>
  <si>
    <t>MSK(AE15)</t>
    <phoneticPr fontId="62" type="noConversion"/>
  </si>
  <si>
    <t>MSC EMANUELA</t>
    <phoneticPr fontId="11" type="noConversion"/>
  </si>
  <si>
    <t>AMB</t>
    <phoneticPr fontId="11" type="noConversion"/>
  </si>
  <si>
    <t xml:space="preserve">ISTANBUL(AMBARLI) </t>
    <phoneticPr fontId="11" type="noConversion"/>
  </si>
  <si>
    <t>SEASPAN AMAZON</t>
    <phoneticPr fontId="11" type="noConversion"/>
  </si>
  <si>
    <t>013W</t>
    <phoneticPr fontId="11" type="noConversion"/>
  </si>
  <si>
    <t>SEASPAN GANGES</t>
    <phoneticPr fontId="11" type="noConversion"/>
  </si>
  <si>
    <t>008W</t>
    <phoneticPr fontId="11" type="noConversion"/>
  </si>
  <si>
    <t>ATHOS</t>
    <phoneticPr fontId="11" type="noConversion"/>
  </si>
  <si>
    <t>SEASPAN HUDSON</t>
    <phoneticPr fontId="11" type="noConversion"/>
  </si>
  <si>
    <t>ONE/YML/HPL
(MD1)</t>
    <phoneticPr fontId="62" type="noConversion"/>
  </si>
  <si>
    <t>014W</t>
    <phoneticPr fontId="11" type="noConversion"/>
  </si>
  <si>
    <t>SEASPAN ZAMBEZI</t>
    <phoneticPr fontId="11" type="noConversion"/>
  </si>
  <si>
    <t>BAR</t>
    <phoneticPr fontId="11" type="noConversion"/>
  </si>
  <si>
    <t>MILLAU BRIDGE</t>
    <phoneticPr fontId="11" type="noConversion"/>
  </si>
  <si>
    <t>007W</t>
    <phoneticPr fontId="11" type="noConversion"/>
  </si>
  <si>
    <t>NYK OWL</t>
    <phoneticPr fontId="11" type="noConversion"/>
  </si>
  <si>
    <t>YM WELLBEING</t>
    <phoneticPr fontId="11" type="noConversion"/>
  </si>
  <si>
    <t>ALULA</t>
    <phoneticPr fontId="11" type="noConversion"/>
  </si>
  <si>
    <t>ONE/YML/HPL
(MD2)</t>
    <phoneticPr fontId="62" type="noConversion"/>
  </si>
  <si>
    <t>MANHATTAN BRIDGE</t>
    <phoneticPr fontId="11" type="noConversion"/>
  </si>
  <si>
    <t>GOA</t>
    <phoneticPr fontId="11" type="noConversion"/>
  </si>
  <si>
    <t xml:space="preserve">GENOVA </t>
  </si>
  <si>
    <t>LIS</t>
  </si>
  <si>
    <t>LISBON</t>
  </si>
  <si>
    <t>OSL</t>
  </si>
  <si>
    <t>VIA HAMBURG</t>
    <phoneticPr fontId="11" type="noConversion"/>
  </si>
  <si>
    <t>AL JASRAH</t>
    <phoneticPr fontId="11" type="noConversion"/>
  </si>
  <si>
    <t>AL MASHRAB</t>
    <phoneticPr fontId="11" type="noConversion"/>
  </si>
  <si>
    <t>UMM QARN</t>
    <phoneticPr fontId="11" type="noConversion"/>
  </si>
  <si>
    <t>LINAH</t>
    <phoneticPr fontId="11" type="noConversion"/>
  </si>
  <si>
    <t>ONE/YML/HPL
(FE4)</t>
    <phoneticPr fontId="62" type="noConversion"/>
  </si>
  <si>
    <t>AL MURABBA</t>
    <phoneticPr fontId="11" type="noConversion"/>
  </si>
  <si>
    <t>HAM</t>
    <phoneticPr fontId="11" type="noConversion"/>
  </si>
  <si>
    <t>HEL</t>
  </si>
  <si>
    <t>ROT</t>
    <phoneticPr fontId="11" type="noConversion"/>
  </si>
  <si>
    <t>VIA HAMBURG</t>
    <phoneticPr fontId="62" type="noConversion"/>
  </si>
  <si>
    <t>0FL37W</t>
    <phoneticPr fontId="11" type="noConversion"/>
  </si>
  <si>
    <t>CMA CGM JULES VERNE</t>
    <phoneticPr fontId="11" type="noConversion"/>
  </si>
  <si>
    <t>0FL35W</t>
    <phoneticPr fontId="11" type="noConversion"/>
  </si>
  <si>
    <t>CMA CGM KERGUELEN</t>
    <phoneticPr fontId="11" type="noConversion"/>
  </si>
  <si>
    <t>0FL33W</t>
    <phoneticPr fontId="11" type="noConversion"/>
  </si>
  <si>
    <t>APL TEMASEK</t>
    <phoneticPr fontId="11" type="noConversion"/>
  </si>
  <si>
    <t>0FL31W</t>
    <phoneticPr fontId="11" type="noConversion"/>
  </si>
  <si>
    <t>CMA CGM BENJAMIN FRANKLIN</t>
    <phoneticPr fontId="11" type="noConversion"/>
  </si>
  <si>
    <t>COSCO(AEU2)
EMC(FAL1)
OOCL(LL4)
CMA(FAL1)</t>
    <phoneticPr fontId="62" type="noConversion"/>
  </si>
  <si>
    <t>0FL2ZW</t>
    <phoneticPr fontId="11" type="noConversion"/>
  </si>
  <si>
    <t>CMA CGM ALEXANDER VON HUMBOLDT</t>
    <phoneticPr fontId="11" type="noConversion"/>
  </si>
  <si>
    <t>RIGA/TALLINN</t>
    <phoneticPr fontId="11" type="noConversion"/>
  </si>
  <si>
    <t>VIA BREMERHAVEN</t>
    <phoneticPr fontId="62" type="noConversion"/>
  </si>
  <si>
    <t>BRE</t>
    <phoneticPr fontId="11" type="noConversion"/>
  </si>
  <si>
    <t>GOT</t>
    <phoneticPr fontId="11" type="noConversion"/>
  </si>
  <si>
    <t>NORDIC ROUTE</t>
    <phoneticPr fontId="62" type="noConversion"/>
  </si>
  <si>
    <t xml:space="preserve">ANTWERP </t>
    <phoneticPr fontId="11" type="noConversion"/>
  </si>
  <si>
    <t>0KN23W</t>
    <phoneticPr fontId="11" type="noConversion"/>
  </si>
  <si>
    <t>CMA CGM LAPEROUSE</t>
    <phoneticPr fontId="11" type="noConversion"/>
  </si>
  <si>
    <t>0KN21W</t>
    <phoneticPr fontId="11" type="noConversion"/>
  </si>
  <si>
    <t>CMA CGM MARCO POLO</t>
    <phoneticPr fontId="11" type="noConversion"/>
  </si>
  <si>
    <t>0KN1ZW</t>
    <phoneticPr fontId="11" type="noConversion"/>
  </si>
  <si>
    <t>CMA CGM AMERIGO VESPUCCI</t>
    <phoneticPr fontId="11" type="noConversion"/>
  </si>
  <si>
    <t>0KN1XW</t>
    <phoneticPr fontId="11" type="noConversion"/>
  </si>
  <si>
    <t>CMA CGM CORTE REAL</t>
    <phoneticPr fontId="11" type="noConversion"/>
  </si>
  <si>
    <t>COSCO(AEU6)
EMC(FAL3)
OOCL(LL5)
CMA(FAL3)</t>
    <phoneticPr fontId="62" type="noConversion"/>
  </si>
  <si>
    <t>0KN1VW</t>
    <phoneticPr fontId="11" type="noConversion"/>
  </si>
  <si>
    <t>APL RAFFLES</t>
    <phoneticPr fontId="11" type="noConversion"/>
  </si>
  <si>
    <t>LEH</t>
    <phoneticPr fontId="11" type="noConversion"/>
  </si>
  <si>
    <t>SOU</t>
    <phoneticPr fontId="11" type="noConversion"/>
  </si>
  <si>
    <t>OOCL SCANDINAVIA</t>
    <phoneticPr fontId="11" type="noConversion"/>
  </si>
  <si>
    <t>CSCL GLOBE</t>
    <phoneticPr fontId="11" type="noConversion"/>
  </si>
  <si>
    <t>OOCL GERMANY</t>
    <phoneticPr fontId="11" type="noConversion"/>
  </si>
  <si>
    <t>COSCO(AEU1)
EMC(NE1)
OOCL(LL1)
CMA(FAL5)</t>
    <phoneticPr fontId="62" type="noConversion"/>
  </si>
  <si>
    <t>CSCL PACIFIC OCEAN</t>
    <phoneticPr fontId="11" type="noConversion"/>
  </si>
  <si>
    <t>FLX</t>
    <phoneticPr fontId="11" type="noConversion"/>
  </si>
  <si>
    <t>PS: THE CARGO AND DOC WILL BE SENT TO OUR WAREHOUSE AND COMPANY BEFOR 11:00AM IN CUT OFF TIME</t>
  </si>
  <si>
    <t xml:space="preserve">          SALLING SCHEDULE-SHANGHAI     </t>
  </si>
  <si>
    <t> 185S</t>
  </si>
  <si>
    <t>XIN QING DAO   </t>
  </si>
  <si>
    <t>  112S</t>
  </si>
  <si>
    <t>OOCL DUBAI   </t>
  </si>
  <si>
    <t>   143S</t>
  </si>
  <si>
    <t>COSCO FELIXSTOWE </t>
  </si>
  <si>
    <t>089S</t>
  </si>
  <si>
    <t>OOCL ITALY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</si>
  <si>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</si>
  <si>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</si>
  <si>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</si>
  <si>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</si>
  <si>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914W</t>
    </r>
    <r>
      <rPr>
        <sz val="9"/>
        <color rgb="FF44678C"/>
        <rFont val="Malgun Gothic"/>
        <family val="2"/>
      </rPr>
      <t xml:space="preserve"> </t>
    </r>
  </si>
  <si>
    <t>AXEL MAERSK</t>
  </si>
  <si>
    <r>
      <t>913W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</si>
  <si>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SOFIA</t>
  </si>
  <si>
    <r>
      <t>912W</t>
    </r>
    <r>
      <rPr>
        <sz val="9"/>
        <color rgb="FF44678C"/>
        <rFont val="Malgun Gothic"/>
        <family val="2"/>
      </rPr>
      <t xml:space="preserve"> </t>
    </r>
  </si>
  <si>
    <t>MAERSK SHANGHAI</t>
  </si>
  <si>
    <r>
      <t>911W</t>
    </r>
    <r>
      <rPr>
        <sz val="9"/>
        <color rgb="FF44678C"/>
        <rFont val="Malgun Gothic"/>
        <family val="2"/>
      </rPr>
      <t xml:space="preserve"> </t>
    </r>
  </si>
  <si>
    <t>CORNELIA MAERSK</t>
  </si>
  <si>
    <t>HMM</t>
    <phoneticPr fontId="11" type="noConversion"/>
  </si>
  <si>
    <t>MAERSK SANTANA</t>
  </si>
  <si>
    <t>4J4K</t>
    <phoneticPr fontId="11" type="noConversion"/>
  </si>
  <si>
    <t>MIAMI (SK)</t>
    <phoneticPr fontId="11" type="noConversion"/>
  </si>
  <si>
    <t xml:space="preserve">035E </t>
    <phoneticPr fontId="11" type="noConversion"/>
  </si>
  <si>
    <t>COSCO HOPE</t>
    <phoneticPr fontId="11" type="noConversion"/>
  </si>
  <si>
    <t xml:space="preserve">014E </t>
    <phoneticPr fontId="11" type="noConversion"/>
  </si>
  <si>
    <t>OOCL MALAYSIA</t>
    <phoneticPr fontId="11" type="noConversion"/>
  </si>
  <si>
    <t xml:space="preserve">045E </t>
    <phoneticPr fontId="11" type="noConversion"/>
  </si>
  <si>
    <t>COSCO DEVELOPMENT</t>
    <phoneticPr fontId="11" type="noConversion"/>
  </si>
  <si>
    <t xml:space="preserve">034E </t>
    <phoneticPr fontId="11" type="noConversion"/>
  </si>
  <si>
    <t xml:space="preserve">
    OOCL BRUSSELS </t>
    <phoneticPr fontId="11" type="noConversion"/>
  </si>
  <si>
    <t xml:space="preserve">017E </t>
    <phoneticPr fontId="11" type="noConversion"/>
  </si>
  <si>
    <t>OOCL POLAND</t>
    <phoneticPr fontId="11" type="noConversion"/>
  </si>
  <si>
    <t>EMC</t>
    <phoneticPr fontId="11" type="noConversion"/>
  </si>
  <si>
    <t xml:space="preserve">047E </t>
    <phoneticPr fontId="11" type="noConversion"/>
  </si>
  <si>
    <t>COSCO GLORY</t>
    <phoneticPr fontId="11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</si>
  <si>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</si>
  <si>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CFS CUT OFF </t>
  </si>
  <si>
    <t>ONE MINATO</t>
  </si>
  <si>
    <t> 013E</t>
  </si>
  <si>
    <t>NYK CRANE</t>
  </si>
  <si>
    <t> 028E</t>
  </si>
  <si>
    <t>ESSEN EXPRESS</t>
  </si>
  <si>
    <t>006E</t>
  </si>
  <si>
    <t>MILANO BRIDGE</t>
  </si>
  <si>
    <t>ONE</t>
    <phoneticPr fontId="11" type="noConversion"/>
  </si>
  <si>
    <t> 004E</t>
  </si>
  <si>
    <t>MEISHAN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</si>
  <si>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</si>
  <si>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139E</t>
  </si>
  <si>
    <t>OOCL SAN FRANCISCO  </t>
  </si>
  <si>
    <t>  106E</t>
  </si>
  <si>
    <t>OOCL VANCOUVER  </t>
  </si>
  <si>
    <t> 082E</t>
  </si>
  <si>
    <t>OOCL OAKLAND  </t>
  </si>
  <si>
    <t> 098E</t>
  </si>
  <si>
    <t>OOCL ANTWERP  </t>
  </si>
  <si>
    <t>OOCL(PNW1)</t>
    <phoneticPr fontId="11" type="noConversion"/>
  </si>
  <si>
    <t>OOCL KAOHSIUNG  </t>
  </si>
  <si>
    <t xml:space="preserve">CHICAGO </t>
  </si>
  <si>
    <t xml:space="preserve">CHICAGO </t>
    <phoneticPr fontId="11" type="noConversion"/>
  </si>
  <si>
    <t xml:space="preserve">0TX2NE1MA  </t>
    <phoneticPr fontId="11" type="noConversion"/>
  </si>
  <si>
    <t xml:space="preserve">APL SENTOSA </t>
    <phoneticPr fontId="11" type="noConversion"/>
  </si>
  <si>
    <t xml:space="preserve">0TX2LE1MA </t>
    <phoneticPr fontId="11" type="noConversion"/>
  </si>
  <si>
    <t>CMA CGM A. LINCOLN</t>
    <phoneticPr fontId="11" type="noConversion"/>
  </si>
  <si>
    <t xml:space="preserve">0TX2JE1MA </t>
    <phoneticPr fontId="11" type="noConversion"/>
  </si>
  <si>
    <t>CMA CGM T. JEFFERSON</t>
    <phoneticPr fontId="11" type="noConversion"/>
  </si>
  <si>
    <t xml:space="preserve"> 0TX2HE1MA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</si>
  <si>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</si>
  <si>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0TX2FE1MA </t>
    <phoneticPr fontId="11" type="noConversion"/>
  </si>
  <si>
    <t>APL ESPLANADE</t>
    <phoneticPr fontId="11" type="noConversion"/>
  </si>
  <si>
    <t>五截五开</t>
    <phoneticPr fontId="11" type="noConversion"/>
  </si>
  <si>
    <t>E012</t>
  </si>
  <si>
    <t>COSCO SHIPPING HIMALAYAS</t>
  </si>
  <si>
    <t>E037</t>
  </si>
  <si>
    <t>E022</t>
  </si>
  <si>
    <t>WHL</t>
    <phoneticPr fontId="11" type="noConversion"/>
  </si>
  <si>
    <t>二截一开</t>
  </si>
  <si>
    <t xml:space="preserve">LOS ANGELES,CA </t>
    <phoneticPr fontId="11" type="noConversion"/>
  </si>
  <si>
    <t xml:space="preserve">1083-130E </t>
    <phoneticPr fontId="11" type="noConversion"/>
  </si>
  <si>
    <t>EVER URANUS</t>
    <phoneticPr fontId="11" type="noConversion"/>
  </si>
  <si>
    <t xml:space="preserve">1082-137E </t>
    <phoneticPr fontId="11" type="noConversion"/>
  </si>
  <si>
    <t xml:space="preserve">
   EVER ELITE </t>
    <phoneticPr fontId="11" type="noConversion"/>
  </si>
  <si>
    <t xml:space="preserve">1081-137E </t>
    <phoneticPr fontId="11" type="noConversion"/>
  </si>
  <si>
    <t>EVER EAGLE</t>
    <phoneticPr fontId="11" type="noConversion"/>
  </si>
  <si>
    <t xml:space="preserve">1080-088E </t>
    <phoneticPr fontId="11" type="noConversion"/>
  </si>
  <si>
    <t>EVER SMILE</t>
    <phoneticPr fontId="11" type="noConversion"/>
  </si>
  <si>
    <t xml:space="preserve">1079-148E </t>
    <phoneticPr fontId="11" type="noConversion"/>
  </si>
  <si>
    <t>EVER ENVOY</t>
    <phoneticPr fontId="11" type="noConversion"/>
  </si>
  <si>
    <t xml:space="preserve">EMC(HTW) </t>
  </si>
  <si>
    <t xml:space="preserve">1078-131E </t>
    <phoneticPr fontId="11" type="noConversion"/>
  </si>
  <si>
    <t>一截天开</t>
  </si>
  <si>
    <t>NORTHERN JULIE</t>
  </si>
  <si>
    <t>MAERSK SEMARANG</t>
  </si>
  <si>
    <t>MAERSK TAIKUNG</t>
  </si>
  <si>
    <t>MAERSK SYDNEY</t>
  </si>
  <si>
    <t>MSC RANIA</t>
  </si>
  <si>
    <t>MSK</t>
    <phoneticPr fontId="11" type="noConversion"/>
  </si>
  <si>
    <t>MSC ROMA</t>
  </si>
  <si>
    <t>5J5K</t>
    <phoneticPr fontId="11" type="noConversion"/>
  </si>
  <si>
    <t xml:space="preserve"> 0985-032E </t>
    <phoneticPr fontId="11" type="noConversion"/>
  </si>
  <si>
    <t xml:space="preserve">EVER LEARNED </t>
    <phoneticPr fontId="11" type="noConversion"/>
  </si>
  <si>
    <t xml:space="preserve">0984-030E </t>
    <phoneticPr fontId="11" type="noConversion"/>
  </si>
  <si>
    <t>EVER LIVING</t>
    <phoneticPr fontId="11" type="noConversion"/>
  </si>
  <si>
    <t xml:space="preserve">0983-035E </t>
    <phoneticPr fontId="11" type="noConversion"/>
  </si>
  <si>
    <t>EVER LIVELY</t>
    <phoneticPr fontId="11" type="noConversion"/>
  </si>
  <si>
    <t xml:space="preserve">0982-022E  </t>
    <phoneticPr fontId="11" type="noConversion"/>
  </si>
  <si>
    <t xml:space="preserve">EVER LIFTING  </t>
    <phoneticPr fontId="11" type="noConversion"/>
  </si>
  <si>
    <t>2J1K</t>
    <phoneticPr fontId="11" type="noConversion"/>
  </si>
  <si>
    <t xml:space="preserve">COLON FREE ZONE </t>
    <phoneticPr fontId="11" type="noConversion"/>
  </si>
  <si>
    <t>MAERSK ARAS</t>
  </si>
  <si>
    <t>LUNA MAERSK</t>
  </si>
  <si>
    <t>HBS</t>
    <phoneticPr fontId="11" type="noConversion"/>
  </si>
  <si>
    <t>908E</t>
  </si>
  <si>
    <t>LARS MAERSK</t>
  </si>
  <si>
    <t>5截6开</t>
    <phoneticPr fontId="11" type="noConversion"/>
  </si>
  <si>
    <t xml:space="preserve">VALPARAISO </t>
    <phoneticPr fontId="11" type="noConversion"/>
  </si>
  <si>
    <t>0411-086E</t>
  </si>
  <si>
    <t> EVER LUCENT</t>
  </si>
  <si>
    <t>0410-004E</t>
  </si>
  <si>
    <t> MEDITERRANEAN BRIDGE</t>
  </si>
  <si>
    <t>0409-039E</t>
  </si>
  <si>
    <t> EVER LASTING</t>
  </si>
  <si>
    <t>COSCO</t>
    <phoneticPr fontId="11" type="noConversion"/>
  </si>
  <si>
    <t> COSCO PRINCE RUPERT</t>
  </si>
  <si>
    <t>2J/2K</t>
    <phoneticPr fontId="11" type="noConversion"/>
  </si>
  <si>
    <t>005E</t>
  </si>
  <si>
    <t>AGIOS MINAS</t>
  </si>
  <si>
    <t>016E</t>
  </si>
  <si>
    <t>2J/1K</t>
    <phoneticPr fontId="11" type="noConversion"/>
  </si>
  <si>
    <t>GUAYAQUIL</t>
    <phoneticPr fontId="11" type="noConversion"/>
  </si>
  <si>
    <t>3J/2K</t>
    <phoneticPr fontId="11" type="noConversion"/>
  </si>
  <si>
    <t>BUENAVENTURA</t>
    <phoneticPr fontId="11" type="noConversion"/>
  </si>
  <si>
    <r>
      <t>201W</t>
    </r>
    <r>
      <rPr>
        <sz val="9"/>
        <color rgb="FF44678C"/>
        <rFont val="Malgun Gothic"/>
        <family val="2"/>
      </rPr>
      <t xml:space="preserve"> </t>
    </r>
  </si>
  <si>
    <t>MAERSK LA PAZ</t>
  </si>
  <si>
    <r>
      <t>849W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</si>
  <si>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MAERSK LIRQUEN</t>
  </si>
  <si>
    <r>
      <t>016W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</si>
  <si>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SAN FERNANDO</t>
  </si>
  <si>
    <r>
      <t>004W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</si>
  <si>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SAN FRANCISCA</t>
  </si>
  <si>
    <r>
      <t>001W</t>
    </r>
    <r>
      <rPr>
        <sz val="9"/>
        <color rgb="FF44678C"/>
        <rFont val="Malgun Gothic"/>
        <family val="2"/>
      </rPr>
      <t xml:space="preserve"> </t>
    </r>
  </si>
  <si>
    <t>MAERSK LANCO</t>
  </si>
  <si>
    <r>
      <t>600W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</si>
  <si>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LIMA</t>
  </si>
  <si>
    <t> 912W</t>
  </si>
  <si>
    <t> FI911A</t>
  </si>
  <si>
    <t>MSC GISELLE </t>
  </si>
  <si>
    <t>FI910A</t>
  </si>
  <si>
    <t>SYMI I </t>
  </si>
  <si>
    <t>ONE</t>
  </si>
  <si>
    <t> 908W</t>
  </si>
  <si>
    <t>CZECH</t>
  </si>
  <si>
    <t>3J1K</t>
  </si>
  <si>
    <t>3J1K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</si>
  <si>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</si>
  <si>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</si>
  <si>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</si>
  <si>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0VK23W1MA </t>
  </si>
  <si>
    <t>NAVIOS UNITE </t>
  </si>
  <si>
    <t>0VK21W1MA </t>
  </si>
  <si>
    <t>APL TBN 76 </t>
  </si>
  <si>
    <t>0VK1ZW1MA </t>
  </si>
  <si>
    <t>CMA CGM BUTTERFLY </t>
  </si>
  <si>
    <t>0VK1XW1MA </t>
  </si>
  <si>
    <t>COSCO JAPAN </t>
  </si>
  <si>
    <t>CMA</t>
    <phoneticPr fontId="11" type="noConversion"/>
  </si>
  <si>
    <t>0VK1VW1MA </t>
  </si>
  <si>
    <t>MAERSK SALINA </t>
  </si>
  <si>
    <t>3J3K</t>
    <phoneticPr fontId="11" type="noConversion"/>
  </si>
  <si>
    <t>NEW DELHI(PATPARGANT)</t>
  </si>
  <si>
    <t>NEW DELHI(MUNDRA)</t>
    <phoneticPr fontId="11" type="noConversion"/>
  </si>
  <si>
    <t>HYUNDAI PLATINUM</t>
  </si>
  <si>
    <t>HYUNDAI PRIVILEGE</t>
  </si>
  <si>
    <t>HYUNDAI PARAMOUNT</t>
  </si>
  <si>
    <r>
      <t>061W</t>
    </r>
    <r>
      <rPr>
        <sz val="9"/>
        <color rgb="FF44678C"/>
        <rFont val="Malgun Gothic"/>
        <family val="2"/>
      </rPr>
      <t xml:space="preserve"> </t>
    </r>
  </si>
  <si>
    <r>
      <t>054W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</si>
  <si>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PREMIUM</t>
  </si>
  <si>
    <r>
      <t>050W</t>
    </r>
    <r>
      <rPr>
        <sz val="9"/>
        <color rgb="FF44678C"/>
        <rFont val="Malgun Gothic"/>
        <family val="2"/>
      </rPr>
      <t xml:space="preserve"> </t>
    </r>
  </si>
  <si>
    <t>1J6K</t>
    <phoneticPr fontId="11" type="noConversion"/>
  </si>
  <si>
    <t>WANHAI(CI2)</t>
  </si>
  <si>
    <t>W163</t>
  </si>
  <si>
    <t>WAN HAI 508</t>
  </si>
  <si>
    <t>W101</t>
  </si>
  <si>
    <t>WAN HAI 502</t>
  </si>
  <si>
    <t>1J6K</t>
  </si>
  <si>
    <t>WANHAI(CIX)</t>
  </si>
  <si>
    <t>W128</t>
  </si>
  <si>
    <t>W059</t>
  </si>
  <si>
    <t>WAN HAI 509</t>
  </si>
  <si>
    <t>W162</t>
  </si>
  <si>
    <t>WAN HAI 503</t>
  </si>
  <si>
    <t>W105</t>
  </si>
  <si>
    <t>NORTHERN PRIORITY</t>
  </si>
  <si>
    <t>W127</t>
  </si>
  <si>
    <t>4J4K</t>
  </si>
  <si>
    <t>OOCL</t>
    <phoneticPr fontId="11" type="noConversion"/>
  </si>
  <si>
    <t>0VK23W1PL</t>
  </si>
  <si>
    <t>NAVIOS UNITE  </t>
  </si>
  <si>
    <t> 309W</t>
  </si>
  <si>
    <t>TO BE ADVISED </t>
  </si>
  <si>
    <t>0VK1ZW1PL</t>
  </si>
  <si>
    <t>CMA CGM BUTTERFLY  </t>
  </si>
  <si>
    <t>  072W</t>
  </si>
  <si>
    <t>COSCO JAPAN  </t>
  </si>
  <si>
    <t>  909W</t>
  </si>
  <si>
    <t>MAERSK SALINA   </t>
  </si>
  <si>
    <t>4J3K</t>
    <phoneticPr fontId="11" type="noConversion"/>
  </si>
  <si>
    <t>KARACHI</t>
    <phoneticPr fontId="11" type="noConversion"/>
  </si>
  <si>
    <t> COSCO HONG KONG</t>
  </si>
  <si>
    <t>PIL/COSCO</t>
    <phoneticPr fontId="11" type="noConversion"/>
  </si>
  <si>
    <t>062W</t>
  </si>
  <si>
    <t> COSCO ANTWERP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</si>
  <si>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</si>
  <si>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MALIK AL ASHTAR</t>
  </si>
  <si>
    <t>1609-132W</t>
  </si>
  <si>
    <t>1608-149W</t>
  </si>
  <si>
    <t>1606-153W</t>
  </si>
  <si>
    <t> EVER URSULA</t>
  </si>
  <si>
    <t>1604-139W</t>
  </si>
  <si>
    <t> EVER UTILE</t>
  </si>
  <si>
    <t> YM COSMOS</t>
  </si>
  <si>
    <t> YM CYPRESS</t>
  </si>
  <si>
    <t> YM GREEN</t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</si>
  <si>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</si>
  <si>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 116S</t>
  </si>
  <si>
    <t>OOCL NAGOYA </t>
  </si>
  <si>
    <t>108S</t>
  </si>
  <si>
    <t>OOCL GUANGZHOU</t>
  </si>
  <si>
    <t>  181S</t>
  </si>
  <si>
    <t>OOCL AUSTRALIA  </t>
  </si>
  <si>
    <t>  105S</t>
  </si>
  <si>
    <t>OOCL JAKARTA   </t>
  </si>
  <si>
    <t>    115S</t>
  </si>
  <si>
    <t>JAKARTA</t>
  </si>
  <si>
    <t>JAKARTA</t>
    <phoneticPr fontId="11" type="noConversion"/>
  </si>
  <si>
    <t> 032W</t>
  </si>
  <si>
    <t>MALIK AL ASHTAR   </t>
  </si>
  <si>
    <t> 021W</t>
  </si>
  <si>
    <t>OOCL EGYPT </t>
  </si>
  <si>
    <t>UNAYZAH  </t>
  </si>
  <si>
    <t>    050W</t>
  </si>
  <si>
    <t>CSCL NEPTUNE </t>
  </si>
  <si>
    <t>  006W</t>
  </si>
  <si>
    <t>TAYMA </t>
  </si>
  <si>
    <t>OOCL (ME3)</t>
    <phoneticPr fontId="11" type="noConversion"/>
  </si>
  <si>
    <t>0NM1PW1PL</t>
  </si>
  <si>
    <t>CSCL JUPITER 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</si>
  <si>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</si>
  <si>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</si>
  <si>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</si>
  <si>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</si>
  <si>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</si>
  <si>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Manila</t>
    <phoneticPr fontId="11" type="noConversion"/>
  </si>
  <si>
    <t>WHL(JST)</t>
  </si>
  <si>
    <t>S019</t>
  </si>
  <si>
    <t>WHITE DRAGON</t>
  </si>
  <si>
    <t>S016</t>
  </si>
  <si>
    <t>NORDMARGHERITA</t>
  </si>
  <si>
    <t>S018</t>
  </si>
  <si>
    <t>WAN HAI 175</t>
  </si>
  <si>
    <t>SUNRISE DRAGON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</si>
  <si>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</si>
  <si>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</si>
  <si>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18012S</t>
    <phoneticPr fontId="83" type="noConversion"/>
  </si>
  <si>
    <t>INGENUITY</t>
    <phoneticPr fontId="83" type="noConversion"/>
  </si>
  <si>
    <t>TS TOKYO</t>
    <phoneticPr fontId="83" type="noConversion"/>
  </si>
  <si>
    <t>TS KAOHSIUNG</t>
    <phoneticPr fontId="83" type="noConversion"/>
  </si>
  <si>
    <t>2J1K</t>
  </si>
  <si>
    <t>SOUTHEAST ASIAN AND JANPAN ROUTE</t>
  </si>
  <si>
    <r>
      <t>912W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</si>
  <si>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NEW YORK</t>
  </si>
  <si>
    <t>MSC GENOVA</t>
  </si>
  <si>
    <r>
      <t>910W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</si>
  <si>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BARI</t>
  </si>
  <si>
    <r>
      <t>909W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</si>
  <si>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ROSA M</t>
  </si>
  <si>
    <r>
      <t>908W</t>
    </r>
    <r>
      <rPr>
        <sz val="9"/>
        <color rgb="FF44678C"/>
        <rFont val="Malgun Gothic"/>
        <family val="2"/>
      </rPr>
      <t xml:space="preserve"> </t>
    </r>
  </si>
  <si>
    <t>MSC RAVENNA</t>
  </si>
  <si>
    <r>
      <t>907W</t>
    </r>
    <r>
      <rPr>
        <sz val="9"/>
        <color rgb="FF44678C"/>
        <rFont val="Malgun Gothic"/>
        <family val="2"/>
      </rPr>
      <t xml:space="preserve"> </t>
    </r>
  </si>
  <si>
    <t>MSC TERESA</t>
  </si>
  <si>
    <t>5J5K</t>
  </si>
  <si>
    <t>BARCELONA</t>
    <phoneticPr fontId="11" type="noConversion"/>
  </si>
  <si>
    <t>MSC AURORA</t>
  </si>
  <si>
    <t>MSC LA SPEZIA</t>
  </si>
  <si>
    <t>MAERSK HORSBURGH</t>
  </si>
  <si>
    <t>908W</t>
  </si>
  <si>
    <t>MSC RAPALLO</t>
  </si>
  <si>
    <t>1J1K</t>
    <phoneticPr fontId="11" type="noConversion"/>
  </si>
  <si>
    <t>Izmit Korfezi</t>
    <phoneticPr fontId="11" type="noConversion"/>
  </si>
  <si>
    <t>1J1K</t>
  </si>
  <si>
    <t xml:space="preserve">ISTANBUL(k) </t>
    <phoneticPr fontId="11" type="noConversion"/>
  </si>
  <si>
    <t>HPL/ONE(FE3)</t>
    <phoneticPr fontId="11" type="noConversion"/>
  </si>
  <si>
    <t>NYK FALCON</t>
  </si>
  <si>
    <t>YM WHOLESOME</t>
  </si>
  <si>
    <t>YM WITNESS </t>
  </si>
  <si>
    <t>YM WELLNESS </t>
  </si>
  <si>
    <t>021W</t>
  </si>
  <si>
    <t>YM WELLHEAD</t>
  </si>
  <si>
    <t>YM WIND</t>
  </si>
  <si>
    <t>5J6K</t>
    <phoneticPr fontId="11" type="noConversion"/>
  </si>
  <si>
    <t>ROTTERDAM</t>
    <phoneticPr fontId="11" type="noConversion"/>
  </si>
  <si>
    <t xml:space="preserve">008W </t>
    <phoneticPr fontId="11" type="noConversion"/>
  </si>
  <si>
    <t>COSCO SHIPPING ALPS</t>
    <phoneticPr fontId="11" type="noConversion"/>
  </si>
  <si>
    <t xml:space="preserve">0378-011W </t>
    <phoneticPr fontId="11" type="noConversion"/>
  </si>
  <si>
    <t>TAMPA TRIUMPH</t>
    <phoneticPr fontId="11" type="noConversion"/>
  </si>
  <si>
    <t xml:space="preserve">0377-009W </t>
    <phoneticPr fontId="11" type="noConversion"/>
  </si>
  <si>
    <t>TAIPEI TRIUMPH</t>
    <phoneticPr fontId="11" type="noConversion"/>
  </si>
  <si>
    <t xml:space="preserve">0376-013W </t>
    <phoneticPr fontId="11" type="noConversion"/>
  </si>
  <si>
    <t>TALOS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</si>
  <si>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</si>
  <si>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</si>
  <si>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</si>
  <si>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</si>
  <si>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</si>
  <si>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</si>
  <si>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</si>
  <si>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011W </t>
    <phoneticPr fontId="11" type="noConversion"/>
  </si>
  <si>
    <t xml:space="preserve">0BE35W1MA </t>
    <phoneticPr fontId="11" type="noConversion"/>
  </si>
  <si>
    <t xml:space="preserve">0BE33W1MA </t>
    <phoneticPr fontId="11" type="noConversion"/>
  </si>
  <si>
    <t xml:space="preserve">0BE31W1MA </t>
    <phoneticPr fontId="11" type="noConversion"/>
  </si>
  <si>
    <t xml:space="preserve">097W </t>
    <phoneticPr fontId="11" type="noConversion"/>
  </si>
  <si>
    <t>EVER SMART</t>
    <phoneticPr fontId="11" type="noConversion"/>
  </si>
  <si>
    <t xml:space="preserve">0BE2XW1MA </t>
    <phoneticPr fontId="11" type="noConversion"/>
  </si>
  <si>
    <t>BE23</t>
    <phoneticPr fontId="11" type="noConversion"/>
  </si>
  <si>
    <t xml:space="preserve">0BX37W1MA </t>
    <phoneticPr fontId="11" type="noConversion"/>
  </si>
  <si>
    <t xml:space="preserve">CMA CGM ARKANSAS </t>
    <phoneticPr fontId="11" type="noConversion"/>
  </si>
  <si>
    <t xml:space="preserve">017W </t>
    <phoneticPr fontId="11" type="noConversion"/>
  </si>
  <si>
    <t xml:space="preserve">COSCO SHIPPING PANAMA </t>
    <phoneticPr fontId="11" type="noConversion"/>
  </si>
  <si>
    <t xml:space="preserve">0BX33W1MA </t>
    <phoneticPr fontId="11" type="noConversion"/>
  </si>
  <si>
    <t xml:space="preserve">APL DANUBE </t>
    <phoneticPr fontId="11" type="noConversion"/>
  </si>
  <si>
    <t xml:space="preserve">019W </t>
    <phoneticPr fontId="11" type="noConversion"/>
  </si>
  <si>
    <t xml:space="preserve">MAIRA XL </t>
    <phoneticPr fontId="11" type="noConversion"/>
  </si>
  <si>
    <t>CONSTANTSA</t>
    <phoneticPr fontId="11" type="noConversion"/>
  </si>
  <si>
    <t>YM WONDROUS</t>
  </si>
  <si>
    <t>YM WORLD</t>
  </si>
  <si>
    <t>YM WISH</t>
  </si>
  <si>
    <t>YM WINDOW</t>
  </si>
  <si>
    <t>YML(MD2)</t>
    <phoneticPr fontId="11" type="noConversion"/>
  </si>
  <si>
    <t>YM WARMTH</t>
  </si>
  <si>
    <t xml:space="preserve"> ETA </t>
  </si>
  <si>
    <t xml:space="preserve"> ETD </t>
  </si>
  <si>
    <t>1J7k</t>
    <phoneticPr fontId="11" type="noConversion"/>
  </si>
  <si>
    <t>LE HAVRE</t>
  </si>
  <si>
    <t>ASHDOD</t>
    <phoneticPr fontId="11" type="noConversion"/>
  </si>
  <si>
    <t xml:space="preserve">0KN21W1PL </t>
    <phoneticPr fontId="11" type="noConversion"/>
  </si>
  <si>
    <t xml:space="preserve">CMA CGM MARCO POLO </t>
    <phoneticPr fontId="11" type="noConversion"/>
  </si>
  <si>
    <t xml:space="preserve">0KN1ZW1PL </t>
    <phoneticPr fontId="11" type="noConversion"/>
  </si>
  <si>
    <t xml:space="preserve">0KN1XW1PL </t>
    <phoneticPr fontId="11" type="noConversion"/>
  </si>
  <si>
    <t>CMA CGM ALASKA</t>
    <phoneticPr fontId="11" type="noConversion"/>
  </si>
  <si>
    <t>EMC(FAL3)</t>
    <phoneticPr fontId="11" type="noConversion"/>
  </si>
  <si>
    <t xml:space="preserve">0KN1VW1PL </t>
    <phoneticPr fontId="11" type="noConversion"/>
  </si>
  <si>
    <t xml:space="preserve">CMA CGM CORTE REAL </t>
    <phoneticPr fontId="11" type="noConversion"/>
  </si>
  <si>
    <t>3J2K</t>
    <phoneticPr fontId="11" type="noConversion"/>
  </si>
  <si>
    <t>LE HAVRE</t>
    <phoneticPr fontId="11" type="noConversion"/>
  </si>
  <si>
    <t xml:space="preserve"> 0FL35W1MA</t>
    <phoneticPr fontId="11" type="noConversion"/>
  </si>
  <si>
    <t>0FL33W1MA</t>
    <phoneticPr fontId="11" type="noConversion"/>
  </si>
  <si>
    <t xml:space="preserve"> 0FL31W1MA </t>
    <phoneticPr fontId="11" type="noConversion"/>
  </si>
  <si>
    <t>0FL2ZW1MA</t>
    <phoneticPr fontId="11" type="noConversion"/>
  </si>
  <si>
    <t xml:space="preserve">1028-001W </t>
    <phoneticPr fontId="11" type="noConversion"/>
  </si>
  <si>
    <t xml:space="preserve">1027-003W </t>
    <phoneticPr fontId="11" type="noConversion"/>
  </si>
  <si>
    <t xml:space="preserve">EVER GIVEN </t>
    <phoneticPr fontId="11" type="noConversion"/>
  </si>
  <si>
    <t xml:space="preserve">008W </t>
  </si>
  <si>
    <t xml:space="preserve">031W </t>
    <phoneticPr fontId="11" type="noConversion"/>
  </si>
  <si>
    <t xml:space="preserve">006W </t>
    <phoneticPr fontId="11" type="noConversion"/>
  </si>
  <si>
    <t xml:space="preserve">
OOCL INDONESIA </t>
    <phoneticPr fontId="11" type="noConversion"/>
  </si>
  <si>
    <r>
      <t>HMM</t>
    </r>
    <r>
      <rPr>
        <sz val="10"/>
        <rFont val="宋体"/>
        <family val="3"/>
        <charset val="134"/>
      </rPr>
      <t/>
    </r>
    <phoneticPr fontId="11" type="noConversion"/>
  </si>
  <si>
    <t>MSC CAMILLE</t>
  </si>
  <si>
    <t>MAERSK HANGZHOU</t>
  </si>
  <si>
    <r>
      <t>911W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</si>
  <si>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910W</t>
    </r>
    <r>
      <rPr>
        <sz val="9"/>
        <color rgb="FF44678C"/>
        <rFont val="Malgun Gothic"/>
        <family val="2"/>
      </rPr>
      <t xml:space="preserve"> </t>
    </r>
  </si>
  <si>
    <t>MAERSK HANOI</t>
  </si>
  <si>
    <t>MSC KALINA</t>
  </si>
  <si>
    <t>PIL</t>
    <phoneticPr fontId="11" type="noConversion"/>
  </si>
  <si>
    <t xml:space="preserve">0312-025W </t>
    <phoneticPr fontId="11" type="noConversion"/>
  </si>
  <si>
    <t xml:space="preserve">029W </t>
  </si>
  <si>
    <t xml:space="preserve">
COSCO ENGLAND </t>
    <phoneticPr fontId="11" type="noConversion"/>
  </si>
  <si>
    <t>Thalassa Elpida</t>
  </si>
  <si>
    <t>0025W</t>
  </si>
  <si>
    <t>Thalassa Tyhi</t>
  </si>
  <si>
    <t>0003W</t>
  </si>
  <si>
    <t>Cosco Shipping Andes</t>
  </si>
  <si>
    <t xml:space="preserve"> HAMBURG  </t>
  </si>
  <si>
    <t>1J7K</t>
    <phoneticPr fontId="11" type="noConversion"/>
  </si>
  <si>
    <t>HYUNDAI SUPREME</t>
  </si>
  <si>
    <r>
      <t>201W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</si>
  <si>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MP THE GRONK</t>
  </si>
  <si>
    <r>
      <t>085W</t>
    </r>
    <r>
      <rPr>
        <sz val="9"/>
        <color rgb="FF44678C"/>
        <rFont val="Malgun Gothic"/>
        <family val="2"/>
      </rPr>
      <t xml:space="preserve"> </t>
    </r>
  </si>
  <si>
    <r>
      <t>106W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</si>
  <si>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SINO BRIDGE</t>
  </si>
  <si>
    <r>
      <t>201W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</si>
  <si>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UNITY</t>
  </si>
  <si>
    <t xml:space="preserve">0FL35W1MA </t>
    <phoneticPr fontId="11" type="noConversion"/>
  </si>
  <si>
    <t xml:space="preserve">0FL33W1MA </t>
    <phoneticPr fontId="11" type="noConversion"/>
  </si>
  <si>
    <t xml:space="preserve">APL TEMASEK </t>
    <phoneticPr fontId="11" type="noConversion"/>
  </si>
  <si>
    <t xml:space="preserve">0FL31W1MA </t>
    <phoneticPr fontId="11" type="noConversion"/>
  </si>
  <si>
    <t xml:space="preserve">0FL2ZW1MA </t>
    <phoneticPr fontId="11" type="noConversion"/>
  </si>
  <si>
    <t xml:space="preserve">CMA CGM ALEXANDER VON HUMBOLDT </t>
    <phoneticPr fontId="11" type="noConversion"/>
  </si>
  <si>
    <t>3J3K</t>
  </si>
  <si>
    <t>(CMA/COSCO/EMC/OOCL) / (HPL/YM/ONE) / (MSK/MSC/HBS/HMM)</t>
    <phoneticPr fontId="11" type="noConversion"/>
  </si>
  <si>
    <t>Mar</t>
    <phoneticPr fontId="11" type="noConversion"/>
  </si>
  <si>
    <t xml:space="preserve">          Sailing schedule-Shenzhen   </t>
  </si>
  <si>
    <t>S</t>
  </si>
  <si>
    <t>1563E</t>
  </si>
  <si>
    <t>1562E</t>
  </si>
  <si>
    <t>1561E</t>
  </si>
  <si>
    <t>1560E</t>
  </si>
  <si>
    <t>1559E</t>
  </si>
  <si>
    <t>1558E</t>
  </si>
  <si>
    <t>1557E</t>
  </si>
  <si>
    <t>1556E</t>
  </si>
  <si>
    <t>1555E</t>
  </si>
  <si>
    <t>DATE</t>
  </si>
  <si>
    <t>CLOSING</t>
  </si>
  <si>
    <t>1869E</t>
  </si>
  <si>
    <t>1868E</t>
  </si>
  <si>
    <t>1867E</t>
  </si>
  <si>
    <t>1866E</t>
  </si>
  <si>
    <t>1865E</t>
  </si>
  <si>
    <t>1874E</t>
  </si>
  <si>
    <t>1873E</t>
  </si>
  <si>
    <t>1872E</t>
  </si>
  <si>
    <t>1871E</t>
  </si>
  <si>
    <t>1870E</t>
  </si>
  <si>
    <t xml:space="preserve">KOREA  ROUTE </t>
  </si>
  <si>
    <t>0KR5LS</t>
  </si>
  <si>
    <t>CPO NORFOLK</t>
  </si>
  <si>
    <t>0KR5HS</t>
  </si>
  <si>
    <t>0KR59S</t>
  </si>
  <si>
    <t>TEAL HUNTER</t>
  </si>
  <si>
    <t>0KR55S</t>
  </si>
  <si>
    <t>JPO VELA</t>
  </si>
  <si>
    <t>MANILA</t>
  </si>
  <si>
    <t>064W</t>
  </si>
  <si>
    <t>PL GERMANY</t>
  </si>
  <si>
    <t>251W</t>
  </si>
  <si>
    <t>CMA CGM VERDI</t>
  </si>
  <si>
    <t>FELIXSTOWE BRIDGE</t>
  </si>
  <si>
    <t>TIANJIN BRIDGE</t>
  </si>
  <si>
    <t>PENDING</t>
  </si>
  <si>
    <t>090S</t>
  </si>
  <si>
    <t>094S</t>
  </si>
  <si>
    <t xml:space="preserve">LISBON </t>
  </si>
  <si>
    <t>NORTHERN MAGNUM</t>
  </si>
  <si>
    <t>CARL SCHULTE</t>
  </si>
  <si>
    <t xml:space="preserve"> 906W </t>
  </si>
  <si>
    <t>MAERSK YANGTZE</t>
  </si>
  <si>
    <t xml:space="preserve">905W </t>
  </si>
  <si>
    <t xml:space="preserve">MALIK AL ASHTAR </t>
  </si>
  <si>
    <t>OOCL EGYPT</t>
  </si>
  <si>
    <t xml:space="preserve">UNAYZAH </t>
  </si>
  <si>
    <t>050W</t>
  </si>
  <si>
    <t>006W</t>
  </si>
  <si>
    <t xml:space="preserve">913W </t>
  </si>
  <si>
    <t xml:space="preserve">912W </t>
  </si>
  <si>
    <t>MAERSK TAURUS</t>
  </si>
  <si>
    <t xml:space="preserve">911W </t>
  </si>
  <si>
    <t>MAERSK SALALAH</t>
  </si>
  <si>
    <t xml:space="preserve">MAERSK TANJONG </t>
  </si>
  <si>
    <t>MAERSK STOCKHOLM</t>
  </si>
  <si>
    <t>0VK25W</t>
  </si>
  <si>
    <t>CMA CGM RIGOLETTO</t>
  </si>
  <si>
    <t>0VK23W</t>
  </si>
  <si>
    <t xml:space="preserve">NAVIOS UNITE </t>
  </si>
  <si>
    <t>待定</t>
  </si>
  <si>
    <t>0VK1ZW</t>
  </si>
  <si>
    <t>CMA CGM BUTTERFLY</t>
  </si>
  <si>
    <t xml:space="preserve">COSCO JAPAN </t>
  </si>
  <si>
    <t>W002</t>
  </si>
  <si>
    <t>NAVIOS MIAMI</t>
  </si>
  <si>
    <t>W187</t>
  </si>
  <si>
    <t>W049</t>
  </si>
  <si>
    <t>W055</t>
  </si>
  <si>
    <t>COSCO WELLINGTON</t>
  </si>
  <si>
    <t>WANHAI</t>
  </si>
  <si>
    <t>W115</t>
  </si>
  <si>
    <t>1907W</t>
  </si>
  <si>
    <t>PADIAN 2</t>
  </si>
  <si>
    <t xml:space="preserve">1906W </t>
  </si>
  <si>
    <t>FESCO VOYAGER</t>
  </si>
  <si>
    <t>1905W</t>
  </si>
  <si>
    <t>0BY2JS</t>
  </si>
  <si>
    <t>APL OAKLAND</t>
  </si>
  <si>
    <t>NAVIOS DESTINY</t>
  </si>
  <si>
    <t>0BY2FS</t>
  </si>
  <si>
    <t>APL ATLANTA</t>
  </si>
  <si>
    <t>KMTC JEBEL ALI</t>
  </si>
  <si>
    <t>0BY2BS</t>
  </si>
  <si>
    <t>CSCL CALLAO</t>
  </si>
  <si>
    <t>CSCL MANZANILLO</t>
  </si>
  <si>
    <t>CSCL SANTIAGO</t>
  </si>
  <si>
    <t>052S</t>
  </si>
  <si>
    <t>CSCL SAO PAULO</t>
  </si>
  <si>
    <t>HOCHIMINH</t>
  </si>
  <si>
    <t xml:space="preserve">LYDIA </t>
  </si>
  <si>
    <t xml:space="preserve">SATTHA BHUM </t>
  </si>
  <si>
    <t>007S</t>
  </si>
  <si>
    <t xml:space="preserve">LIOBA </t>
  </si>
  <si>
    <t>LYDIA</t>
  </si>
  <si>
    <t xml:space="preserve">ONE </t>
  </si>
  <si>
    <t>DUBAI/JEBEL ALI</t>
  </si>
  <si>
    <t>1718S</t>
  </si>
  <si>
    <t>1810S</t>
  </si>
  <si>
    <t>SITC KEELUNG</t>
  </si>
  <si>
    <t>1808S</t>
  </si>
  <si>
    <t>STARSHIP LEO</t>
  </si>
  <si>
    <t>1818S</t>
  </si>
  <si>
    <t>SITC LIAONING</t>
  </si>
  <si>
    <t>SITC HANSHIN</t>
  </si>
  <si>
    <t>014S</t>
  </si>
  <si>
    <t>SPRINTER</t>
  </si>
  <si>
    <t>064S</t>
  </si>
  <si>
    <t>AREOPOLIS</t>
  </si>
  <si>
    <t>013S</t>
  </si>
  <si>
    <t xml:space="preserve">PADIAN 2 </t>
  </si>
  <si>
    <t>ASL</t>
  </si>
  <si>
    <t xml:space="preserve">912S </t>
  </si>
  <si>
    <t xml:space="preserve">CHARLOTTE MAERSK </t>
  </si>
  <si>
    <t xml:space="preserve">911S </t>
  </si>
  <si>
    <t>CORNELIUS MAERSK</t>
  </si>
  <si>
    <t xml:space="preserve">SALLY MAERSK </t>
  </si>
  <si>
    <t xml:space="preserve">SOFIE MAERSK </t>
  </si>
  <si>
    <t xml:space="preserve">908S </t>
  </si>
  <si>
    <t xml:space="preserve">A.P. MOLLER </t>
  </si>
  <si>
    <t xml:space="preserve">COLON </t>
  </si>
  <si>
    <t xml:space="preserve"> 0912E</t>
  </si>
  <si>
    <t>MEHUIN</t>
  </si>
  <si>
    <t xml:space="preserve"> 0911E</t>
  </si>
  <si>
    <t>0910E</t>
  </si>
  <si>
    <t>0909E</t>
  </si>
  <si>
    <t>NYK LYRA</t>
  </si>
  <si>
    <t>0908E</t>
  </si>
  <si>
    <t xml:space="preserve"> 910S </t>
  </si>
  <si>
    <t xml:space="preserve"> 909S </t>
  </si>
  <si>
    <t>010E</t>
  </si>
  <si>
    <t>LLOYD DON PASCUALE</t>
  </si>
  <si>
    <t>COSCO MALAYSIA</t>
  </si>
  <si>
    <t>KURE</t>
  </si>
  <si>
    <t>040E</t>
  </si>
  <si>
    <t>XIN OU ZHOU</t>
  </si>
  <si>
    <t>136E</t>
  </si>
  <si>
    <t>XIN YA ZHOU</t>
  </si>
  <si>
    <t xml:space="preserve">EMMA MAERSK </t>
  </si>
  <si>
    <t xml:space="preserve"> 910W</t>
  </si>
  <si>
    <t xml:space="preserve">MSC MIRJAM </t>
  </si>
  <si>
    <t xml:space="preserve">909W </t>
  </si>
  <si>
    <t xml:space="preserve">ESTELLE MAERSK </t>
  </si>
  <si>
    <t xml:space="preserve">ELEONORA MAERSK </t>
  </si>
  <si>
    <t xml:space="preserve">MERETE MAERSK </t>
  </si>
  <si>
    <t>MSC MIRJAM</t>
  </si>
  <si>
    <t>056W</t>
  </si>
  <si>
    <t>KOTA LAWA</t>
  </si>
  <si>
    <t>0119W</t>
  </si>
  <si>
    <t>KOTA LAHIR</t>
  </si>
  <si>
    <t xml:space="preserve">KOTA LAZIM </t>
  </si>
  <si>
    <t>032E</t>
  </si>
  <si>
    <t>GUANG DONG BRIDGE</t>
  </si>
  <si>
    <t>098E</t>
  </si>
  <si>
    <t>GEORGE WASHINGTON BRIDGE</t>
  </si>
  <si>
    <t>092E</t>
  </si>
  <si>
    <t>GRANVILLE BRIDGE</t>
  </si>
  <si>
    <t>NYK APOLLO</t>
  </si>
  <si>
    <t>112E</t>
  </si>
  <si>
    <t>HOUSTON</t>
  </si>
  <si>
    <t>DALLAS</t>
  </si>
  <si>
    <t>0ME37W</t>
  </si>
  <si>
    <t>APL GWANGYANG</t>
  </si>
  <si>
    <t>0ME35W</t>
  </si>
  <si>
    <t>0ME31W</t>
  </si>
  <si>
    <t>0ME2ZW</t>
  </si>
  <si>
    <t>COSCO/CMA</t>
  </si>
  <si>
    <t>BOMAR HAMBURG</t>
  </si>
  <si>
    <t>SM LINE</t>
  </si>
  <si>
    <t>SEATTLE/TACOMA</t>
  </si>
  <si>
    <t>029E</t>
  </si>
  <si>
    <t xml:space="preserve">CSCL SOUTH CHINA SEA </t>
  </si>
  <si>
    <t>COSCO SPAIN</t>
  </si>
  <si>
    <t>OAKLAND/SAN FRANCISCO</t>
  </si>
  <si>
    <t>042E</t>
  </si>
  <si>
    <t>LONG BEACH</t>
  </si>
  <si>
    <t xml:space="preserve">LOS ANGELES/LONG BEACH </t>
  </si>
  <si>
    <t>EVER LRADING</t>
  </si>
  <si>
    <t>EVER LEADETR</t>
  </si>
  <si>
    <t xml:space="preserve">COSCO FAITH </t>
  </si>
  <si>
    <t>MB2JE</t>
  </si>
  <si>
    <t>0MB2FE</t>
  </si>
  <si>
    <t>NEW YORK</t>
  </si>
  <si>
    <t>035E</t>
  </si>
  <si>
    <t>066E</t>
  </si>
  <si>
    <t>YM UTOPIA</t>
  </si>
  <si>
    <t>NORTH  AMERICAN ROUTE</t>
  </si>
  <si>
    <t>SEASPAN AMAZON</t>
  </si>
  <si>
    <t>SEASPAN GANGES</t>
  </si>
  <si>
    <t>ATHOS</t>
  </si>
  <si>
    <t>SEASPAN HUDSON</t>
  </si>
  <si>
    <t xml:space="preserve">914W </t>
  </si>
  <si>
    <t xml:space="preserve">MSC BEATRICE </t>
  </si>
  <si>
    <t xml:space="preserve">MAERSK HAVANA </t>
  </si>
  <si>
    <t xml:space="preserve">MSC AURORA </t>
  </si>
  <si>
    <t xml:space="preserve">MSC LA SPEZIA </t>
  </si>
  <si>
    <t xml:space="preserve">910W </t>
  </si>
  <si>
    <t xml:space="preserve">MAERSK HORSBURGH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</si>
  <si>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</si>
  <si>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>MILLAU BRIDGE</t>
  </si>
  <si>
    <t>NYK OWL</t>
  </si>
  <si>
    <t>YM WELLBEING</t>
  </si>
  <si>
    <t>GENOVA</t>
  </si>
  <si>
    <t xml:space="preserve">004W
</t>
  </si>
  <si>
    <t>GDANSK</t>
  </si>
  <si>
    <t xml:space="preserve">0ME37W1MA </t>
  </si>
  <si>
    <t xml:space="preserve">APL GWANGYANG </t>
  </si>
  <si>
    <t xml:space="preserve">0ME35W1MA </t>
  </si>
  <si>
    <t xml:space="preserve">CMA CGM LEO </t>
  </si>
  <si>
    <t xml:space="preserve">0BX35W1MA </t>
  </si>
  <si>
    <t xml:space="preserve">COSCO SHIPPING PANAMA </t>
  </si>
  <si>
    <t xml:space="preserve">0ME31W1MA </t>
  </si>
  <si>
    <t xml:space="preserve">CMA CGM TITAN </t>
  </si>
  <si>
    <t xml:space="preserve">0ME2ZW1MA </t>
  </si>
  <si>
    <t xml:space="preserve">CMA CGM ANDROMEDA </t>
  </si>
  <si>
    <t>CONSTANTA</t>
  </si>
  <si>
    <t xml:space="preserve">COSCO NETHERLANDS </t>
  </si>
  <si>
    <t xml:space="preserve">COSCO SHIPPING ALPS </t>
  </si>
  <si>
    <t>0378W</t>
  </si>
  <si>
    <t>0377W</t>
  </si>
  <si>
    <t xml:space="preserve">TAIPEI TRIUMPH </t>
  </si>
  <si>
    <t>BARZAN</t>
  </si>
  <si>
    <t>AL NEFUD</t>
  </si>
  <si>
    <t>MOL TRADITION</t>
  </si>
  <si>
    <t>MOL TRUST</t>
  </si>
  <si>
    <t>MOL TRUTH</t>
  </si>
  <si>
    <t>TALLIN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</si>
  <si>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</si>
  <si>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</si>
  <si>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</si>
  <si>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</si>
  <si>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</si>
  <si>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185S</t>
    <phoneticPr fontId="11" type="noConversion"/>
  </si>
  <si>
    <t>XIN QING DAO</t>
    <phoneticPr fontId="11" type="noConversion"/>
  </si>
  <si>
    <t>-</t>
    <phoneticPr fontId="11" type="noConversion"/>
  </si>
  <si>
    <t>SKIP CALL</t>
    <phoneticPr fontId="11" type="noConversion"/>
  </si>
  <si>
    <t>112S</t>
    <phoneticPr fontId="11" type="noConversion"/>
  </si>
  <si>
    <t>OOCL DUBAI</t>
    <phoneticPr fontId="11" type="noConversion"/>
  </si>
  <si>
    <t>143S</t>
    <phoneticPr fontId="11" type="noConversion"/>
  </si>
  <si>
    <t>COSCO FELISXTOWE</t>
    <phoneticPr fontId="11" type="noConversion"/>
  </si>
  <si>
    <t>089S</t>
    <phoneticPr fontId="11" type="noConversion"/>
  </si>
  <si>
    <t>OOCL ITALY</t>
    <phoneticPr fontId="11" type="noConversion"/>
  </si>
  <si>
    <t xml:space="preserve">CNHKG </t>
  </si>
  <si>
    <t>MELBOURNE (A3S-7/2)</t>
    <phoneticPr fontId="11" type="noConversion"/>
  </si>
  <si>
    <t>澳洲</t>
    <phoneticPr fontId="11" type="noConversion"/>
  </si>
  <si>
    <t>116S</t>
    <phoneticPr fontId="11" type="noConversion"/>
  </si>
  <si>
    <t>OOCL NAGOYA</t>
    <phoneticPr fontId="11" type="noConversion"/>
  </si>
  <si>
    <t>OOCL GUANGZHOU</t>
    <phoneticPr fontId="11" type="noConversion"/>
  </si>
  <si>
    <t>181S</t>
    <phoneticPr fontId="11" type="noConversion"/>
  </si>
  <si>
    <t>OOCL AUSTRALIA</t>
    <phoneticPr fontId="11" type="noConversion"/>
  </si>
  <si>
    <t>105S</t>
    <phoneticPr fontId="11" type="noConversion"/>
  </si>
  <si>
    <t>OOCL JAKARTA</t>
    <phoneticPr fontId="11" type="noConversion"/>
  </si>
  <si>
    <t>115S</t>
    <phoneticPr fontId="11" type="noConversion"/>
  </si>
  <si>
    <t>CNSKU</t>
    <phoneticPr fontId="11" type="noConversion"/>
  </si>
  <si>
    <t>JAKARTA (KTX3 1/3,UCT 3)</t>
    <phoneticPr fontId="11" type="noConversion"/>
  </si>
  <si>
    <t>S125</t>
    <phoneticPr fontId="11" type="noConversion"/>
  </si>
  <si>
    <t>WAN HAI 272</t>
    <phoneticPr fontId="11" type="noConversion"/>
  </si>
  <si>
    <t>S073</t>
    <phoneticPr fontId="11" type="noConversion"/>
  </si>
  <si>
    <t>INTERASIA FORWARE</t>
    <phoneticPr fontId="11" type="noConversion"/>
  </si>
  <si>
    <t>S287</t>
    <phoneticPr fontId="11" type="noConversion"/>
  </si>
  <si>
    <t>WAN HAI 261</t>
    <phoneticPr fontId="11" type="noConversion"/>
  </si>
  <si>
    <t>S350</t>
    <phoneticPr fontId="11" type="noConversion"/>
  </si>
  <si>
    <t>WAN HAI 262</t>
    <phoneticPr fontId="11" type="noConversion"/>
  </si>
  <si>
    <t>S072</t>
    <phoneticPr fontId="11" type="noConversion"/>
  </si>
  <si>
    <t>HOCHIMIHN</t>
    <phoneticPr fontId="11" type="noConversion"/>
  </si>
  <si>
    <t>HOCHIMINH (JCV)</t>
    <phoneticPr fontId="11" type="noConversion"/>
  </si>
  <si>
    <t>S019</t>
    <phoneticPr fontId="11" type="noConversion"/>
  </si>
  <si>
    <t>WHITE DRAGON</t>
    <phoneticPr fontId="11" type="noConversion"/>
  </si>
  <si>
    <t>S016</t>
    <phoneticPr fontId="11" type="noConversion"/>
  </si>
  <si>
    <t>NORDMARGHERITA</t>
    <phoneticPr fontId="11" type="noConversion"/>
  </si>
  <si>
    <t>S018</t>
    <phoneticPr fontId="11" type="noConversion"/>
  </si>
  <si>
    <t>WAN HAI 175</t>
    <phoneticPr fontId="11" type="noConversion"/>
  </si>
  <si>
    <t>SUNRISE DRAGON</t>
    <phoneticPr fontId="11" type="noConversion"/>
  </si>
  <si>
    <t>BANGKOK(JST)</t>
    <phoneticPr fontId="11" type="noConversion"/>
  </si>
  <si>
    <t>东南亚</t>
    <phoneticPr fontId="11" type="noConversion"/>
  </si>
  <si>
    <t>013E</t>
    <phoneticPr fontId="11" type="noConversion"/>
  </si>
  <si>
    <t>NYK CRANE</t>
    <phoneticPr fontId="11" type="noConversion"/>
  </si>
  <si>
    <t>028E</t>
    <phoneticPr fontId="11" type="noConversion"/>
  </si>
  <si>
    <t>ESSEN EXPRESS</t>
    <phoneticPr fontId="11" type="noConversion"/>
  </si>
  <si>
    <t>MILANO BRIDGE</t>
    <phoneticPr fontId="11" type="noConversion"/>
  </si>
  <si>
    <t>HPL</t>
    <phoneticPr fontId="11" type="noConversion"/>
  </si>
  <si>
    <t>MEISHAN BRIDGE</t>
    <phoneticPr fontId="11" type="noConversion"/>
  </si>
  <si>
    <t>NEW YORK (HPL-EC4,6/1)</t>
    <phoneticPr fontId="11" type="noConversion"/>
  </si>
  <si>
    <t>YM MOBILITY</t>
    <phoneticPr fontId="11" type="noConversion"/>
  </si>
  <si>
    <t>059E</t>
    <phoneticPr fontId="11" type="noConversion"/>
  </si>
  <si>
    <t>YM MILESTONE</t>
    <phoneticPr fontId="11" type="noConversion"/>
  </si>
  <si>
    <t>058E</t>
    <phoneticPr fontId="11" type="noConversion"/>
  </si>
  <si>
    <t>YM MATURITY</t>
    <phoneticPr fontId="11" type="noConversion"/>
  </si>
  <si>
    <t>HPL/WHL</t>
    <phoneticPr fontId="11" type="noConversion"/>
  </si>
  <si>
    <t>YM MUTUALITY</t>
    <phoneticPr fontId="11" type="noConversion"/>
  </si>
  <si>
    <t>LONG BEACH(WHL-CP1/HPL-PS4)</t>
    <phoneticPr fontId="11" type="noConversion"/>
  </si>
  <si>
    <t>CAPE ARTEMISIO</t>
    <phoneticPr fontId="11" type="noConversion"/>
  </si>
  <si>
    <t>MSC GISELLE</t>
    <phoneticPr fontId="11" type="noConversion"/>
  </si>
  <si>
    <t>MSC SARA ELNA</t>
    <phoneticPr fontId="11" type="noConversion"/>
  </si>
  <si>
    <t xml:space="preserve">SYMII </t>
    <phoneticPr fontId="11" type="noConversion"/>
  </si>
  <si>
    <t>MONTEVIDEO(SXI)</t>
    <phoneticPr fontId="11" type="noConversion"/>
  </si>
  <si>
    <t>LEDA MAERSK</t>
    <phoneticPr fontId="11" type="noConversion"/>
  </si>
  <si>
    <t>MARATHOPOLIS</t>
    <phoneticPr fontId="11" type="noConversion"/>
  </si>
  <si>
    <t>LAURA MAERSK</t>
    <phoneticPr fontId="11" type="noConversion"/>
  </si>
  <si>
    <t>HUBS</t>
    <phoneticPr fontId="11" type="noConversion"/>
  </si>
  <si>
    <t>LARS MAERSK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</si>
  <si>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</si>
  <si>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</si>
  <si>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</si>
  <si>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0412-022E</t>
    <phoneticPr fontId="11" type="noConversion"/>
  </si>
  <si>
    <t>EVER LOVELY</t>
    <phoneticPr fontId="11" type="noConversion"/>
  </si>
  <si>
    <t>0411-086E</t>
    <phoneticPr fontId="11" type="noConversion"/>
  </si>
  <si>
    <t>EVER LUCENT</t>
    <phoneticPr fontId="11" type="noConversion"/>
  </si>
  <si>
    <t>MEDITERRANEAN BRIDGE</t>
    <phoneticPr fontId="11" type="noConversion"/>
  </si>
  <si>
    <t>0409-039E</t>
    <phoneticPr fontId="11" type="noConversion"/>
  </si>
  <si>
    <t>EVER LASTING</t>
    <phoneticPr fontId="11" type="noConversion"/>
  </si>
  <si>
    <t>MANZANILLO(WSA)</t>
    <phoneticPr fontId="11" type="noConversion"/>
  </si>
  <si>
    <t>美洲</t>
    <phoneticPr fontId="11" type="noConversion"/>
  </si>
  <si>
    <t>MAERSK ESSEN</t>
    <phoneticPr fontId="11" type="noConversion"/>
  </si>
  <si>
    <t>Ambarli</t>
    <phoneticPr fontId="11" type="noConversion"/>
  </si>
  <si>
    <t>CNSK</t>
    <phoneticPr fontId="11" type="noConversion"/>
  </si>
  <si>
    <t xml:space="preserve">ISTANBUL(KUMPORT)  </t>
    <phoneticPr fontId="11" type="noConversion"/>
  </si>
  <si>
    <t>YML/ONE</t>
    <phoneticPr fontId="11" type="noConversion"/>
  </si>
  <si>
    <t>CNYTN</t>
    <phoneticPr fontId="11" type="noConversion"/>
  </si>
  <si>
    <t>GENOVA(MD2)</t>
    <phoneticPr fontId="11" type="noConversion"/>
  </si>
  <si>
    <t>OOCL SANDINAVIA</t>
    <phoneticPr fontId="11" type="noConversion"/>
  </si>
  <si>
    <t>026W</t>
    <phoneticPr fontId="11" type="noConversion"/>
  </si>
  <si>
    <t>COSCO ITALY</t>
    <phoneticPr fontId="11" type="noConversion"/>
  </si>
  <si>
    <t>OOCL INDONESIA</t>
    <phoneticPr fontId="11" type="noConversion"/>
  </si>
  <si>
    <t>FELIXSTOWE (AEU1-5/7)</t>
    <phoneticPr fontId="11" type="noConversion"/>
  </si>
  <si>
    <t>0FL37W1MA</t>
    <phoneticPr fontId="11" type="noConversion"/>
  </si>
  <si>
    <t>0FL35W1MA</t>
    <phoneticPr fontId="11" type="noConversion"/>
  </si>
  <si>
    <t>0FL31W1MA</t>
    <phoneticPr fontId="11" type="noConversion"/>
  </si>
  <si>
    <t>CMA CGM ALEXANDERVON HUMBOLDT</t>
    <phoneticPr fontId="11" type="noConversion"/>
  </si>
  <si>
    <t>HAMBURG  (AEU 2-1/3)</t>
    <phoneticPr fontId="11" type="noConversion"/>
  </si>
  <si>
    <t>欧地非</t>
    <phoneticPr fontId="11" type="noConversion"/>
  </si>
  <si>
    <t>CHITTAGONG</t>
    <phoneticPr fontId="11" type="noConversion"/>
  </si>
  <si>
    <t>CHITTAGONG(KTX3)新加坡中转</t>
    <phoneticPr fontId="11" type="noConversion"/>
  </si>
  <si>
    <t>TINAI</t>
    <phoneticPr fontId="11" type="noConversion"/>
  </si>
  <si>
    <t>CN SKU</t>
    <phoneticPr fontId="11" type="noConversion"/>
  </si>
  <si>
    <t>KARACHI-K港(CPX)</t>
    <phoneticPr fontId="11" type="noConversion"/>
  </si>
  <si>
    <t>EVER UNISON</t>
    <phoneticPr fontId="11" type="noConversion"/>
  </si>
  <si>
    <t>E.R.FELIXSTOWE</t>
    <phoneticPr fontId="11" type="noConversion"/>
  </si>
  <si>
    <t>062W</t>
    <phoneticPr fontId="11" type="noConversion"/>
  </si>
  <si>
    <t>COSCO ANTWERP</t>
    <phoneticPr fontId="11" type="noConversion"/>
  </si>
  <si>
    <t>COLOMBO (OOCL-CIX3,COSCO-PMX)</t>
    <phoneticPr fontId="11" type="noConversion"/>
  </si>
  <si>
    <t>W059</t>
    <phoneticPr fontId="11" type="noConversion"/>
  </si>
  <si>
    <t>COSCO WELLINGTON</t>
    <phoneticPr fontId="11" type="noConversion"/>
  </si>
  <si>
    <t>W130</t>
    <phoneticPr fontId="11" type="noConversion"/>
  </si>
  <si>
    <t>WAN HAI 505</t>
    <phoneticPr fontId="11" type="noConversion"/>
  </si>
  <si>
    <t>W194</t>
    <phoneticPr fontId="11" type="noConversion"/>
  </si>
  <si>
    <t>BERNHARD SCHULTE</t>
    <phoneticPr fontId="11" type="noConversion"/>
  </si>
  <si>
    <t>W380</t>
    <phoneticPr fontId="11" type="noConversion"/>
  </si>
  <si>
    <t>OOCL SAVANNAH</t>
    <phoneticPr fontId="11" type="noConversion"/>
  </si>
  <si>
    <t>CHENNAI (CI3)</t>
    <phoneticPr fontId="11" type="noConversion"/>
  </si>
  <si>
    <t>W128</t>
    <phoneticPr fontId="11" type="noConversion"/>
  </si>
  <si>
    <t>ITAL MILIONE</t>
    <phoneticPr fontId="11" type="noConversion"/>
  </si>
  <si>
    <t>WAN HAI 509</t>
    <phoneticPr fontId="11" type="noConversion"/>
  </si>
  <si>
    <t>W162</t>
    <phoneticPr fontId="11" type="noConversion"/>
  </si>
  <si>
    <t>WAN HAI 503</t>
    <phoneticPr fontId="11" type="noConversion"/>
  </si>
  <si>
    <t>W105</t>
    <phoneticPr fontId="11" type="noConversion"/>
  </si>
  <si>
    <t>NORTHERN PRIORITY</t>
    <phoneticPr fontId="11" type="noConversion"/>
  </si>
  <si>
    <t>W127</t>
    <phoneticPr fontId="11" type="noConversion"/>
  </si>
  <si>
    <t>NHAVA SHEVA(CIX)</t>
    <phoneticPr fontId="11" type="noConversion"/>
  </si>
  <si>
    <t>0SV2XW1MA</t>
    <phoneticPr fontId="11" type="noConversion"/>
  </si>
  <si>
    <t>CMA CGM LYRA</t>
    <phoneticPr fontId="11" type="noConversion"/>
  </si>
  <si>
    <t>0SV2TW1MA</t>
    <phoneticPr fontId="11" type="noConversion"/>
  </si>
  <si>
    <t>CMA CGM PEGASUS</t>
    <phoneticPr fontId="11" type="noConversion"/>
  </si>
  <si>
    <t>W044</t>
    <phoneticPr fontId="11" type="noConversion"/>
  </si>
  <si>
    <t>0SV2LW1MA</t>
    <phoneticPr fontId="11" type="noConversion"/>
  </si>
  <si>
    <t>CMA CGM VELA</t>
    <phoneticPr fontId="11" type="noConversion"/>
  </si>
  <si>
    <t>COSCO/WHL</t>
    <phoneticPr fontId="11" type="noConversion"/>
  </si>
  <si>
    <t>052W</t>
    <phoneticPr fontId="11" type="noConversion"/>
  </si>
  <si>
    <t>WAN HAI 515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</si>
  <si>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-CMS1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</si>
  <si>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</si>
  <si>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</si>
  <si>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</si>
  <si>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</si>
  <si>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081E</t>
  </si>
  <si>
    <t>CHICAGO EXPRESS</t>
  </si>
  <si>
    <t>206E</t>
  </si>
  <si>
    <t>YM UNIFORM</t>
  </si>
  <si>
    <t>074E</t>
  </si>
  <si>
    <t>YM ULTIMATE</t>
  </si>
  <si>
    <t>059E</t>
  </si>
  <si>
    <t>VIENNA EXPRESS</t>
  </si>
  <si>
    <t>ONE(NX1)</t>
    <phoneticPr fontId="11" type="noConversion"/>
  </si>
  <si>
    <t>BLANK SAILING</t>
    <phoneticPr fontId="11" type="noConversion"/>
  </si>
  <si>
    <t>MONTEVIDEO</t>
    <phoneticPr fontId="11" type="noConversion"/>
  </si>
  <si>
    <t>CNXMN</t>
    <phoneticPr fontId="11" type="noConversion"/>
  </si>
  <si>
    <t>FA914A</t>
  </si>
  <si>
    <t>MSC FAUSTINA</t>
  </si>
  <si>
    <t>MOL BREEZE</t>
  </si>
  <si>
    <t>FA912A</t>
  </si>
  <si>
    <t>ONE(ALX2)</t>
    <phoneticPr fontId="11" type="noConversion"/>
  </si>
  <si>
    <t>FA910A</t>
  </si>
  <si>
    <t>EDITH MAERSK</t>
  </si>
  <si>
    <t>HBS(ASPA SLING 1)</t>
    <phoneticPr fontId="11" type="noConversion"/>
  </si>
  <si>
    <t>MOGENS MAERSK</t>
  </si>
  <si>
    <t>VALPARAISO</t>
    <phoneticPr fontId="11" type="noConversion"/>
  </si>
  <si>
    <t>0109N</t>
    <phoneticPr fontId="11" type="noConversion"/>
  </si>
  <si>
    <t>HEUNG-A  XIAMEN</t>
    <phoneticPr fontId="11" type="noConversion"/>
  </si>
  <si>
    <t>0116N</t>
    <phoneticPr fontId="11" type="noConversion"/>
  </si>
  <si>
    <t>HEUNG-A JANICE</t>
    <phoneticPr fontId="11" type="noConversion"/>
  </si>
  <si>
    <t>0108N</t>
    <phoneticPr fontId="11" type="noConversion"/>
  </si>
  <si>
    <t>0115N</t>
    <phoneticPr fontId="11" type="noConversion"/>
  </si>
  <si>
    <t>HEUNG-A(SCS)</t>
    <phoneticPr fontId="11" type="noConversion"/>
  </si>
  <si>
    <t>0107N</t>
    <phoneticPr fontId="11" type="noConversion"/>
  </si>
  <si>
    <t>SOUTH KOREA</t>
    <phoneticPr fontId="11" type="noConversion"/>
  </si>
  <si>
    <t>V.536E</t>
    <phoneticPr fontId="11" type="noConversion"/>
  </si>
  <si>
    <t>GODSPEED</t>
    <phoneticPr fontId="11" type="noConversion"/>
  </si>
  <si>
    <t>V.534E</t>
    <phoneticPr fontId="11" type="noConversion"/>
  </si>
  <si>
    <t>V.532E</t>
    <phoneticPr fontId="11" type="noConversion"/>
  </si>
  <si>
    <t>V.530E</t>
    <phoneticPr fontId="11" type="noConversion"/>
  </si>
  <si>
    <t>V.540E</t>
    <phoneticPr fontId="11" type="noConversion"/>
  </si>
  <si>
    <t>DONG FANG XING</t>
    <phoneticPr fontId="11" type="noConversion"/>
  </si>
  <si>
    <t xml:space="preserve">GENOVA 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</si>
  <si>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</si>
  <si>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</si>
  <si>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</si>
  <si>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</si>
  <si>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</si>
  <si>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864E</t>
  </si>
  <si>
    <r>
      <t>N</t>
    </r>
    <r>
      <rPr>
        <sz val="12"/>
        <rFont val="Arial Unicode MS"/>
        <family val="2"/>
        <charset val="134"/>
      </rPr>
      <t>YK LIBRA</t>
    </r>
    <phoneticPr fontId="62" type="noConversion"/>
  </si>
  <si>
    <t>863E</t>
  </si>
  <si>
    <t>862E</t>
  </si>
  <si>
    <t>861E</t>
    <phoneticPr fontId="62" type="noConversion"/>
  </si>
  <si>
    <t>ETA NY</t>
    <phoneticPr fontId="62" type="noConversion"/>
  </si>
  <si>
    <t>ETA LA</t>
    <phoneticPr fontId="62" type="noConversion"/>
  </si>
  <si>
    <t>CNTSN</t>
  </si>
  <si>
    <t>CHICAGO/LOS ANGELES /NY</t>
    <phoneticPr fontId="62" type="noConversion"/>
  </si>
  <si>
    <t>NKY LIBRY</t>
  </si>
  <si>
    <t>EASLINE DALIAN</t>
  </si>
  <si>
    <r>
      <t>H</t>
    </r>
    <r>
      <rPr>
        <sz val="12"/>
        <rFont val="Arial Unicode MS"/>
        <family val="2"/>
        <charset val="134"/>
      </rPr>
      <t>SD</t>
    </r>
    <phoneticPr fontId="62" type="noConversion"/>
  </si>
  <si>
    <t>1910E</t>
    <phoneticPr fontId="62" type="noConversion"/>
  </si>
  <si>
    <t>044S</t>
    <phoneticPr fontId="11" type="noConversion"/>
  </si>
  <si>
    <t>PROTOSTAR N 044S</t>
    <phoneticPr fontId="11" type="noConversion"/>
  </si>
  <si>
    <t>SATTHA BHUM 108S</t>
    <phoneticPr fontId="11" type="noConversion"/>
  </si>
  <si>
    <t>007S</t>
    <phoneticPr fontId="11" type="noConversion"/>
  </si>
  <si>
    <t>LIOBA 007S</t>
    <phoneticPr fontId="11" type="noConversion"/>
  </si>
  <si>
    <t>043S</t>
    <phoneticPr fontId="11" type="noConversion"/>
  </si>
  <si>
    <t>PROTOSTAR N 043S</t>
    <phoneticPr fontId="11" type="noConversion"/>
  </si>
  <si>
    <r>
      <t>R</t>
    </r>
    <r>
      <rPr>
        <sz val="12"/>
        <rFont val="Arial Unicode MS"/>
        <family val="2"/>
        <charset val="134"/>
      </rPr>
      <t>CL</t>
    </r>
    <phoneticPr fontId="62" type="noConversion"/>
  </si>
  <si>
    <t>107S</t>
    <phoneticPr fontId="11" type="noConversion"/>
  </si>
  <si>
    <t>SATTHA BHUM 107S</t>
    <phoneticPr fontId="11" type="noConversion"/>
  </si>
  <si>
    <t>GUANG PING 1913E</t>
    <phoneticPr fontId="11" type="noConversion"/>
  </si>
  <si>
    <t>GUANG PING 1912E</t>
    <phoneticPr fontId="11" type="noConversion"/>
  </si>
  <si>
    <t>GUANG PING 1911E</t>
    <phoneticPr fontId="11" type="noConversion"/>
  </si>
  <si>
    <t>GUANG PING 1910E</t>
    <phoneticPr fontId="11" type="noConversion"/>
  </si>
  <si>
    <t>0SV31W</t>
  </si>
  <si>
    <t>CMA CGM AQUILA  0SV31W</t>
    <phoneticPr fontId="62" type="noConversion"/>
  </si>
  <si>
    <t>OSV2XW</t>
  </si>
  <si>
    <t>CMA CGM TUTICORIN  OSV2XW</t>
    <phoneticPr fontId="62" type="noConversion"/>
  </si>
  <si>
    <t>0SV2TW</t>
  </si>
  <si>
    <t>CMA CGM LYRA  0SV2TW</t>
    <phoneticPr fontId="62" type="noConversion"/>
  </si>
  <si>
    <t>0SV2PW</t>
  </si>
  <si>
    <t>CMA CGM PEGASUS 0SV2PW</t>
    <phoneticPr fontId="62" type="noConversion"/>
  </si>
  <si>
    <t>OOCL</t>
    <phoneticPr fontId="62" type="noConversion"/>
  </si>
  <si>
    <t>0SV2LW</t>
  </si>
  <si>
    <t>CMA CGM VELA  0SV2LW</t>
    <phoneticPr fontId="62" type="noConversion"/>
  </si>
  <si>
    <t>S033</t>
    <phoneticPr fontId="62" type="noConversion"/>
  </si>
  <si>
    <t>WAN HAI</t>
    <phoneticPr fontId="62" type="noConversion"/>
  </si>
  <si>
    <t>153S</t>
    <phoneticPr fontId="62" type="noConversion"/>
  </si>
  <si>
    <t>COSCO SHANGHAI</t>
    <phoneticPr fontId="62" type="noConversion"/>
  </si>
  <si>
    <t>102S</t>
    <phoneticPr fontId="62" type="noConversion"/>
  </si>
  <si>
    <t>OOCL AMERICA</t>
    <phoneticPr fontId="62" type="noConversion"/>
  </si>
  <si>
    <t>TSL</t>
    <phoneticPr fontId="62" type="noConversion"/>
  </si>
  <si>
    <t>140S</t>
    <phoneticPr fontId="62" type="noConversion"/>
  </si>
  <si>
    <t>COSCO ROTTERDAM</t>
    <phoneticPr fontId="62" type="noConversion"/>
  </si>
  <si>
    <t>BANGKOK</t>
    <phoneticPr fontId="62" type="noConversion"/>
  </si>
  <si>
    <r>
      <t>B</t>
    </r>
    <r>
      <rPr>
        <b/>
        <sz val="12"/>
        <rFont val="Arial Unicode MS"/>
        <family val="2"/>
        <charset val="134"/>
      </rPr>
      <t>ANGKOK</t>
    </r>
    <phoneticPr fontId="62" type="noConversion"/>
  </si>
  <si>
    <t>066S</t>
    <phoneticPr fontId="62" type="noConversion"/>
  </si>
  <si>
    <t>COSCO FUKUYAMA</t>
    <phoneticPr fontId="62" type="noConversion"/>
  </si>
  <si>
    <t>050S</t>
    <phoneticPr fontId="62" type="noConversion"/>
  </si>
  <si>
    <t>COSCO HOUSTON</t>
    <phoneticPr fontId="62" type="noConversion"/>
  </si>
  <si>
    <t>041S</t>
    <phoneticPr fontId="62" type="noConversion"/>
  </si>
  <si>
    <t>COSCO IZMER</t>
    <phoneticPr fontId="62" type="noConversion"/>
  </si>
  <si>
    <r>
      <t>H</t>
    </r>
    <r>
      <rPr>
        <sz val="12"/>
        <rFont val="Arial Unicode MS"/>
        <family val="2"/>
        <charset val="134"/>
      </rPr>
      <t>MM</t>
    </r>
    <phoneticPr fontId="62" type="noConversion"/>
  </si>
  <si>
    <t>079S</t>
    <phoneticPr fontId="62" type="noConversion"/>
  </si>
  <si>
    <t>JAKARTA</t>
    <phoneticPr fontId="62" type="noConversion"/>
  </si>
  <si>
    <r>
      <t>J</t>
    </r>
    <r>
      <rPr>
        <b/>
        <sz val="12"/>
        <rFont val="Arial Unicode MS"/>
        <family val="2"/>
        <charset val="134"/>
      </rPr>
      <t>AKARTA</t>
    </r>
    <phoneticPr fontId="62" type="noConversion"/>
  </si>
  <si>
    <t>1908S</t>
    <phoneticPr fontId="62" type="noConversion"/>
  </si>
  <si>
    <t>EPONYMA  1908S</t>
    <phoneticPr fontId="62" type="noConversion"/>
  </si>
  <si>
    <t>SITC OSAKA  1908S</t>
    <phoneticPr fontId="62" type="noConversion"/>
  </si>
  <si>
    <t>HANSE ENERGY  1908S</t>
    <phoneticPr fontId="62" type="noConversion"/>
  </si>
  <si>
    <t>SITC YANTAI  1908S</t>
    <phoneticPr fontId="62" type="noConversion"/>
  </si>
  <si>
    <t>1906S</t>
    <phoneticPr fontId="62" type="noConversion"/>
  </si>
  <si>
    <t>EPONYMA  1906S</t>
    <phoneticPr fontId="62" type="noConversion"/>
  </si>
  <si>
    <t>012S</t>
    <phoneticPr fontId="62" type="noConversion"/>
  </si>
  <si>
    <t>HARPY  HUNTER  012S</t>
    <phoneticPr fontId="62" type="noConversion"/>
  </si>
  <si>
    <t>015S</t>
    <phoneticPr fontId="62" type="noConversion"/>
  </si>
  <si>
    <t>NORTH BRIDGE  015S</t>
    <phoneticPr fontId="62" type="noConversion"/>
  </si>
  <si>
    <t>026S</t>
    <phoneticPr fontId="62" type="noConversion"/>
  </si>
  <si>
    <t>KMTC MANILA   026S</t>
    <phoneticPr fontId="62" type="noConversion"/>
  </si>
  <si>
    <t>013S</t>
    <phoneticPr fontId="62" type="noConversion"/>
  </si>
  <si>
    <t>ALS FLORA   013S</t>
    <phoneticPr fontId="62" type="noConversion"/>
  </si>
  <si>
    <t>SINGAPRE</t>
  </si>
  <si>
    <t>912W</t>
    <phoneticPr fontId="62" type="noConversion"/>
  </si>
  <si>
    <t>MAERSK TAURUS   912W</t>
    <phoneticPr fontId="11" type="noConversion"/>
  </si>
  <si>
    <t>911W</t>
    <phoneticPr fontId="62" type="noConversion"/>
  </si>
  <si>
    <t>MAERSK SALALAH  911W</t>
    <phoneticPr fontId="11" type="noConversion"/>
  </si>
  <si>
    <t>MAERSK TANJONG   1906</t>
    <phoneticPr fontId="11" type="noConversion"/>
  </si>
  <si>
    <r>
      <t>O</t>
    </r>
    <r>
      <rPr>
        <sz val="12"/>
        <rFont val="Arial Unicode MS"/>
        <family val="2"/>
        <charset val="134"/>
      </rPr>
      <t>C</t>
    </r>
    <phoneticPr fontId="62" type="noConversion"/>
  </si>
  <si>
    <t>1904</t>
    <phoneticPr fontId="62" type="noConversion"/>
  </si>
  <si>
    <t>MAERSK STOCKHOLM  1904</t>
    <phoneticPr fontId="11" type="noConversion"/>
  </si>
  <si>
    <t xml:space="preserve">VESSEL </t>
  </si>
  <si>
    <t>807W</t>
    <phoneticPr fontId="62" type="noConversion"/>
  </si>
  <si>
    <t>NORTHERN JUPITER</t>
  </si>
  <si>
    <t>0023W</t>
    <phoneticPr fontId="62" type="noConversion"/>
  </si>
  <si>
    <t>AGAMEMNON</t>
  </si>
  <si>
    <t>108W</t>
    <phoneticPr fontId="62" type="noConversion"/>
  </si>
  <si>
    <t>CONTI CHAMPION</t>
  </si>
  <si>
    <t>035W</t>
    <phoneticPr fontId="62" type="noConversion"/>
  </si>
  <si>
    <t xml:space="preserve">EUROPE </t>
  </si>
  <si>
    <t>051W</t>
    <phoneticPr fontId="62" type="noConversion"/>
  </si>
  <si>
    <t>CSAV TOCONAO</t>
  </si>
  <si>
    <t>0FL39W1MA</t>
    <phoneticPr fontId="62" type="noConversion"/>
  </si>
  <si>
    <t>CMA CGM ZHENG HE</t>
    <phoneticPr fontId="62" type="noConversion"/>
  </si>
  <si>
    <t xml:space="preserve"> 0FL37W1MA</t>
  </si>
  <si>
    <t>CMA CGM JULES VERNE </t>
  </si>
  <si>
    <t>0FL35W1MA</t>
    <phoneticPr fontId="62" type="noConversion"/>
  </si>
  <si>
    <t>CMA CGM KERGUELEN</t>
    <phoneticPr fontId="62" type="noConversion"/>
  </si>
  <si>
    <t>0FL33W1MA</t>
    <phoneticPr fontId="62" type="noConversion"/>
  </si>
  <si>
    <t xml:space="preserve">APL TEMASEK  </t>
  </si>
  <si>
    <t>28E</t>
  </si>
  <si>
    <t>COSCO FOS</t>
    <phoneticPr fontId="62" type="noConversion"/>
  </si>
  <si>
    <t>27E</t>
  </si>
  <si>
    <t>26E</t>
  </si>
  <si>
    <t>COSCO</t>
    <phoneticPr fontId="62" type="noConversion"/>
  </si>
  <si>
    <t>0025E</t>
    <phoneticPr fontId="62" type="noConversion"/>
  </si>
  <si>
    <t xml:space="preserve">EUROPEAN ROUTE  </t>
  </si>
  <si>
    <t xml:space="preserve">        SAILING SCHEDULE-TIANJIN</t>
  </si>
  <si>
    <t>Mar</t>
    <phoneticPr fontId="62" type="noConversion"/>
  </si>
</sst>
</file>

<file path=xl/styles.xml><?xml version="1.0" encoding="utf-8"?>
<styleSheet xmlns="http://schemas.openxmlformats.org/spreadsheetml/2006/main">
  <numFmts count="36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dd/mm"/>
    <numFmt numFmtId="201" formatCode="[$-409]mmmmm;@"/>
    <numFmt numFmtId="202" formatCode="_([$€]* #,##0.0_);_([$€]* \(#,##0.0\);_([$€]* &quot;-&quot;??_);_(@_)"/>
    <numFmt numFmtId="203" formatCode="ddd\ dd\/mmm"/>
    <numFmt numFmtId="204" formatCode="dd\/mm"/>
    <numFmt numFmtId="205" formatCode="0_);[Red]\(0\)"/>
    <numFmt numFmtId="206" formatCode="000\S"/>
    <numFmt numFmtId="207" formatCode="mmm/yyyy"/>
    <numFmt numFmtId="208" formatCode="yyyy/m/d;@"/>
    <numFmt numFmtId="209" formatCode="mmm\-d"/>
    <numFmt numFmtId="210" formatCode="d/m/yyyy"/>
    <numFmt numFmtId="211" formatCode="mm/dd"/>
  </numFmts>
  <fonts count="15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9"/>
      <color rgb="FF212B60"/>
      <name val="宋体"/>
      <family val="2"/>
      <scheme val="major"/>
    </font>
    <font>
      <sz val="9"/>
      <name val="Tahoma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14"/>
      <name val="Cordia New"/>
      <family val="2"/>
    </font>
    <font>
      <sz val="12"/>
      <name val="宋体"/>
      <family val="3"/>
      <charset val="134"/>
      <scheme val="minor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sz val="12"/>
      <name val="Arial Narrow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u/>
      <sz val="12"/>
      <color indexed="12"/>
      <name val="宋体"/>
      <family val="3"/>
      <charset val="134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1"/>
      <color theme="1"/>
      <name val="Arial Unicode MS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237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195" fontId="22" fillId="0" borderId="0" applyFont="0" applyFill="0" applyBorder="0" applyAlignment="0" applyProtection="0"/>
    <xf numFmtId="38" fontId="45" fillId="10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5" fillId="7" borderId="7" applyNumberFormat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178" fontId="44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59" fillId="0" borderId="0" applyNumberFormat="0" applyFill="0" applyBorder="0" applyAlignment="0" applyProtection="0">
      <alignment vertical="top"/>
      <protection locked="0"/>
    </xf>
    <xf numFmtId="179" fontId="65" fillId="0" borderId="1" applyAlignment="0">
      <alignment horizontal="center" vertical="center" wrapText="1"/>
    </xf>
    <xf numFmtId="0" fontId="69" fillId="0" borderId="0"/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13" fillId="0" borderId="0">
      <alignment vertical="center"/>
    </xf>
    <xf numFmtId="176" fontId="10" fillId="0" borderId="0">
      <alignment vertical="center"/>
    </xf>
    <xf numFmtId="176" fontId="8" fillId="0" borderId="0">
      <alignment vertical="center"/>
    </xf>
    <xf numFmtId="176" fontId="13" fillId="0" borderId="0"/>
    <xf numFmtId="176" fontId="7" fillId="0" borderId="0">
      <alignment vertical="center"/>
    </xf>
    <xf numFmtId="176" fontId="9" fillId="0" borderId="0">
      <alignment vertical="center"/>
    </xf>
    <xf numFmtId="176" fontId="13" fillId="0" borderId="0"/>
    <xf numFmtId="176" fontId="13" fillId="0" borderId="0"/>
    <xf numFmtId="176" fontId="53" fillId="0" borderId="0">
      <alignment vertical="center"/>
    </xf>
    <xf numFmtId="176" fontId="13" fillId="0" borderId="0"/>
    <xf numFmtId="176" fontId="53" fillId="0" borderId="0"/>
    <xf numFmtId="202" fontId="17" fillId="0" borderId="0"/>
    <xf numFmtId="202" fontId="7" fillId="2" borderId="0" applyNumberFormat="0" applyBorder="0" applyAlignment="0" applyProtection="0">
      <alignment vertical="center"/>
    </xf>
    <xf numFmtId="202" fontId="7" fillId="2" borderId="0" applyNumberFormat="0" applyBorder="0" applyAlignment="0" applyProtection="0">
      <alignment vertical="center"/>
    </xf>
    <xf numFmtId="202" fontId="7" fillId="4" borderId="0" applyNumberFormat="0" applyBorder="0" applyAlignment="0" applyProtection="0">
      <alignment vertical="center"/>
    </xf>
    <xf numFmtId="202" fontId="7" fillId="4" borderId="0" applyNumberFormat="0" applyBorder="0" applyAlignment="0" applyProtection="0">
      <alignment vertical="center"/>
    </xf>
    <xf numFmtId="202" fontId="7" fillId="6" borderId="0" applyNumberFormat="0" applyBorder="0" applyAlignment="0" applyProtection="0">
      <alignment vertical="center"/>
    </xf>
    <xf numFmtId="202" fontId="7" fillId="6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9" borderId="0" applyNumberFormat="0" applyBorder="0" applyAlignment="0" applyProtection="0">
      <alignment vertical="center"/>
    </xf>
    <xf numFmtId="202" fontId="7" fillId="9" borderId="0" applyNumberFormat="0" applyBorder="0" applyAlignment="0" applyProtection="0">
      <alignment vertical="center"/>
    </xf>
    <xf numFmtId="202" fontId="7" fillId="3" borderId="0" applyNumberFormat="0" applyBorder="0" applyAlignment="0" applyProtection="0">
      <alignment vertical="center"/>
    </xf>
    <xf numFmtId="202" fontId="7" fillId="3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5" borderId="0" applyNumberFormat="0" applyBorder="0" applyAlignment="0" applyProtection="0">
      <alignment vertical="center"/>
    </xf>
    <xf numFmtId="202" fontId="7" fillId="5" borderId="0" applyNumberFormat="0" applyBorder="0" applyAlignment="0" applyProtection="0">
      <alignment vertical="center"/>
    </xf>
    <xf numFmtId="202" fontId="7" fillId="12" borderId="0" applyNumberFormat="0" applyBorder="0" applyAlignment="0" applyProtection="0">
      <alignment vertical="center"/>
    </xf>
    <xf numFmtId="202" fontId="7" fillId="12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8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1" borderId="0" applyNumberFormat="0" applyBorder="0" applyAlignment="0" applyProtection="0">
      <alignment vertical="center"/>
    </xf>
    <xf numFmtId="202" fontId="7" fillId="14" borderId="0" applyNumberFormat="0" applyBorder="0" applyAlignment="0" applyProtection="0">
      <alignment vertical="center"/>
    </xf>
    <xf numFmtId="202" fontId="7" fillId="14" borderId="0" applyNumberFormat="0" applyBorder="0" applyAlignment="0" applyProtection="0">
      <alignment vertical="center"/>
    </xf>
    <xf numFmtId="202" fontId="88" fillId="20" borderId="0" applyNumberFormat="0" applyBorder="0" applyAlignment="0" applyProtection="0">
      <alignment vertical="center"/>
    </xf>
    <xf numFmtId="202" fontId="88" fillId="20" borderId="0" applyNumberFormat="0" applyBorder="0" applyAlignment="0" applyProtection="0">
      <alignment vertical="center"/>
    </xf>
    <xf numFmtId="202" fontId="88" fillId="5" borderId="0" applyNumberFormat="0" applyBorder="0" applyAlignment="0" applyProtection="0">
      <alignment vertical="center"/>
    </xf>
    <xf numFmtId="202" fontId="88" fillId="5" borderId="0" applyNumberFormat="0" applyBorder="0" applyAlignment="0" applyProtection="0">
      <alignment vertical="center"/>
    </xf>
    <xf numFmtId="202" fontId="88" fillId="12" borderId="0" applyNumberFormat="0" applyBorder="0" applyAlignment="0" applyProtection="0">
      <alignment vertical="center"/>
    </xf>
    <xf numFmtId="202" fontId="88" fillId="12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23" borderId="0" applyNumberFormat="0" applyBorder="0" applyAlignment="0" applyProtection="0">
      <alignment vertical="center"/>
    </xf>
    <xf numFmtId="202" fontId="88" fillId="23" borderId="0" applyNumberFormat="0" applyBorder="0" applyAlignment="0" applyProtection="0">
      <alignment vertical="center"/>
    </xf>
    <xf numFmtId="202" fontId="89" fillId="0" borderId="32" applyNumberFormat="0" applyFill="0" applyAlignment="0" applyProtection="0">
      <alignment vertical="center"/>
    </xf>
    <xf numFmtId="202" fontId="90" fillId="0" borderId="33" applyNumberFormat="0" applyFill="0" applyAlignment="0" applyProtection="0">
      <alignment vertical="center"/>
    </xf>
    <xf numFmtId="202" fontId="91" fillId="0" borderId="34" applyNumberFormat="0" applyFill="0" applyAlignment="0" applyProtection="0">
      <alignment vertical="center"/>
    </xf>
    <xf numFmtId="202" fontId="91" fillId="0" borderId="34" applyNumberFormat="0" applyFill="0" applyAlignment="0" applyProtection="0">
      <alignment vertical="center"/>
    </xf>
    <xf numFmtId="202" fontId="91" fillId="0" borderId="0" applyNumberFormat="0" applyFill="0" applyBorder="0" applyAlignment="0" applyProtection="0">
      <alignment vertical="center"/>
    </xf>
    <xf numFmtId="202" fontId="91" fillId="0" borderId="0" applyNumberFormat="0" applyFill="0" applyBorder="0" applyAlignment="0" applyProtection="0">
      <alignment vertical="center"/>
    </xf>
    <xf numFmtId="202" fontId="92" fillId="0" borderId="0" applyNumberFormat="0" applyFill="0" applyBorder="0" applyAlignment="0" applyProtection="0">
      <alignment vertical="center"/>
    </xf>
    <xf numFmtId="202" fontId="92" fillId="0" borderId="0" applyNumberFormat="0" applyFill="0" applyBorder="0" applyAlignment="0" applyProtection="0">
      <alignment vertical="center"/>
    </xf>
    <xf numFmtId="202" fontId="93" fillId="4" borderId="0" applyNumberFormat="0" applyBorder="0" applyAlignment="0" applyProtection="0">
      <alignment vertical="center"/>
    </xf>
    <xf numFmtId="202" fontId="93" fillId="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93" fillId="24" borderId="0" applyNumberFormat="0" applyBorder="0" applyAlignment="0" applyProtection="0">
      <alignment vertical="center"/>
    </xf>
    <xf numFmtId="202" fontId="8" fillId="0" borderId="0">
      <alignment vertical="center"/>
    </xf>
    <xf numFmtId="202" fontId="8" fillId="0" borderId="0">
      <alignment vertical="center"/>
    </xf>
    <xf numFmtId="202" fontId="9" fillId="0" borderId="0">
      <alignment vertical="center"/>
    </xf>
    <xf numFmtId="202" fontId="13" fillId="0" borderId="0">
      <alignment vertical="center"/>
    </xf>
    <xf numFmtId="202" fontId="9" fillId="0" borderId="0">
      <alignment vertical="center"/>
    </xf>
    <xf numFmtId="202" fontId="94" fillId="6" borderId="0" applyNumberFormat="0" applyBorder="0" applyAlignment="0" applyProtection="0">
      <alignment vertical="center"/>
    </xf>
    <xf numFmtId="202" fontId="94" fillId="6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4" fillId="25" borderId="0" applyNumberFormat="0" applyBorder="0" applyAlignment="0" applyProtection="0">
      <alignment vertical="center"/>
    </xf>
    <xf numFmtId="202" fontId="95" fillId="24" borderId="0" applyNumberFormat="0" applyBorder="0" applyAlignment="0" applyProtection="0">
      <alignment vertical="center"/>
    </xf>
    <xf numFmtId="202" fontId="96" fillId="0" borderId="35" applyNumberFormat="0" applyFill="0" applyAlignment="0" applyProtection="0">
      <alignment vertical="center"/>
    </xf>
    <xf numFmtId="202" fontId="97" fillId="10" borderId="36" applyNumberFormat="0" applyAlignment="0" applyProtection="0">
      <alignment vertical="center"/>
    </xf>
    <xf numFmtId="202" fontId="97" fillId="10" borderId="36" applyNumberFormat="0" applyAlignment="0" applyProtection="0">
      <alignment vertical="center"/>
    </xf>
    <xf numFmtId="202" fontId="98" fillId="26" borderId="36" applyNumberFormat="0" applyAlignment="0" applyProtection="0">
      <alignment vertical="center"/>
    </xf>
    <xf numFmtId="202" fontId="98" fillId="26" borderId="36" applyNumberFormat="0" applyAlignment="0" applyProtection="0">
      <alignment vertical="center"/>
    </xf>
    <xf numFmtId="202" fontId="98" fillId="26" borderId="36" applyNumberFormat="0" applyAlignment="0" applyProtection="0">
      <alignment vertical="center"/>
    </xf>
    <xf numFmtId="202" fontId="99" fillId="27" borderId="37" applyNumberFormat="0" applyAlignment="0" applyProtection="0">
      <alignment vertical="center"/>
    </xf>
    <xf numFmtId="202" fontId="99" fillId="27" borderId="37" applyNumberFormat="0" applyAlignment="0" applyProtection="0">
      <alignment vertical="center"/>
    </xf>
    <xf numFmtId="202" fontId="100" fillId="0" borderId="0" applyNumberFormat="0" applyFill="0" applyBorder="0" applyAlignment="0" applyProtection="0">
      <alignment vertical="center"/>
    </xf>
    <xf numFmtId="202" fontId="100" fillId="0" borderId="0" applyNumberFormat="0" applyFill="0" applyBorder="0" applyAlignment="0" applyProtection="0">
      <alignment vertical="center"/>
    </xf>
    <xf numFmtId="202" fontId="101" fillId="0" borderId="0" applyNumberFormat="0" applyFill="0" applyBorder="0" applyAlignment="0" applyProtection="0">
      <alignment vertical="center"/>
    </xf>
    <xf numFmtId="202" fontId="101" fillId="0" borderId="0" applyNumberFormat="0" applyFill="0" applyBorder="0" applyAlignment="0" applyProtection="0">
      <alignment vertical="center"/>
    </xf>
    <xf numFmtId="202" fontId="102" fillId="0" borderId="0" applyNumberFormat="0" applyFill="0" applyBorder="0" applyAlignment="0" applyProtection="0">
      <alignment vertical="center"/>
    </xf>
    <xf numFmtId="202" fontId="103" fillId="0" borderId="38" applyNumberFormat="0" applyFill="0" applyAlignment="0" applyProtection="0">
      <alignment vertical="center"/>
    </xf>
    <xf numFmtId="202" fontId="103" fillId="0" borderId="38" applyNumberFormat="0" applyFill="0" applyAlignment="0" applyProtection="0">
      <alignment vertical="center"/>
    </xf>
    <xf numFmtId="202" fontId="88" fillId="28" borderId="0" applyNumberFormat="0" applyBorder="0" applyAlignment="0" applyProtection="0">
      <alignment vertical="center"/>
    </xf>
    <xf numFmtId="202" fontId="88" fillId="28" borderId="0" applyNumberFormat="0" applyBorder="0" applyAlignment="0" applyProtection="0">
      <alignment vertical="center"/>
    </xf>
    <xf numFmtId="202" fontId="88" fillId="29" borderId="0" applyNumberFormat="0" applyBorder="0" applyAlignment="0" applyProtection="0">
      <alignment vertical="center"/>
    </xf>
    <xf numFmtId="202" fontId="88" fillId="29" borderId="0" applyNumberFormat="0" applyBorder="0" applyAlignment="0" applyProtection="0">
      <alignment vertical="center"/>
    </xf>
    <xf numFmtId="202" fontId="88" fillId="30" borderId="0" applyNumberFormat="0" applyBorder="0" applyAlignment="0" applyProtection="0">
      <alignment vertical="center"/>
    </xf>
    <xf numFmtId="202" fontId="88" fillId="30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1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22" borderId="0" applyNumberFormat="0" applyBorder="0" applyAlignment="0" applyProtection="0">
      <alignment vertical="center"/>
    </xf>
    <xf numFmtId="202" fontId="88" fillId="31" borderId="0" applyNumberFormat="0" applyBorder="0" applyAlignment="0" applyProtection="0">
      <alignment vertical="center"/>
    </xf>
    <xf numFmtId="202" fontId="88" fillId="31" borderId="0" applyNumberFormat="0" applyBorder="0" applyAlignment="0" applyProtection="0">
      <alignment vertical="center"/>
    </xf>
    <xf numFmtId="202" fontId="104" fillId="13" borderId="0" applyNumberFormat="0" applyBorder="0" applyAlignment="0" applyProtection="0">
      <alignment vertical="center"/>
    </xf>
    <xf numFmtId="202" fontId="104" fillId="13" borderId="0" applyNumberFormat="0" applyBorder="0" applyAlignment="0" applyProtection="0">
      <alignment vertical="center"/>
    </xf>
    <xf numFmtId="202" fontId="105" fillId="10" borderId="39" applyNumberFormat="0" applyAlignment="0" applyProtection="0">
      <alignment vertical="center"/>
    </xf>
    <xf numFmtId="202" fontId="105" fillId="10" borderId="39" applyNumberFormat="0" applyAlignment="0" applyProtection="0">
      <alignment vertical="center"/>
    </xf>
    <xf numFmtId="202" fontId="106" fillId="3" borderId="36" applyNumberFormat="0" applyAlignment="0" applyProtection="0">
      <alignment vertical="center"/>
    </xf>
    <xf numFmtId="202" fontId="106" fillId="3" borderId="36" applyNumberFormat="0" applyAlignment="0" applyProtection="0">
      <alignment vertical="center"/>
    </xf>
    <xf numFmtId="202" fontId="107" fillId="26" borderId="39" applyNumberFormat="0" applyAlignment="0" applyProtection="0">
      <alignment vertical="center"/>
    </xf>
    <xf numFmtId="202" fontId="107" fillId="26" borderId="39" applyNumberFormat="0" applyAlignment="0" applyProtection="0">
      <alignment vertical="center"/>
    </xf>
    <xf numFmtId="202" fontId="107" fillId="26" borderId="39" applyNumberFormat="0" applyAlignment="0" applyProtection="0">
      <alignment vertical="center"/>
    </xf>
    <xf numFmtId="202" fontId="108" fillId="32" borderId="36" applyNumberFormat="0" applyAlignment="0" applyProtection="0">
      <alignment vertical="center"/>
    </xf>
    <xf numFmtId="202" fontId="108" fillId="32" borderId="36" applyNumberFormat="0" applyAlignment="0" applyProtection="0">
      <alignment vertical="center"/>
    </xf>
    <xf numFmtId="202" fontId="108" fillId="32" borderId="36" applyNumberFormat="0" applyAlignment="0" applyProtection="0">
      <alignment vertical="center"/>
    </xf>
    <xf numFmtId="202" fontId="109" fillId="0" borderId="0" applyNumberFormat="0" applyFill="0" applyBorder="0" applyAlignment="0" applyProtection="0">
      <alignment vertical="center"/>
    </xf>
    <xf numFmtId="202" fontId="13" fillId="7" borderId="4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3" fillId="0" borderId="0"/>
    <xf numFmtId="0" fontId="13" fillId="0" borderId="0"/>
    <xf numFmtId="0" fontId="8" fillId="0" borderId="0"/>
    <xf numFmtId="0" fontId="128" fillId="16" borderId="0">
      <alignment horizontal="center" vertical="center"/>
    </xf>
    <xf numFmtId="0" fontId="129" fillId="16" borderId="0">
      <alignment horizontal="left" vertical="center"/>
    </xf>
    <xf numFmtId="0" fontId="8" fillId="0" borderId="0"/>
    <xf numFmtId="0" fontId="133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>
      <alignment vertical="center"/>
    </xf>
    <xf numFmtId="178" fontId="13" fillId="0" borderId="0"/>
    <xf numFmtId="178" fontId="13" fillId="0" borderId="0"/>
    <xf numFmtId="0" fontId="43" fillId="0" borderId="0"/>
    <xf numFmtId="178" fontId="13" fillId="0" borderId="0"/>
    <xf numFmtId="178" fontId="8" fillId="0" borderId="0"/>
    <xf numFmtId="178" fontId="44" fillId="0" borderId="0">
      <alignment vertical="center"/>
    </xf>
    <xf numFmtId="178" fontId="13" fillId="0" borderId="0"/>
    <xf numFmtId="178" fontId="8" fillId="0" borderId="0"/>
    <xf numFmtId="176" fontId="13" fillId="0" borderId="0"/>
    <xf numFmtId="176" fontId="44" fillId="0" borderId="0">
      <alignment vertical="center"/>
    </xf>
    <xf numFmtId="178" fontId="146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229">
    <xf numFmtId="0" fontId="0" fillId="0" borderId="0" xfId="0"/>
    <xf numFmtId="0" fontId="37" fillId="0" borderId="0" xfId="12932" applyFont="1" applyBorder="1" applyAlignment="1">
      <alignment horizontal="center" vertical="center"/>
    </xf>
    <xf numFmtId="181" fontId="38" fillId="0" borderId="0" xfId="0" applyNumberFormat="1" applyFont="1" applyAlignment="1">
      <alignment horizontal="center" vertical="center"/>
    </xf>
    <xf numFmtId="49" fontId="39" fillId="0" borderId="0" xfId="6447" applyNumberFormat="1" applyFont="1" applyFill="1" applyBorder="1" applyAlignment="1">
      <alignment horizontal="center" vertical="center" shrinkToFit="1"/>
    </xf>
    <xf numFmtId="0" fontId="39" fillId="0" borderId="0" xfId="6447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16" borderId="0" xfId="0" applyFont="1" applyFill="1" applyBorder="1" applyAlignment="1">
      <alignment vertical="center"/>
    </xf>
    <xf numFmtId="0" fontId="39" fillId="16" borderId="0" xfId="12933" applyFont="1" applyFill="1" applyBorder="1" applyAlignment="1"/>
    <xf numFmtId="0" fontId="39" fillId="16" borderId="0" xfId="12933" applyFont="1" applyFill="1" applyAlignment="1"/>
    <xf numFmtId="0" fontId="39" fillId="0" borderId="0" xfId="0" applyFont="1" applyBorder="1" applyAlignment="1">
      <alignment horizontal="center"/>
    </xf>
    <xf numFmtId="0" fontId="39" fillId="0" borderId="0" xfId="12933" applyFont="1" applyFill="1" applyBorder="1" applyAlignment="1">
      <alignment horizontal="center" wrapText="1"/>
    </xf>
    <xf numFmtId="182" fontId="39" fillId="16" borderId="0" xfId="12933" applyNumberFormat="1" applyFont="1" applyFill="1" applyBorder="1" applyAlignment="1">
      <alignment horizontal="center" vertical="center"/>
    </xf>
    <xf numFmtId="182" fontId="39" fillId="16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16" borderId="0" xfId="12933" applyFont="1" applyFill="1" applyBorder="1" applyAlignment="1">
      <alignment horizontal="center" wrapText="1"/>
    </xf>
    <xf numFmtId="182" fontId="39" fillId="16" borderId="0" xfId="0" applyNumberFormat="1" applyFont="1" applyFill="1" applyBorder="1" applyAlignment="1">
      <alignment horizontal="center" vertical="center" wrapText="1"/>
    </xf>
    <xf numFmtId="184" fontId="39" fillId="16" borderId="0" xfId="6447" applyNumberFormat="1" applyFont="1" applyFill="1" applyBorder="1" applyAlignment="1">
      <alignment horizontal="center" vertical="center" shrinkToFit="1"/>
    </xf>
    <xf numFmtId="49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/>
    </xf>
    <xf numFmtId="184" fontId="39" fillId="0" borderId="0" xfId="6447" applyNumberFormat="1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/>
    </xf>
    <xf numFmtId="182" fontId="40" fillId="16" borderId="0" xfId="0" applyNumberFormat="1" applyFont="1" applyFill="1" applyBorder="1" applyAlignment="1">
      <alignment horizontal="center" vertical="center"/>
    </xf>
    <xf numFmtId="182" fontId="39" fillId="0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 vertical="center"/>
    </xf>
    <xf numFmtId="0" fontId="39" fillId="16" borderId="0" xfId="12932" applyNumberFormat="1" applyFont="1" applyFill="1" applyBorder="1" applyAlignment="1">
      <alignment horizontal="center" vertical="center"/>
    </xf>
    <xf numFmtId="16" fontId="39" fillId="16" borderId="0" xfId="0" applyNumberFormat="1" applyFont="1" applyFill="1" applyBorder="1" applyAlignment="1">
      <alignment horizontal="center" vertical="center"/>
    </xf>
    <xf numFmtId="0" fontId="39" fillId="0" borderId="0" xfId="12933" applyFont="1" applyFill="1" applyBorder="1" applyAlignment="1">
      <alignment horizontal="center"/>
    </xf>
    <xf numFmtId="182" fontId="39" fillId="0" borderId="0" xfId="12933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39" fillId="15" borderId="0" xfId="6447" applyFont="1" applyFill="1" applyBorder="1" applyAlignment="1">
      <alignment horizontal="center" vertical="center"/>
    </xf>
    <xf numFmtId="0" fontId="39" fillId="16" borderId="0" xfId="12933" applyFont="1" applyFill="1" applyBorder="1" applyAlignment="1">
      <alignment horizontal="center" vertical="center" wrapText="1"/>
    </xf>
    <xf numFmtId="0" fontId="39" fillId="16" borderId="0" xfId="0" applyFont="1" applyFill="1" applyAlignment="1">
      <alignment horizontal="center"/>
    </xf>
    <xf numFmtId="0" fontId="39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center" vertical="center"/>
    </xf>
    <xf numFmtId="0" fontId="39" fillId="16" borderId="0" xfId="0" applyFont="1" applyFill="1"/>
    <xf numFmtId="190" fontId="39" fillId="0" borderId="0" xfId="0" applyNumberFormat="1" applyFont="1" applyBorder="1" applyAlignment="1">
      <alignment horizontal="center"/>
    </xf>
    <xf numFmtId="0" fontId="39" fillId="0" borderId="0" xfId="12932" applyFont="1" applyBorder="1" applyAlignment="1">
      <alignment horizontal="center" vertical="center" wrapText="1"/>
    </xf>
    <xf numFmtId="0" fontId="39" fillId="0" borderId="0" xfId="6447" applyFont="1" applyFill="1" applyBorder="1" applyAlignment="1">
      <alignment horizontal="center" vertical="center"/>
    </xf>
    <xf numFmtId="0" fontId="39" fillId="16" borderId="0" xfId="12932" applyFont="1" applyFill="1" applyBorder="1" applyAlignment="1">
      <alignment horizontal="center" vertical="center" wrapText="1"/>
    </xf>
    <xf numFmtId="0" fontId="39" fillId="16" borderId="0" xfId="6447" applyFont="1" applyFill="1" applyBorder="1" applyAlignment="1">
      <alignment horizontal="center" vertical="center"/>
    </xf>
    <xf numFmtId="58" fontId="39" fillId="16" borderId="0" xfId="12932" applyNumberFormat="1" applyFont="1" applyFill="1" applyBorder="1" applyAlignment="1">
      <alignment horizontal="center" vertical="center" wrapText="1"/>
    </xf>
    <xf numFmtId="0" fontId="37" fillId="15" borderId="0" xfId="6447" applyFont="1" applyFill="1" applyBorder="1" applyAlignment="1">
      <alignment horizontal="center" vertical="center"/>
    </xf>
    <xf numFmtId="191" fontId="39" fillId="16" borderId="0" xfId="12933" applyNumberFormat="1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horizontal="center" vertical="center" shrinkToFit="1"/>
    </xf>
    <xf numFmtId="58" fontId="39" fillId="16" borderId="0" xfId="12937" applyNumberFormat="1" applyFont="1" applyFill="1" applyBorder="1" applyAlignment="1">
      <alignment horizontal="center" vertical="center" wrapText="1"/>
    </xf>
    <xf numFmtId="192" fontId="39" fillId="16" borderId="0" xfId="12933" applyNumberFormat="1" applyFont="1" applyFill="1" applyBorder="1" applyAlignment="1">
      <alignment horizontal="center" vertical="center"/>
    </xf>
    <xf numFmtId="0" fontId="39" fillId="17" borderId="0" xfId="12933" applyFont="1" applyFill="1" applyBorder="1" applyAlignment="1">
      <alignment horizontal="center" vertical="center"/>
    </xf>
    <xf numFmtId="0" fontId="39" fillId="16" borderId="0" xfId="12938" applyFont="1" applyFill="1" applyAlignment="1">
      <alignment horizontal="center" vertical="center"/>
    </xf>
    <xf numFmtId="0" fontId="39" fillId="16" borderId="0" xfId="12938" applyFont="1" applyFill="1" applyBorder="1" applyAlignment="1">
      <alignment horizontal="center"/>
    </xf>
    <xf numFmtId="58" fontId="39" fillId="16" borderId="0" xfId="12938" applyNumberFormat="1" applyFont="1" applyFill="1" applyBorder="1" applyAlignment="1">
      <alignment horizontal="center" vertical="center" wrapText="1"/>
    </xf>
    <xf numFmtId="0" fontId="37" fillId="16" borderId="0" xfId="0" applyFont="1" applyFill="1" applyAlignment="1"/>
    <xf numFmtId="0" fontId="37" fillId="16" borderId="0" xfId="0" applyFont="1" applyFill="1" applyBorder="1" applyAlignment="1"/>
    <xf numFmtId="0" fontId="37" fillId="0" borderId="0" xfId="0" applyFont="1"/>
    <xf numFmtId="0" fontId="41" fillId="16" borderId="0" xfId="12933" applyFont="1" applyFill="1" applyBorder="1" applyAlignment="1"/>
    <xf numFmtId="0" fontId="39" fillId="0" borderId="0" xfId="0" applyFont="1"/>
    <xf numFmtId="182" fontId="39" fillId="16" borderId="0" xfId="12933" applyNumberFormat="1" applyFont="1" applyFill="1" applyBorder="1" applyAlignment="1">
      <alignment horizontal="center" wrapText="1"/>
    </xf>
    <xf numFmtId="183" fontId="39" fillId="16" borderId="0" xfId="6447" applyNumberFormat="1" applyFont="1" applyFill="1" applyBorder="1" applyAlignment="1">
      <alignment horizontal="center" vertical="center" shrinkToFit="1"/>
    </xf>
    <xf numFmtId="183" fontId="39" fillId="16" borderId="0" xfId="12933" applyNumberFormat="1" applyFont="1" applyFill="1" applyBorder="1" applyAlignment="1">
      <alignment horizontal="center"/>
    </xf>
    <xf numFmtId="0" fontId="39" fillId="16" borderId="0" xfId="12935" applyFont="1" applyFill="1" applyBorder="1" applyAlignment="1">
      <alignment horizontal="center"/>
    </xf>
    <xf numFmtId="49" fontId="39" fillId="16" borderId="0" xfId="12933" applyNumberFormat="1" applyFont="1" applyFill="1" applyBorder="1" applyAlignment="1">
      <alignment horizontal="center" vertical="center"/>
    </xf>
    <xf numFmtId="0" fontId="39" fillId="16" borderId="10" xfId="12933" applyFont="1" applyFill="1" applyBorder="1" applyAlignment="1">
      <alignment horizontal="center" vertical="center"/>
    </xf>
    <xf numFmtId="17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/>
    </xf>
    <xf numFmtId="191" fontId="39" fillId="0" borderId="0" xfId="12933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2933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16" borderId="0" xfId="12936" applyFont="1" applyFill="1" applyBorder="1" applyAlignment="1">
      <alignment horizontal="center" wrapText="1"/>
    </xf>
    <xf numFmtId="58" fontId="39" fillId="16" borderId="0" xfId="12936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9" fillId="16" borderId="7" xfId="12933" applyFont="1" applyFill="1" applyBorder="1" applyAlignment="1">
      <alignment horizontal="center" vertical="center"/>
    </xf>
    <xf numFmtId="182" fontId="39" fillId="16" borderId="7" xfId="12933" applyNumberFormat="1" applyFont="1" applyFill="1" applyBorder="1" applyAlignment="1">
      <alignment horizontal="center"/>
    </xf>
    <xf numFmtId="16" fontId="39" fillId="16" borderId="0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/>
    </xf>
    <xf numFmtId="0" fontId="39" fillId="16" borderId="16" xfId="12933" applyFont="1" applyFill="1" applyBorder="1" applyAlignment="1">
      <alignment horizontal="center" vertical="center"/>
    </xf>
    <xf numFmtId="184" fontId="39" fillId="16" borderId="7" xfId="6447" applyNumberFormat="1" applyFont="1" applyFill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/>
    </xf>
    <xf numFmtId="0" fontId="39" fillId="16" borderId="8" xfId="0" applyFont="1" applyFill="1" applyBorder="1" applyAlignment="1">
      <alignment horizontal="center" vertical="center"/>
    </xf>
    <xf numFmtId="182" fontId="39" fillId="16" borderId="7" xfId="6447" applyNumberFormat="1" applyFont="1" applyFill="1" applyBorder="1" applyAlignment="1">
      <alignment horizontal="center" vertical="center" shrinkToFit="1"/>
    </xf>
    <xf numFmtId="0" fontId="39" fillId="16" borderId="7" xfId="6447" applyFont="1" applyFill="1" applyBorder="1" applyAlignment="1">
      <alignment vertical="center" shrinkToFit="1"/>
    </xf>
    <xf numFmtId="0" fontId="37" fillId="16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9" fillId="16" borderId="0" xfId="6447" applyFont="1" applyFill="1" applyBorder="1" applyAlignment="1">
      <alignment vertical="center" shrinkToFit="1"/>
    </xf>
    <xf numFmtId="0" fontId="39" fillId="0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16" borderId="6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6" borderId="9" xfId="12933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176" fontId="47" fillId="0" borderId="7" xfId="0" applyNumberFormat="1" applyFont="1" applyFill="1" applyBorder="1" applyAlignment="1">
      <alignment horizontal="center" vertical="center" wrapText="1"/>
    </xf>
    <xf numFmtId="182" fontId="39" fillId="16" borderId="7" xfId="0" applyNumberFormat="1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182" fontId="39" fillId="16" borderId="7" xfId="12933" applyNumberFormat="1" applyFont="1" applyFill="1" applyBorder="1" applyAlignment="1">
      <alignment horizont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82" fontId="39" fillId="16" borderId="7" xfId="12933" applyNumberFormat="1" applyFont="1" applyFill="1" applyBorder="1" applyAlignment="1">
      <alignment horizontal="center" vertical="center"/>
    </xf>
    <xf numFmtId="183" fontId="39" fillId="0" borderId="7" xfId="0" applyNumberFormat="1" applyFont="1" applyBorder="1" applyAlignment="1">
      <alignment horizontal="center" vertical="center"/>
    </xf>
    <xf numFmtId="183" fontId="39" fillId="0" borderId="7" xfId="0" applyNumberFormat="1" applyFont="1" applyBorder="1" applyAlignment="1">
      <alignment horizontal="center"/>
    </xf>
    <xf numFmtId="183" fontId="39" fillId="0" borderId="8" xfId="0" applyNumberFormat="1" applyFont="1" applyBorder="1" applyAlignment="1">
      <alignment horizontal="center" vertical="center" wrapText="1"/>
    </xf>
    <xf numFmtId="183" fontId="39" fillId="0" borderId="12" xfId="0" applyNumberFormat="1" applyFont="1" applyBorder="1" applyAlignment="1">
      <alignment horizontal="center" vertical="center" wrapText="1"/>
    </xf>
    <xf numFmtId="0" fontId="39" fillId="16" borderId="13" xfId="12933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16" borderId="14" xfId="12933" applyFont="1" applyFill="1" applyBorder="1" applyAlignment="1">
      <alignment horizontal="center" vertical="center"/>
    </xf>
    <xf numFmtId="183" fontId="39" fillId="16" borderId="7" xfId="0" applyNumberFormat="1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 vertical="center" wrapText="1"/>
    </xf>
    <xf numFmtId="0" fontId="39" fillId="16" borderId="7" xfId="0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2" fontId="40" fillId="16" borderId="7" xfId="0" applyNumberFormat="1" applyFont="1" applyFill="1" applyBorder="1" applyAlignment="1">
      <alignment horizontal="center" vertical="center"/>
    </xf>
    <xf numFmtId="0" fontId="40" fillId="16" borderId="7" xfId="12934" applyFont="1" applyFill="1" applyBorder="1" applyAlignment="1">
      <alignment horizontal="center" vertical="center"/>
    </xf>
    <xf numFmtId="185" fontId="40" fillId="16" borderId="7" xfId="0" applyNumberFormat="1" applyFont="1" applyFill="1" applyBorder="1" applyAlignment="1">
      <alignment horizontal="center"/>
    </xf>
    <xf numFmtId="182" fontId="39" fillId="16" borderId="13" xfId="12933" applyNumberFormat="1" applyFont="1" applyFill="1" applyBorder="1" applyAlignment="1">
      <alignment horizontal="center"/>
    </xf>
    <xf numFmtId="0" fontId="40" fillId="16" borderId="7" xfId="0" applyFont="1" applyFill="1" applyBorder="1" applyAlignment="1">
      <alignment horizontal="center" vertical="center"/>
    </xf>
    <xf numFmtId="0" fontId="40" fillId="16" borderId="7" xfId="0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/>
    </xf>
    <xf numFmtId="49" fontId="39" fillId="16" borderId="7" xfId="6447" applyNumberFormat="1" applyFont="1" applyFill="1" applyBorder="1" applyAlignment="1">
      <alignment horizontal="center" vertical="center" shrinkToFit="1"/>
    </xf>
    <xf numFmtId="0" fontId="40" fillId="16" borderId="7" xfId="12934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/>
    </xf>
    <xf numFmtId="184" fontId="39" fillId="16" borderId="16" xfId="6447" applyNumberFormat="1" applyFont="1" applyFill="1" applyBorder="1" applyAlignment="1">
      <alignment horizontal="center" vertical="center" shrinkToFit="1"/>
    </xf>
    <xf numFmtId="49" fontId="39" fillId="16" borderId="11" xfId="6447" applyNumberFormat="1" applyFont="1" applyFill="1" applyBorder="1" applyAlignment="1">
      <alignment horizontal="center" vertical="center" shrinkToFit="1"/>
    </xf>
    <xf numFmtId="183" fontId="39" fillId="16" borderId="7" xfId="12933" applyNumberFormat="1" applyFont="1" applyFill="1" applyBorder="1" applyAlignment="1">
      <alignment horizontal="center"/>
    </xf>
    <xf numFmtId="183" fontId="39" fillId="16" borderId="16" xfId="6447" applyNumberFormat="1" applyFont="1" applyFill="1" applyBorder="1" applyAlignment="1">
      <alignment horizontal="center" vertical="center" shrinkToFit="1"/>
    </xf>
    <xf numFmtId="183" fontId="39" fillId="16" borderId="7" xfId="0" applyNumberFormat="1" applyFont="1" applyFill="1" applyBorder="1" applyAlignment="1">
      <alignment horizontal="center"/>
    </xf>
    <xf numFmtId="16" fontId="39" fillId="16" borderId="7" xfId="12933" applyNumberFormat="1" applyFont="1" applyFill="1" applyBorder="1" applyAlignment="1">
      <alignment horizontal="center"/>
    </xf>
    <xf numFmtId="0" fontId="39" fillId="0" borderId="6" xfId="12933" applyFont="1" applyFill="1" applyBorder="1" applyAlignment="1">
      <alignment horizontal="center" vertical="center"/>
    </xf>
    <xf numFmtId="0" fontId="39" fillId="0" borderId="7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13" xfId="12933" applyFont="1" applyFill="1" applyBorder="1" applyAlignment="1">
      <alignment horizontal="center" vertical="center"/>
    </xf>
    <xf numFmtId="186" fontId="39" fillId="0" borderId="7" xfId="0" applyNumberFormat="1" applyFont="1" applyBorder="1" applyAlignment="1">
      <alignment horizontal="center" vertical="center" wrapText="1"/>
    </xf>
    <xf numFmtId="182" fontId="39" fillId="0" borderId="13" xfId="12933" applyNumberFormat="1" applyFont="1" applyFill="1" applyBorder="1" applyAlignment="1">
      <alignment horizontal="center"/>
    </xf>
    <xf numFmtId="182" fontId="39" fillId="0" borderId="7" xfId="12933" applyNumberFormat="1" applyFont="1" applyFill="1" applyBorder="1" applyAlignment="1">
      <alignment horizontal="center"/>
    </xf>
    <xf numFmtId="187" fontId="39" fillId="0" borderId="7" xfId="0" applyNumberFormat="1" applyFont="1" applyBorder="1" applyAlignment="1">
      <alignment horizontal="center"/>
    </xf>
    <xf numFmtId="176" fontId="39" fillId="0" borderId="8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88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 vertical="center"/>
    </xf>
    <xf numFmtId="0" fontId="39" fillId="16" borderId="17" xfId="12933" applyFont="1" applyFill="1" applyBorder="1" applyAlignment="1">
      <alignment horizontal="center" vertical="center"/>
    </xf>
    <xf numFmtId="189" fontId="39" fillId="16" borderId="7" xfId="12933" applyNumberFormat="1" applyFont="1" applyFill="1" applyBorder="1" applyAlignment="1">
      <alignment horizontal="center" vertical="center"/>
    </xf>
    <xf numFmtId="189" fontId="39" fillId="16" borderId="17" xfId="12933" applyNumberFormat="1" applyFont="1" applyFill="1" applyBorder="1" applyAlignment="1">
      <alignment horizontal="center" vertical="center"/>
    </xf>
    <xf numFmtId="0" fontId="39" fillId="16" borderId="7" xfId="12933" applyNumberFormat="1" applyFont="1" applyFill="1" applyBorder="1" applyAlignment="1">
      <alignment horizontal="center"/>
    </xf>
    <xf numFmtId="186" fontId="39" fillId="0" borderId="7" xfId="0" applyNumberFormat="1" applyFont="1" applyBorder="1" applyAlignment="1">
      <alignment horizontal="center"/>
    </xf>
    <xf numFmtId="0" fontId="39" fillId="16" borderId="6" xfId="12933" applyFont="1" applyFill="1" applyBorder="1" applyAlignment="1">
      <alignment horizontal="center" wrapText="1"/>
    </xf>
    <xf numFmtId="190" fontId="39" fillId="0" borderId="7" xfId="0" applyNumberFormat="1" applyFont="1" applyBorder="1" applyAlignment="1">
      <alignment horizontal="center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0" borderId="7" xfId="12933" applyFont="1" applyFill="1" applyBorder="1" applyAlignment="1">
      <alignment horizontal="center"/>
    </xf>
    <xf numFmtId="183" fontId="39" fillId="0" borderId="7" xfId="12933" applyNumberFormat="1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 wrapText="1"/>
    </xf>
    <xf numFmtId="49" fontId="39" fillId="0" borderId="6" xfId="12933" applyNumberFormat="1" applyFont="1" applyFill="1" applyBorder="1" applyAlignment="1">
      <alignment horizontal="center" wrapText="1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17" borderId="7" xfId="12933" applyFont="1" applyFill="1" applyBorder="1" applyAlignment="1">
      <alignment horizontal="center" vertical="center"/>
    </xf>
    <xf numFmtId="0" fontId="39" fillId="17" borderId="16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vertical="center"/>
    </xf>
    <xf numFmtId="182" fontId="39" fillId="17" borderId="7" xfId="12933" applyNumberFormat="1" applyFont="1" applyFill="1" applyBorder="1" applyAlignment="1">
      <alignment horizontal="center"/>
    </xf>
    <xf numFmtId="182" fontId="39" fillId="17" borderId="7" xfId="12933" applyNumberFormat="1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vertical="center"/>
    </xf>
    <xf numFmtId="49" fontId="39" fillId="16" borderId="8" xfId="12933" applyNumberFormat="1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48" fillId="18" borderId="22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190" fontId="47" fillId="16" borderId="7" xfId="12313" applyNumberFormat="1" applyFont="1" applyFill="1" applyBorder="1" applyAlignment="1">
      <alignment horizontal="center" vertical="center"/>
    </xf>
    <xf numFmtId="183" fontId="47" fillId="16" borderId="7" xfId="12313" applyNumberFormat="1" applyFont="1" applyFill="1" applyBorder="1" applyAlignment="1">
      <alignment horizontal="center" vertical="center"/>
    </xf>
    <xf numFmtId="15" fontId="39" fillId="16" borderId="7" xfId="12933" applyNumberFormat="1" applyFont="1" applyFill="1" applyBorder="1" applyAlignment="1">
      <alignment horizontal="center"/>
    </xf>
    <xf numFmtId="15" fontId="39" fillId="0" borderId="7" xfId="0" applyNumberFormat="1" applyFont="1" applyBorder="1" applyAlignment="1">
      <alignment horizontal="center"/>
    </xf>
    <xf numFmtId="0" fontId="32" fillId="17" borderId="7" xfId="0" applyFont="1" applyFill="1" applyBorder="1" applyAlignment="1">
      <alignment horizontal="center" vertical="center" wrapText="1"/>
    </xf>
    <xf numFmtId="0" fontId="39" fillId="16" borderId="7" xfId="6447" applyFont="1" applyFill="1" applyBorder="1" applyAlignment="1">
      <alignment horizontal="center" vertical="center" shrinkToFit="1"/>
    </xf>
    <xf numFmtId="183" fontId="47" fillId="0" borderId="7" xfId="0" applyNumberFormat="1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7" xfId="0" applyFont="1" applyBorder="1"/>
    <xf numFmtId="0" fontId="37" fillId="16" borderId="8" xfId="12933" applyFont="1" applyFill="1" applyBorder="1" applyAlignment="1">
      <alignment horizontal="center" vertical="center"/>
    </xf>
    <xf numFmtId="0" fontId="39" fillId="16" borderId="18" xfId="12933" applyFont="1" applyFill="1" applyBorder="1" applyAlignment="1">
      <alignment horizontal="center" vertical="center"/>
    </xf>
    <xf numFmtId="0" fontId="37" fillId="16" borderId="12" xfId="12933" applyFont="1" applyFill="1" applyBorder="1" applyAlignment="1">
      <alignment horizontal="center" vertical="center"/>
    </xf>
    <xf numFmtId="0" fontId="39" fillId="16" borderId="9" xfId="0" applyFont="1" applyFill="1" applyBorder="1" applyAlignment="1">
      <alignment horizontal="center" vertical="center"/>
    </xf>
    <xf numFmtId="0" fontId="50" fillId="19" borderId="26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191" fontId="39" fillId="0" borderId="7" xfId="0" applyNumberFormat="1" applyFont="1" applyBorder="1" applyAlignment="1">
      <alignment horizontal="center"/>
    </xf>
    <xf numFmtId="191" fontId="39" fillId="16" borderId="17" xfId="12933" applyNumberFormat="1" applyFont="1" applyFill="1" applyBorder="1" applyAlignment="1">
      <alignment horizontal="center" vertical="center"/>
    </xf>
    <xf numFmtId="183" fontId="39" fillId="16" borderId="7" xfId="12933" applyNumberFormat="1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vertical="center"/>
    </xf>
    <xf numFmtId="0" fontId="37" fillId="17" borderId="7" xfId="12933" applyFont="1" applyFill="1" applyBorder="1" applyAlignment="1">
      <alignment horizontal="center" vertical="center"/>
    </xf>
    <xf numFmtId="185" fontId="39" fillId="0" borderId="7" xfId="0" applyNumberFormat="1" applyFont="1" applyBorder="1" applyAlignment="1">
      <alignment horizontal="center" vertical="center"/>
    </xf>
    <xf numFmtId="191" fontId="39" fillId="16" borderId="7" xfId="12933" applyNumberFormat="1" applyFont="1" applyFill="1" applyBorder="1" applyAlignment="1">
      <alignment horizontal="center" vertical="center"/>
    </xf>
    <xf numFmtId="185" fontId="39" fillId="16" borderId="7" xfId="12933" applyNumberFormat="1" applyFont="1" applyFill="1" applyBorder="1" applyAlignment="1">
      <alignment horizontal="center" vertical="center"/>
    </xf>
    <xf numFmtId="0" fontId="51" fillId="17" borderId="7" xfId="8798" applyNumberFormat="1" applyFont="1" applyFill="1" applyBorder="1" applyAlignment="1">
      <alignment horizontal="left"/>
    </xf>
    <xf numFmtId="0" fontId="39" fillId="17" borderId="7" xfId="6447" applyFont="1" applyFill="1" applyBorder="1" applyAlignment="1">
      <alignment horizontal="center" vertical="center"/>
    </xf>
    <xf numFmtId="0" fontId="39" fillId="0" borderId="7" xfId="0" applyFont="1" applyBorder="1" applyAlignment="1"/>
    <xf numFmtId="0" fontId="39" fillId="16" borderId="7" xfId="12933" applyFont="1" applyFill="1" applyBorder="1" applyAlignment="1">
      <alignment horizontal="center" vertical="center" wrapText="1"/>
    </xf>
    <xf numFmtId="0" fontId="39" fillId="17" borderId="8" xfId="13021" applyFont="1" applyFill="1" applyBorder="1" applyAlignment="1">
      <alignment horizontal="center"/>
    </xf>
    <xf numFmtId="191" fontId="39" fillId="17" borderId="24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12337" applyFont="1" applyFill="1" applyBorder="1" applyAlignment="1">
      <alignment horizontal="center" vertical="center"/>
    </xf>
    <xf numFmtId="185" fontId="39" fillId="0" borderId="7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185" fontId="39" fillId="0" borderId="7" xfId="0" applyNumberFormat="1" applyFont="1" applyFill="1" applyBorder="1" applyAlignment="1">
      <alignment horizontal="center"/>
    </xf>
    <xf numFmtId="191" fontId="39" fillId="0" borderId="7" xfId="0" applyNumberFormat="1" applyFont="1" applyBorder="1" applyAlignment="1">
      <alignment horizontal="center" vertical="center"/>
    </xf>
    <xf numFmtId="182" fontId="39" fillId="16" borderId="7" xfId="12939" applyNumberFormat="1" applyFont="1" applyFill="1" applyBorder="1" applyAlignment="1">
      <alignment horizontal="center" vertical="center" wrapText="1"/>
    </xf>
    <xf numFmtId="0" fontId="39" fillId="0" borderId="7" xfId="12933" applyFont="1" applyFill="1" applyBorder="1" applyAlignment="1">
      <alignment horizontal="center" vertical="center" wrapText="1"/>
    </xf>
    <xf numFmtId="193" fontId="39" fillId="16" borderId="7" xfId="12933" applyNumberFormat="1" applyFont="1" applyFill="1" applyBorder="1" applyAlignment="1">
      <alignment horizontal="center" vertical="center"/>
    </xf>
    <xf numFmtId="184" fontId="39" fillId="16" borderId="7" xfId="6447" applyNumberFormat="1" applyFont="1" applyFill="1" applyBorder="1" applyAlignment="1">
      <alignment horizontal="center"/>
    </xf>
    <xf numFmtId="182" fontId="39" fillId="16" borderId="7" xfId="12940" applyNumberFormat="1" applyFont="1" applyFill="1" applyBorder="1" applyAlignment="1">
      <alignment horizontal="center" vertical="center" wrapText="1"/>
    </xf>
    <xf numFmtId="182" fontId="39" fillId="0" borderId="7" xfId="12933" applyNumberFormat="1" applyFont="1" applyFill="1" applyBorder="1" applyAlignment="1">
      <alignment horizontal="center" vertical="center"/>
    </xf>
    <xf numFmtId="184" fontId="39" fillId="0" borderId="7" xfId="6447" applyNumberFormat="1" applyFont="1" applyFill="1" applyBorder="1" applyAlignment="1">
      <alignment horizontal="center"/>
    </xf>
    <xf numFmtId="182" fontId="39" fillId="17" borderId="7" xfId="6447" applyNumberFormat="1" applyFont="1" applyFill="1" applyBorder="1" applyAlignment="1">
      <alignment horizontal="center" vertical="center"/>
    </xf>
    <xf numFmtId="199" fontId="50" fillId="0" borderId="24" xfId="0" applyNumberFormat="1" applyFont="1" applyFill="1" applyBorder="1" applyAlignment="1">
      <alignment horizontal="left" vertical="center"/>
    </xf>
    <xf numFmtId="0" fontId="39" fillId="0" borderId="24" xfId="0" applyFont="1" applyBorder="1"/>
    <xf numFmtId="0" fontId="39" fillId="16" borderId="7" xfId="12932" applyFont="1" applyFill="1" applyBorder="1" applyAlignment="1">
      <alignment horizontal="center" vertical="center" wrapText="1"/>
    </xf>
    <xf numFmtId="182" fontId="39" fillId="0" borderId="7" xfId="0" applyNumberFormat="1" applyFont="1" applyBorder="1" applyAlignment="1">
      <alignment horizontal="center"/>
    </xf>
    <xf numFmtId="183" fontId="52" fillId="0" borderId="0" xfId="13030" applyNumberFormat="1" applyFont="1">
      <alignment vertical="center"/>
    </xf>
    <xf numFmtId="49" fontId="52" fillId="0" borderId="0" xfId="13030" applyNumberFormat="1" applyFont="1">
      <alignment vertical="center"/>
    </xf>
    <xf numFmtId="182" fontId="52" fillId="0" borderId="27" xfId="13031" applyNumberFormat="1" applyFont="1" applyFill="1" applyBorder="1" applyAlignment="1">
      <alignment horizontal="left"/>
    </xf>
    <xf numFmtId="49" fontId="52" fillId="0" borderId="27" xfId="13032" applyNumberFormat="1" applyFont="1" applyFill="1" applyBorder="1" applyAlignment="1">
      <alignment horizontal="left"/>
    </xf>
    <xf numFmtId="183" fontId="52" fillId="0" borderId="27" xfId="13031" applyNumberFormat="1" applyFont="1" applyFill="1" applyBorder="1" applyAlignment="1">
      <alignment horizontal="left" vertical="center"/>
    </xf>
    <xf numFmtId="183" fontId="52" fillId="0" borderId="0" xfId="13030" applyNumberFormat="1" applyFont="1" applyFill="1">
      <alignment vertical="center"/>
    </xf>
    <xf numFmtId="49" fontId="52" fillId="0" borderId="0" xfId="13030" applyNumberFormat="1" applyFont="1" applyFill="1">
      <alignment vertical="center"/>
    </xf>
    <xf numFmtId="183" fontId="5" fillId="0" borderId="0" xfId="13030" applyNumberFormat="1" applyFont="1">
      <alignment vertical="center"/>
    </xf>
    <xf numFmtId="183" fontId="5" fillId="0" borderId="0" xfId="13030" applyNumberFormat="1" applyFont="1" applyFill="1">
      <alignment vertical="center"/>
    </xf>
    <xf numFmtId="183" fontId="54" fillId="0" borderId="0" xfId="13030" applyNumberFormat="1" applyFont="1">
      <alignment vertical="center"/>
    </xf>
    <xf numFmtId="49" fontId="52" fillId="0" borderId="0" xfId="13031" applyNumberFormat="1" applyFont="1" applyFill="1" applyBorder="1" applyAlignment="1">
      <alignment horizontal="left" wrapText="1"/>
    </xf>
    <xf numFmtId="49" fontId="52" fillId="0" borderId="8" xfId="13033" applyNumberFormat="1" applyFont="1" applyFill="1" applyBorder="1" applyAlignment="1">
      <alignment horizontal="left" vertical="center"/>
    </xf>
    <xf numFmtId="182" fontId="52" fillId="0" borderId="0" xfId="13031" applyNumberFormat="1" applyFont="1" applyFill="1" applyBorder="1" applyAlignment="1">
      <alignment horizontal="left"/>
    </xf>
    <xf numFmtId="183" fontId="52" fillId="0" borderId="0" xfId="13031" applyNumberFormat="1" applyFont="1" applyFill="1" applyBorder="1" applyAlignment="1">
      <alignment horizontal="left" wrapText="1"/>
    </xf>
    <xf numFmtId="49" fontId="52" fillId="0" borderId="0" xfId="13032" applyNumberFormat="1" applyFont="1" applyFill="1" applyBorder="1" applyAlignment="1">
      <alignment horizontal="left"/>
    </xf>
    <xf numFmtId="183" fontId="5" fillId="15" borderId="0" xfId="13034" applyNumberFormat="1" applyFont="1" applyFill="1" applyBorder="1" applyAlignment="1">
      <alignment vertical="center"/>
    </xf>
    <xf numFmtId="49" fontId="5" fillId="15" borderId="0" xfId="13034" applyNumberFormat="1" applyFont="1" applyFill="1" applyBorder="1" applyAlignment="1">
      <alignment vertical="center"/>
    </xf>
    <xf numFmtId="183" fontId="5" fillId="0" borderId="0" xfId="13034" applyNumberFormat="1" applyFont="1" applyFill="1" applyBorder="1" applyAlignment="1">
      <alignment horizontal="left" vertical="center" shrinkToFit="1"/>
    </xf>
    <xf numFmtId="190" fontId="5" fillId="0" borderId="0" xfId="13030" applyNumberFormat="1" applyFont="1" applyFill="1" applyBorder="1" applyAlignment="1">
      <alignment horizontal="center"/>
    </xf>
    <xf numFmtId="191" fontId="55" fillId="16" borderId="29" xfId="13030" applyNumberFormat="1" applyFont="1" applyFill="1" applyBorder="1" applyAlignment="1">
      <alignment horizontal="center"/>
    </xf>
    <xf numFmtId="49" fontId="52" fillId="0" borderId="29" xfId="13032" applyNumberFormat="1" applyFont="1" applyFill="1" applyBorder="1" applyAlignment="1">
      <alignment horizontal="left"/>
    </xf>
    <xf numFmtId="49" fontId="52" fillId="0" borderId="8" xfId="13032" applyNumberFormat="1" applyFont="1" applyFill="1" applyBorder="1" applyAlignment="1">
      <alignment horizontal="left"/>
    </xf>
    <xf numFmtId="49" fontId="52" fillId="0" borderId="0" xfId="13031" applyNumberFormat="1" applyFont="1" applyFill="1" applyBorder="1" applyAlignment="1">
      <alignment horizontal="left" vertical="center"/>
    </xf>
    <xf numFmtId="49" fontId="52" fillId="0" borderId="8" xfId="13032" applyNumberFormat="1" applyFont="1" applyFill="1" applyBorder="1" applyAlignment="1">
      <alignment horizontal="left" wrapText="1"/>
    </xf>
    <xf numFmtId="49" fontId="52" fillId="0" borderId="27" xfId="13032" applyNumberFormat="1" applyFont="1" applyFill="1" applyBorder="1" applyAlignment="1">
      <alignment horizontal="left" wrapText="1"/>
    </xf>
    <xf numFmtId="183" fontId="52" fillId="0" borderId="0" xfId="13030" applyNumberFormat="1" applyFont="1" applyFill="1" applyBorder="1">
      <alignment vertical="center"/>
    </xf>
    <xf numFmtId="183" fontId="52" fillId="0" borderId="0" xfId="13030" applyNumberFormat="1" applyFont="1" applyFill="1" applyBorder="1" applyAlignment="1">
      <alignment horizontal="center" vertical="center"/>
    </xf>
    <xf numFmtId="49" fontId="52" fillId="0" borderId="0" xfId="13030" applyNumberFormat="1" applyFont="1" applyFill="1" applyBorder="1">
      <alignment vertical="center"/>
    </xf>
    <xf numFmtId="49" fontId="52" fillId="0" borderId="0" xfId="13030" applyNumberFormat="1" applyFont="1" applyFill="1" applyAlignment="1">
      <alignment vertical="center" wrapText="1"/>
    </xf>
    <xf numFmtId="183" fontId="52" fillId="0" borderId="0" xfId="13031" applyNumberFormat="1" applyFont="1" applyFill="1" applyBorder="1" applyAlignment="1">
      <alignment horizontal="left" vertical="center"/>
    </xf>
    <xf numFmtId="14" fontId="52" fillId="0" borderId="0" xfId="13030" applyNumberFormat="1" applyFont="1" applyFill="1" applyBorder="1">
      <alignment vertical="center"/>
    </xf>
    <xf numFmtId="49" fontId="52" fillId="0" borderId="0" xfId="13030" applyNumberFormat="1" applyFont="1" applyFill="1" applyBorder="1" applyAlignment="1">
      <alignment horizontal="center" vertical="center" wrapText="1"/>
    </xf>
    <xf numFmtId="185" fontId="8" fillId="0" borderId="8" xfId="13030" applyNumberFormat="1" applyFont="1" applyFill="1" applyBorder="1" applyAlignment="1">
      <alignment horizontal="left" vertical="center"/>
    </xf>
    <xf numFmtId="185" fontId="8" fillId="0" borderId="27" xfId="13030" applyNumberFormat="1" applyFont="1" applyFill="1" applyBorder="1" applyAlignment="1">
      <alignment horizontal="left" vertical="center"/>
    </xf>
    <xf numFmtId="183" fontId="52" fillId="0" borderId="9" xfId="13033" applyNumberFormat="1" applyFont="1" applyFill="1" applyBorder="1" applyAlignment="1">
      <alignment horizontal="left" vertical="center"/>
    </xf>
    <xf numFmtId="185" fontId="8" fillId="0" borderId="0" xfId="13030" applyNumberFormat="1" applyFont="1" applyFill="1" applyBorder="1" applyAlignment="1">
      <alignment horizontal="left" vertical="center"/>
    </xf>
    <xf numFmtId="183" fontId="52" fillId="0" borderId="0" xfId="13030" applyNumberFormat="1" applyFont="1" applyFill="1" applyAlignment="1"/>
    <xf numFmtId="183" fontId="52" fillId="0" borderId="0" xfId="13030" applyNumberFormat="1" applyFont="1" applyFill="1" applyBorder="1" applyAlignment="1">
      <alignment horizontal="left" vertical="center"/>
    </xf>
    <xf numFmtId="183" fontId="5" fillId="0" borderId="0" xfId="13034" applyNumberFormat="1" applyFont="1" applyFill="1" applyBorder="1" applyAlignment="1">
      <alignment horizontal="left"/>
    </xf>
    <xf numFmtId="49" fontId="5" fillId="0" borderId="0" xfId="13034" applyNumberFormat="1" applyFont="1" applyFill="1" applyBorder="1" applyAlignment="1">
      <alignment horizontal="left" vertical="center" shrinkToFit="1"/>
    </xf>
    <xf numFmtId="183" fontId="52" fillId="15" borderId="0" xfId="13030" applyNumberFormat="1" applyFont="1" applyFill="1" applyBorder="1" applyAlignment="1">
      <alignment horizontal="left" vertical="center"/>
    </xf>
    <xf numFmtId="183" fontId="52" fillId="0" borderId="27" xfId="13032" applyNumberFormat="1" applyFont="1" applyFill="1" applyBorder="1" applyAlignment="1">
      <alignment horizontal="left"/>
    </xf>
    <xf numFmtId="49" fontId="52" fillId="0" borderId="8" xfId="13033" applyNumberFormat="1" applyFont="1" applyBorder="1" applyAlignment="1">
      <alignment horizontal="left" vertical="center"/>
    </xf>
    <xf numFmtId="183" fontId="52" fillId="0" borderId="0" xfId="13032" applyNumberFormat="1" applyFont="1" applyFill="1" applyBorder="1" applyAlignment="1">
      <alignment horizontal="left"/>
    </xf>
    <xf numFmtId="49" fontId="52" fillId="0" borderId="0" xfId="13030" applyNumberFormat="1" applyFont="1" applyFill="1" applyBorder="1" applyAlignment="1">
      <alignment horizontal="center"/>
    </xf>
    <xf numFmtId="49" fontId="52" fillId="0" borderId="27" xfId="13031" applyNumberFormat="1" applyFont="1" applyFill="1" applyBorder="1" applyAlignment="1">
      <alignment horizontal="left" vertical="center"/>
    </xf>
    <xf numFmtId="49" fontId="52" fillId="0" borderId="0" xfId="13032" applyNumberFormat="1" applyFont="1" applyFill="1" applyBorder="1" applyAlignment="1">
      <alignment horizontal="left" wrapText="1"/>
    </xf>
    <xf numFmtId="183" fontId="52" fillId="0" borderId="0" xfId="13030" applyNumberFormat="1" applyFont="1" applyAlignment="1"/>
    <xf numFmtId="183" fontId="52" fillId="0" borderId="0" xfId="13030" applyNumberFormat="1" applyFont="1" applyFill="1" applyBorder="1" applyAlignment="1">
      <alignment vertical="center"/>
    </xf>
    <xf numFmtId="183" fontId="52" fillId="0" borderId="0" xfId="13031" applyNumberFormat="1" applyFont="1" applyFill="1" applyBorder="1" applyAlignment="1">
      <alignment horizontal="center" wrapText="1"/>
    </xf>
    <xf numFmtId="49" fontId="52" fillId="0" borderId="0" xfId="13031" applyNumberFormat="1" applyFont="1" applyFill="1" applyBorder="1" applyAlignment="1">
      <alignment horizontal="left"/>
    </xf>
    <xf numFmtId="49" fontId="52" fillId="0" borderId="0" xfId="13035" applyNumberFormat="1" applyFont="1" applyFill="1" applyBorder="1" applyAlignment="1">
      <alignment horizontal="left" vertical="center"/>
    </xf>
    <xf numFmtId="0" fontId="56" fillId="0" borderId="0" xfId="13030" applyNumberFormat="1" applyFont="1" applyFill="1" applyBorder="1" applyAlignment="1">
      <alignment horizontal="center"/>
    </xf>
    <xf numFmtId="183" fontId="52" fillId="0" borderId="27" xfId="13034" applyNumberFormat="1" applyFont="1" applyFill="1" applyBorder="1" applyAlignment="1">
      <alignment horizontal="left" vertical="center" shrinkToFit="1"/>
    </xf>
    <xf numFmtId="183" fontId="52" fillId="0" borderId="27" xfId="13036" applyNumberFormat="1" applyFont="1" applyFill="1" applyBorder="1" applyAlignment="1" applyProtection="1">
      <alignment horizontal="left"/>
    </xf>
    <xf numFmtId="49" fontId="52" fillId="0" borderId="8" xfId="13031" applyNumberFormat="1" applyFont="1" applyFill="1" applyBorder="1" applyAlignment="1">
      <alignment horizontal="left" vertical="center"/>
    </xf>
    <xf numFmtId="183" fontId="5" fillId="0" borderId="0" xfId="13034" applyNumberFormat="1" applyFont="1" applyFill="1" applyBorder="1" applyAlignment="1">
      <alignment horizontal="left" vertical="center"/>
    </xf>
    <xf numFmtId="49" fontId="5" fillId="0" borderId="0" xfId="13033" applyNumberFormat="1" applyFont="1" applyFill="1" applyBorder="1" applyAlignment="1">
      <alignment horizontal="left" vertical="center" wrapText="1"/>
    </xf>
    <xf numFmtId="183" fontId="5" fillId="15" borderId="0" xfId="13034" applyNumberFormat="1" applyFont="1" applyFill="1" applyBorder="1" applyAlignment="1">
      <alignment horizontal="left" vertical="center"/>
    </xf>
    <xf numFmtId="49" fontId="5" fillId="15" borderId="0" xfId="13034" applyNumberFormat="1" applyFont="1" applyFill="1" applyBorder="1" applyAlignment="1">
      <alignment horizontal="left" vertical="center"/>
    </xf>
    <xf numFmtId="16" fontId="52" fillId="0" borderId="0" xfId="13030" applyNumberFormat="1" applyFont="1" applyFill="1" applyBorder="1" applyAlignment="1">
      <alignment horizontal="left"/>
    </xf>
    <xf numFmtId="49" fontId="52" fillId="0" borderId="27" xfId="13037" applyNumberFormat="1" applyFont="1" applyFill="1" applyBorder="1" applyAlignment="1">
      <alignment horizontal="left"/>
    </xf>
    <xf numFmtId="49" fontId="52" fillId="0" borderId="27" xfId="13037" applyNumberFormat="1" applyFont="1" applyFill="1" applyBorder="1" applyAlignment="1">
      <alignment horizontal="left" wrapText="1"/>
    </xf>
    <xf numFmtId="183" fontId="52" fillId="0" borderId="0" xfId="13030" applyNumberFormat="1" applyFont="1" applyBorder="1" applyAlignment="1">
      <alignment horizontal="left" vertical="center"/>
    </xf>
    <xf numFmtId="0" fontId="57" fillId="17" borderId="0" xfId="13030" applyNumberFormat="1" applyFont="1" applyFill="1" applyBorder="1" applyAlignment="1">
      <alignment horizontal="center" vertical="center"/>
    </xf>
    <xf numFmtId="49" fontId="52" fillId="0" borderId="0" xfId="13037" applyNumberFormat="1" applyFont="1" applyFill="1" applyBorder="1" applyAlignment="1">
      <alignment horizontal="left"/>
    </xf>
    <xf numFmtId="0" fontId="58" fillId="0" borderId="0" xfId="13030" applyNumberFormat="1" applyFont="1" applyBorder="1" applyAlignment="1">
      <alignment horizontal="center" vertical="center"/>
    </xf>
    <xf numFmtId="183" fontId="52" fillId="0" borderId="27" xfId="13031" applyNumberFormat="1" applyFont="1" applyBorder="1" applyAlignment="1">
      <alignment horizontal="left" vertical="center"/>
    </xf>
    <xf numFmtId="183" fontId="60" fillId="0" borderId="0" xfId="13038" applyNumberFormat="1" applyFont="1" applyAlignment="1" applyProtection="1">
      <alignment horizontal="left" vertical="center"/>
    </xf>
    <xf numFmtId="183" fontId="61" fillId="0" borderId="0" xfId="13030" applyNumberFormat="1" applyFont="1" applyAlignment="1">
      <alignment horizontal="left" vertical="center"/>
    </xf>
    <xf numFmtId="0" fontId="63" fillId="0" borderId="0" xfId="13030" applyNumberFormat="1" applyFont="1" applyAlignment="1">
      <alignment horizontal="left" vertical="center"/>
    </xf>
    <xf numFmtId="49" fontId="55" fillId="0" borderId="0" xfId="13033" applyNumberFormat="1" applyFont="1" applyFill="1" applyBorder="1" applyAlignment="1">
      <alignment horizontal="center" vertical="center"/>
    </xf>
    <xf numFmtId="183" fontId="55" fillId="0" borderId="0" xfId="13030" applyNumberFormat="1" applyFont="1" applyFill="1" applyBorder="1" applyAlignment="1">
      <alignment horizontal="center" vertical="center"/>
    </xf>
    <xf numFmtId="0" fontId="23" fillId="0" borderId="0" xfId="13033" applyNumberFormat="1" applyFont="1" applyBorder="1"/>
    <xf numFmtId="0" fontId="23" fillId="0" borderId="0" xfId="13033" applyNumberFormat="1" applyFont="1" applyFill="1" applyBorder="1"/>
    <xf numFmtId="176" fontId="66" fillId="0" borderId="0" xfId="13039" applyNumberFormat="1" applyFont="1" applyFill="1" applyBorder="1" applyAlignment="1"/>
    <xf numFmtId="192" fontId="67" fillId="0" borderId="0" xfId="13030" applyNumberFormat="1" applyFont="1" applyBorder="1" applyAlignment="1">
      <alignment horizontal="right"/>
    </xf>
    <xf numFmtId="183" fontId="5" fillId="0" borderId="0" xfId="13034" applyNumberFormat="1" applyFont="1" applyFill="1" applyBorder="1" applyAlignment="1">
      <alignment vertical="center" shrinkToFit="1"/>
    </xf>
    <xf numFmtId="49" fontId="52" fillId="0" borderId="0" xfId="13033" applyNumberFormat="1" applyFont="1" applyBorder="1" applyAlignment="1">
      <alignment horizontal="left" vertical="center"/>
    </xf>
    <xf numFmtId="183" fontId="54" fillId="0" borderId="0" xfId="13030" applyNumberFormat="1" applyFont="1" applyAlignment="1"/>
    <xf numFmtId="0" fontId="68" fillId="0" borderId="0" xfId="13030" applyNumberFormat="1" applyFont="1" applyFill="1" applyBorder="1" applyAlignment="1">
      <alignment horizontal="center"/>
    </xf>
    <xf numFmtId="183" fontId="52" fillId="0" borderId="0" xfId="13030" applyNumberFormat="1" applyFont="1" applyBorder="1">
      <alignment vertical="center"/>
    </xf>
    <xf numFmtId="187" fontId="70" fillId="0" borderId="0" xfId="13040" applyNumberFormat="1" applyFont="1" applyFill="1" applyBorder="1" applyAlignment="1">
      <alignment horizontal="left" vertical="center"/>
    </xf>
    <xf numFmtId="200" fontId="70" fillId="0" borderId="0" xfId="13040" applyNumberFormat="1" applyFont="1" applyFill="1" applyBorder="1" applyAlignment="1">
      <alignment horizontal="left" vertical="center"/>
    </xf>
    <xf numFmtId="183" fontId="71" fillId="0" borderId="0" xfId="13038" applyNumberFormat="1" applyFont="1" applyAlignment="1" applyProtection="1">
      <alignment horizontal="justify" vertical="center"/>
    </xf>
    <xf numFmtId="176" fontId="72" fillId="0" borderId="0" xfId="13030" applyNumberFormat="1" applyFont="1" applyFill="1" applyBorder="1" applyAlignment="1">
      <alignment horizontal="center" vertical="center"/>
    </xf>
    <xf numFmtId="0" fontId="73" fillId="0" borderId="0" xfId="13030" applyNumberFormat="1" applyFont="1" applyFill="1" applyAlignment="1">
      <alignment horizontal="left" vertical="center"/>
    </xf>
    <xf numFmtId="49" fontId="52" fillId="0" borderId="0" xfId="13037" applyNumberFormat="1" applyFont="1" applyFill="1" applyBorder="1" applyAlignment="1">
      <alignment horizontal="left" wrapText="1"/>
    </xf>
    <xf numFmtId="0" fontId="23" fillId="0" borderId="0" xfId="13033" applyNumberFormat="1" applyFont="1" applyFill="1" applyBorder="1" applyAlignment="1">
      <alignment horizontal="left"/>
    </xf>
    <xf numFmtId="176" fontId="74" fillId="0" borderId="0" xfId="13030" applyNumberFormat="1" applyFont="1" applyFill="1" applyBorder="1" applyAlignment="1">
      <alignment horizontal="center" vertical="center"/>
    </xf>
    <xf numFmtId="0" fontId="74" fillId="0" borderId="0" xfId="13030" applyNumberFormat="1" applyFont="1" applyFill="1" applyBorder="1" applyAlignment="1">
      <alignment horizontal="center" vertical="center" wrapText="1"/>
    </xf>
    <xf numFmtId="0" fontId="74" fillId="0" borderId="0" xfId="13030" applyNumberFormat="1" applyFont="1" applyFill="1" applyBorder="1" applyAlignment="1">
      <alignment horizontal="center" vertical="center"/>
    </xf>
    <xf numFmtId="16" fontId="52" fillId="0" borderId="0" xfId="13033" applyNumberFormat="1" applyFont="1" applyAlignment="1">
      <alignment horizontal="center"/>
    </xf>
    <xf numFmtId="49" fontId="52" fillId="0" borderId="0" xfId="13030" applyNumberFormat="1" applyFont="1" applyFill="1" applyBorder="1" applyAlignment="1">
      <alignment horizontal="center" vertical="center"/>
    </xf>
    <xf numFmtId="183" fontId="72" fillId="0" borderId="0" xfId="13030" applyNumberFormat="1" applyFont="1" applyFill="1" applyBorder="1" applyAlignment="1">
      <alignment horizontal="center" vertical="center"/>
    </xf>
    <xf numFmtId="183" fontId="52" fillId="0" borderId="0" xfId="13030" applyNumberFormat="1" applyFont="1" applyFill="1" applyBorder="1" applyAlignment="1">
      <alignment horizontal="center"/>
    </xf>
    <xf numFmtId="49" fontId="52" fillId="0" borderId="0" xfId="13030" applyNumberFormat="1" applyFont="1" applyFill="1" applyBorder="1" applyAlignment="1">
      <alignment horizontal="center" shrinkToFit="1"/>
    </xf>
    <xf numFmtId="49" fontId="52" fillId="0" borderId="0" xfId="13030" applyNumberFormat="1" applyFont="1" applyFill="1" applyBorder="1" applyAlignment="1">
      <alignment horizontal="left"/>
    </xf>
    <xf numFmtId="49" fontId="75" fillId="0" borderId="0" xfId="12962" applyNumberFormat="1" applyFont="1" applyBorder="1" applyAlignment="1">
      <alignment horizontal="left"/>
    </xf>
    <xf numFmtId="49" fontId="52" fillId="0" borderId="0" xfId="13030" applyNumberFormat="1" applyFont="1" applyFill="1" applyBorder="1" applyAlignment="1"/>
    <xf numFmtId="0" fontId="75" fillId="0" borderId="0" xfId="12962" applyFont="1" applyBorder="1" applyAlignment="1"/>
    <xf numFmtId="183" fontId="52" fillId="0" borderId="0" xfId="13030" applyNumberFormat="1" applyFont="1" applyBorder="1" applyAlignment="1">
      <alignment horizontal="center" vertical="center"/>
    </xf>
    <xf numFmtId="183" fontId="61" fillId="0" borderId="0" xfId="13030" applyNumberFormat="1" applyFont="1">
      <alignment vertical="center"/>
    </xf>
    <xf numFmtId="49" fontId="52" fillId="0" borderId="0" xfId="13030" applyNumberFormat="1" applyFont="1" applyBorder="1">
      <alignment vertical="center"/>
    </xf>
    <xf numFmtId="183" fontId="5" fillId="0" borderId="0" xfId="13030" applyNumberFormat="1" applyFont="1" applyAlignment="1"/>
    <xf numFmtId="49" fontId="52" fillId="0" borderId="0" xfId="13041" applyNumberFormat="1" applyFont="1" applyFill="1" applyBorder="1" applyAlignment="1">
      <alignment horizontal="left"/>
    </xf>
    <xf numFmtId="16" fontId="45" fillId="16" borderId="0" xfId="13030" applyNumberFormat="1" applyFont="1" applyFill="1" applyBorder="1" applyAlignment="1">
      <alignment horizontal="center" wrapText="1"/>
    </xf>
    <xf numFmtId="16" fontId="45" fillId="16" borderId="0" xfId="13030" applyNumberFormat="1" applyFont="1" applyFill="1" applyBorder="1" applyAlignment="1">
      <alignment horizontal="center"/>
    </xf>
    <xf numFmtId="16" fontId="45" fillId="0" borderId="0" xfId="13030" applyNumberFormat="1" applyFont="1" applyFill="1" applyBorder="1" applyAlignment="1">
      <alignment horizontal="center"/>
    </xf>
    <xf numFmtId="16" fontId="45" fillId="0" borderId="0" xfId="13030" applyNumberFormat="1" applyFont="1" applyFill="1" applyBorder="1" applyAlignment="1">
      <alignment horizontal="center" wrapText="1"/>
    </xf>
    <xf numFmtId="183" fontId="52" fillId="0" borderId="0" xfId="13031" applyNumberFormat="1" applyFont="1" applyAlignment="1">
      <alignment horizontal="left" vertical="center"/>
    </xf>
    <xf numFmtId="183" fontId="5" fillId="0" borderId="0" xfId="13033" applyNumberFormat="1" applyFont="1" applyBorder="1" applyAlignment="1">
      <alignment horizontal="center" vertical="center"/>
    </xf>
    <xf numFmtId="183" fontId="5" fillId="0" borderId="0" xfId="13030" applyNumberFormat="1" applyFont="1" applyAlignment="1">
      <alignment vertical="center"/>
    </xf>
    <xf numFmtId="201" fontId="77" fillId="0" borderId="0" xfId="13030" applyNumberFormat="1" applyFont="1" applyAlignment="1">
      <alignment horizontal="center" vertical="center"/>
    </xf>
    <xf numFmtId="183" fontId="76" fillId="0" borderId="0" xfId="13033" applyNumberFormat="1" applyFont="1" applyBorder="1" applyAlignment="1">
      <alignment horizontal="center" vertical="center"/>
    </xf>
    <xf numFmtId="49" fontId="76" fillId="0" borderId="0" xfId="13033" applyNumberFormat="1" applyFont="1" applyBorder="1" applyAlignment="1">
      <alignment horizontal="center" vertical="center"/>
    </xf>
    <xf numFmtId="202" fontId="8" fillId="0" borderId="0" xfId="13046" applyNumberFormat="1" applyFont="1" applyFill="1" applyAlignment="1"/>
    <xf numFmtId="49" fontId="8" fillId="0" borderId="0" xfId="13046" applyNumberFormat="1" applyFont="1" applyFill="1" applyAlignment="1"/>
    <xf numFmtId="203" fontId="8" fillId="0" borderId="27" xfId="13046" applyNumberFormat="1" applyFont="1" applyFill="1" applyBorder="1" applyAlignment="1">
      <alignment horizontal="center"/>
    </xf>
    <xf numFmtId="202" fontId="8" fillId="0" borderId="27" xfId="13047" applyNumberFormat="1" applyFont="1" applyFill="1" applyBorder="1" applyAlignment="1">
      <alignment horizontal="center" vertical="center"/>
    </xf>
    <xf numFmtId="202" fontId="43" fillId="0" borderId="0" xfId="13046" applyNumberFormat="1" applyFont="1" applyFill="1" applyAlignment="1"/>
    <xf numFmtId="202" fontId="75" fillId="0" borderId="0" xfId="13048" applyNumberFormat="1" applyFont="1" applyFill="1" applyBorder="1" applyAlignment="1">
      <alignment horizontal="left" vertical="center" shrinkToFit="1"/>
    </xf>
    <xf numFmtId="202" fontId="8" fillId="0" borderId="0" xfId="13048" applyNumberFormat="1" applyFont="1" applyFill="1" applyBorder="1" applyAlignment="1">
      <alignment horizontal="left" vertical="center" shrinkToFit="1"/>
    </xf>
    <xf numFmtId="202" fontId="8" fillId="0" borderId="0" xfId="13046" applyNumberFormat="1" applyFont="1" applyFill="1" applyBorder="1" applyAlignment="1"/>
    <xf numFmtId="202" fontId="8" fillId="0" borderId="0" xfId="13048" applyNumberFormat="1" applyFont="1" applyFill="1" applyBorder="1" applyAlignment="1">
      <alignment horizontal="left" vertical="center"/>
    </xf>
    <xf numFmtId="202" fontId="50" fillId="0" borderId="0" xfId="13046" applyNumberFormat="1" applyFont="1" applyFill="1" applyAlignment="1"/>
    <xf numFmtId="203" fontId="50" fillId="0" borderId="27" xfId="13046" applyNumberFormat="1" applyFont="1" applyFill="1" applyBorder="1" applyAlignment="1">
      <alignment horizontal="center"/>
    </xf>
    <xf numFmtId="202" fontId="50" fillId="0" borderId="27" xfId="13047" applyNumberFormat="1" applyFont="1" applyFill="1" applyBorder="1" applyAlignment="1">
      <alignment horizontal="center" vertical="center"/>
    </xf>
    <xf numFmtId="202" fontId="50" fillId="0" borderId="0" xfId="13048" applyNumberFormat="1" applyFont="1" applyFill="1" applyBorder="1" applyAlignment="1">
      <alignment horizontal="left" vertical="center" shrinkToFit="1"/>
    </xf>
    <xf numFmtId="202" fontId="50" fillId="0" borderId="0" xfId="13048" applyNumberFormat="1" applyFont="1" applyFill="1" applyBorder="1" applyAlignment="1">
      <alignment horizontal="left" vertical="center"/>
    </xf>
    <xf numFmtId="203" fontId="50" fillId="0" borderId="0" xfId="13046" applyNumberFormat="1" applyFont="1" applyFill="1" applyBorder="1" applyAlignment="1">
      <alignment horizontal="center"/>
    </xf>
    <xf numFmtId="202" fontId="50" fillId="0" borderId="0" xfId="13047" applyNumberFormat="1" applyFont="1" applyFill="1" applyBorder="1" applyAlignment="1">
      <alignment horizontal="center" vertical="center" wrapText="1"/>
    </xf>
    <xf numFmtId="203" fontId="12" fillId="0" borderId="27" xfId="13047" applyNumberFormat="1" applyFont="1" applyFill="1" applyBorder="1" applyAlignment="1">
      <alignment horizontal="center" vertical="center"/>
    </xf>
    <xf numFmtId="202" fontId="12" fillId="0" borderId="0" xfId="13048" applyNumberFormat="1" applyFont="1" applyFill="1" applyBorder="1" applyAlignment="1">
      <alignment horizontal="left" vertical="center" shrinkToFit="1"/>
    </xf>
    <xf numFmtId="202" fontId="43" fillId="0" borderId="0" xfId="13048" applyNumberFormat="1" applyFont="1" applyFill="1" applyBorder="1" applyAlignment="1">
      <alignment horizontal="left" vertical="center" shrinkToFit="1"/>
    </xf>
    <xf numFmtId="203" fontId="8" fillId="0" borderId="27" xfId="13047" applyNumberFormat="1" applyFont="1" applyFill="1" applyBorder="1" applyAlignment="1">
      <alignment horizontal="center" vertical="center"/>
    </xf>
    <xf numFmtId="203" fontId="8" fillId="0" borderId="0" xfId="13047" applyNumberFormat="1" applyFont="1" applyFill="1" applyBorder="1" applyAlignment="1">
      <alignment horizontal="center"/>
    </xf>
    <xf numFmtId="203" fontId="8" fillId="0" borderId="0" xfId="13047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/>
    </xf>
    <xf numFmtId="202" fontId="8" fillId="0" borderId="0" xfId="13049" applyNumberFormat="1" applyFont="1" applyFill="1" applyBorder="1" applyAlignment="1">
      <alignment horizontal="center"/>
    </xf>
    <xf numFmtId="203" fontId="8" fillId="0" borderId="0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/>
    </xf>
    <xf numFmtId="204" fontId="8" fillId="0" borderId="0" xfId="13050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 vertical="center"/>
    </xf>
    <xf numFmtId="203" fontId="8" fillId="0" borderId="27" xfId="13047" applyNumberFormat="1" applyFont="1" applyFill="1" applyBorder="1" applyAlignment="1">
      <alignment horizontal="center" vertical="center" wrapText="1"/>
    </xf>
    <xf numFmtId="203" fontId="8" fillId="0" borderId="0" xfId="13048" applyNumberFormat="1" applyFont="1" applyFill="1" applyBorder="1" applyAlignment="1">
      <alignment horizontal="center" vertical="center" shrinkToFit="1"/>
    </xf>
    <xf numFmtId="49" fontId="8" fillId="0" borderId="0" xfId="13048" applyNumberFormat="1" applyFont="1" applyFill="1" applyBorder="1" applyAlignment="1">
      <alignment horizontal="center" vertical="center" shrinkToFit="1"/>
    </xf>
    <xf numFmtId="184" fontId="8" fillId="0" borderId="0" xfId="13048" applyNumberFormat="1" applyFont="1" applyFill="1" applyBorder="1" applyAlignment="1">
      <alignment horizontal="center" vertical="center" shrinkToFit="1"/>
    </xf>
    <xf numFmtId="58" fontId="8" fillId="0" borderId="0" xfId="13048" applyNumberFormat="1" applyFont="1" applyFill="1" applyBorder="1" applyAlignment="1">
      <alignment horizontal="left" vertical="center" shrinkToFit="1"/>
    </xf>
    <xf numFmtId="203" fontId="8" fillId="0" borderId="27" xfId="13047" applyNumberFormat="1" applyFont="1" applyFill="1" applyBorder="1" applyAlignment="1">
      <alignment horizontal="center" wrapText="1"/>
    </xf>
    <xf numFmtId="182" fontId="8" fillId="0" borderId="27" xfId="13047" applyNumberFormat="1" applyFont="1" applyFill="1" applyBorder="1" applyAlignment="1">
      <alignment horizontal="center"/>
    </xf>
    <xf numFmtId="203" fontId="8" fillId="0" borderId="0" xfId="13047" applyNumberFormat="1" applyFont="1" applyFill="1" applyBorder="1" applyAlignment="1">
      <alignment horizontal="center" wrapText="1"/>
    </xf>
    <xf numFmtId="182" fontId="8" fillId="0" borderId="0" xfId="13047" applyNumberFormat="1" applyFont="1" applyFill="1" applyBorder="1" applyAlignment="1">
      <alignment horizontal="center"/>
    </xf>
    <xf numFmtId="182" fontId="8" fillId="0" borderId="0" xfId="13047" applyNumberFormat="1" applyFont="1" applyFill="1" applyBorder="1" applyAlignment="1">
      <alignment horizontal="center" vertical="center"/>
    </xf>
    <xf numFmtId="182" fontId="8" fillId="0" borderId="27" xfId="13047" applyNumberFormat="1" applyFont="1" applyFill="1" applyBorder="1" applyAlignment="1">
      <alignment horizontal="center" vertical="center"/>
    </xf>
    <xf numFmtId="202" fontId="8" fillId="0" borderId="30" xfId="13046" applyNumberFormat="1" applyFont="1" applyFill="1" applyBorder="1" applyAlignment="1">
      <alignment horizontal="center"/>
    </xf>
    <xf numFmtId="202" fontId="81" fillId="15" borderId="0" xfId="13051" applyNumberFormat="1" applyFont="1" applyFill="1" applyBorder="1" applyAlignment="1">
      <alignment horizontal="left" vertical="center"/>
    </xf>
    <xf numFmtId="202" fontId="8" fillId="0" borderId="0" xfId="13047" applyNumberFormat="1" applyFont="1" applyFill="1" applyBorder="1" applyAlignment="1">
      <alignment horizontal="center" vertical="center" wrapText="1"/>
    </xf>
    <xf numFmtId="202" fontId="8" fillId="0" borderId="0" xfId="13047" applyNumberFormat="1" applyFont="1" applyFill="1" applyBorder="1" applyAlignment="1">
      <alignment horizontal="center"/>
    </xf>
    <xf numFmtId="202" fontId="8" fillId="0" borderId="27" xfId="13047" applyNumberFormat="1" applyFont="1" applyFill="1" applyBorder="1" applyAlignment="1">
      <alignment horizontal="center" vertical="center" wrapText="1"/>
    </xf>
    <xf numFmtId="203" fontId="8" fillId="0" borderId="29" xfId="13047" applyNumberFormat="1" applyFont="1" applyFill="1" applyBorder="1" applyAlignment="1">
      <alignment horizontal="center" wrapText="1"/>
    </xf>
    <xf numFmtId="202" fontId="8" fillId="0" borderId="0" xfId="13047" applyNumberFormat="1" applyFont="1" applyFill="1" applyBorder="1" applyAlignment="1">
      <alignment horizontal="center" wrapText="1"/>
    </xf>
    <xf numFmtId="203" fontId="8" fillId="0" borderId="29" xfId="13046" applyNumberFormat="1" applyFont="1" applyFill="1" applyBorder="1" applyAlignment="1">
      <alignment horizontal="center"/>
    </xf>
    <xf numFmtId="202" fontId="7" fillId="0" borderId="0" xfId="13052" applyNumberFormat="1" applyBorder="1">
      <alignment vertical="center"/>
    </xf>
    <xf numFmtId="202" fontId="7" fillId="0" borderId="0" xfId="13052" applyNumberFormat="1" applyBorder="1" applyAlignment="1">
      <alignment horizontal="center" vertical="center" wrapText="1"/>
    </xf>
    <xf numFmtId="202" fontId="12" fillId="0" borderId="0" xfId="13046" applyNumberFormat="1" applyFont="1" applyFill="1" applyBorder="1" applyAlignment="1">
      <alignment horizontal="center" vertical="center"/>
    </xf>
    <xf numFmtId="203" fontId="8" fillId="0" borderId="27" xfId="13046" applyNumberFormat="1" applyFont="1" applyFill="1" applyBorder="1" applyAlignment="1">
      <alignment horizontal="center" vertical="center"/>
    </xf>
    <xf numFmtId="203" fontId="8" fillId="0" borderId="0" xfId="13046" applyNumberFormat="1" applyFont="1" applyFill="1" applyBorder="1" applyAlignment="1">
      <alignment horizontal="center" vertical="center"/>
    </xf>
    <xf numFmtId="203" fontId="8" fillId="0" borderId="30" xfId="13047" applyNumberFormat="1" applyFont="1" applyFill="1" applyBorder="1" applyAlignment="1">
      <alignment horizontal="center" vertical="center"/>
    </xf>
    <xf numFmtId="202" fontId="8" fillId="0" borderId="29" xfId="13046" applyNumberFormat="1" applyFont="1" applyFill="1" applyBorder="1" applyAlignment="1">
      <alignment horizontal="center" vertical="center"/>
    </xf>
    <xf numFmtId="202" fontId="8" fillId="0" borderId="28" xfId="13046" applyNumberFormat="1" applyFont="1" applyFill="1" applyBorder="1" applyAlignment="1">
      <alignment horizontal="center" vertical="center"/>
    </xf>
    <xf numFmtId="202" fontId="8" fillId="0" borderId="11" xfId="13053" applyNumberFormat="1" applyFont="1" applyFill="1" applyBorder="1" applyAlignment="1">
      <alignment horizontal="center" vertical="center"/>
    </xf>
    <xf numFmtId="202" fontId="82" fillId="0" borderId="11" xfId="13046" applyNumberFormat="1" applyFont="1" applyFill="1" applyBorder="1" applyAlignment="1">
      <alignment horizontal="center"/>
    </xf>
    <xf numFmtId="202" fontId="8" fillId="0" borderId="27" xfId="13046" applyNumberFormat="1" applyFont="1" applyFill="1" applyBorder="1" applyAlignment="1">
      <alignment horizontal="center" vertical="center"/>
    </xf>
    <xf numFmtId="202" fontId="82" fillId="0" borderId="27" xfId="13054" applyNumberFormat="1" applyFont="1" applyFill="1" applyBorder="1" applyAlignment="1">
      <alignment horizontal="center"/>
    </xf>
    <xf numFmtId="202" fontId="82" fillId="0" borderId="27" xfId="13055" applyNumberFormat="1" applyFont="1" applyFill="1" applyBorder="1" applyAlignment="1">
      <alignment horizontal="center"/>
    </xf>
    <xf numFmtId="202" fontId="82" fillId="0" borderId="27" xfId="13052" applyNumberFormat="1" applyFont="1" applyFill="1" applyBorder="1" applyAlignment="1">
      <alignment horizontal="center"/>
    </xf>
    <xf numFmtId="203" fontId="8" fillId="0" borderId="27" xfId="13047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vertical="center" shrinkToFit="1"/>
    </xf>
    <xf numFmtId="202" fontId="8" fillId="0" borderId="31" xfId="13048" applyNumberFormat="1" applyFont="1" applyFill="1" applyBorder="1" applyAlignment="1">
      <alignment vertical="center" shrinkToFit="1"/>
    </xf>
    <xf numFmtId="202" fontId="7" fillId="0" borderId="0" xfId="13052" applyNumberFormat="1" applyBorder="1" applyAlignment="1">
      <alignment horizontal="center" vertical="center"/>
    </xf>
    <xf numFmtId="202" fontId="84" fillId="0" borderId="0" xfId="13046" applyNumberFormat="1" applyFont="1" applyFill="1" applyBorder="1" applyAlignment="1">
      <alignment horizontal="center" vertical="center"/>
    </xf>
    <xf numFmtId="203" fontId="8" fillId="0" borderId="0" xfId="13047" applyNumberFormat="1" applyFont="1" applyFill="1" applyBorder="1" applyAlignment="1">
      <alignment horizontal="center" vertical="center" wrapText="1"/>
    </xf>
    <xf numFmtId="202" fontId="78" fillId="0" borderId="0" xfId="13046" applyNumberFormat="1" applyFont="1" applyFill="1" applyAlignment="1">
      <alignment horizontal="left" vertical="center" wrapText="1" shrinkToFit="1"/>
    </xf>
    <xf numFmtId="203" fontId="8" fillId="0" borderId="27" xfId="13047" applyNumberFormat="1" applyFont="1" applyFill="1" applyBorder="1" applyAlignment="1">
      <alignment horizontal="left"/>
    </xf>
    <xf numFmtId="202" fontId="78" fillId="0" borderId="27" xfId="13046" applyNumberFormat="1" applyFont="1" applyFill="1" applyBorder="1" applyAlignment="1">
      <alignment horizontal="center" wrapText="1"/>
    </xf>
    <xf numFmtId="202" fontId="8" fillId="0" borderId="0" xfId="13047" applyNumberFormat="1" applyFont="1" applyFill="1" applyBorder="1" applyAlignment="1"/>
    <xf numFmtId="203" fontId="8" fillId="0" borderId="30" xfId="13047" applyNumberFormat="1" applyFont="1" applyFill="1" applyBorder="1" applyAlignment="1">
      <alignment horizontal="center" wrapText="1"/>
    </xf>
    <xf numFmtId="202" fontId="8" fillId="0" borderId="30" xfId="13047" applyNumberFormat="1" applyFont="1" applyFill="1" applyBorder="1" applyAlignment="1">
      <alignment horizontal="center" vertical="center"/>
    </xf>
    <xf numFmtId="202" fontId="8" fillId="0" borderId="28" xfId="13047" applyNumberFormat="1" applyFont="1" applyFill="1" applyBorder="1" applyAlignment="1">
      <alignment horizontal="center" vertical="center"/>
    </xf>
    <xf numFmtId="202" fontId="43" fillId="0" borderId="0" xfId="13047" applyNumberFormat="1" applyFont="1" applyFill="1" applyAlignment="1"/>
    <xf numFmtId="202" fontId="85" fillId="0" borderId="0" xfId="13047" applyNumberFormat="1" applyFont="1" applyFill="1" applyAlignment="1"/>
    <xf numFmtId="202" fontId="8" fillId="0" borderId="29" xfId="13047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vertical="center"/>
    </xf>
    <xf numFmtId="202" fontId="8" fillId="0" borderId="0" xfId="1305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Alignment="1">
      <alignment vertical="center"/>
    </xf>
    <xf numFmtId="202" fontId="86" fillId="0" borderId="0" xfId="13057" applyNumberFormat="1" applyFont="1" applyAlignment="1">
      <alignment horizontal="center" vertical="center"/>
    </xf>
    <xf numFmtId="203" fontId="8" fillId="0" borderId="0" xfId="1305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Alignment="1">
      <alignment horizontal="center" vertical="center"/>
    </xf>
    <xf numFmtId="202" fontId="87" fillId="0" borderId="0" xfId="13057" applyNumberFormat="1" applyFont="1" applyAlignment="1">
      <alignment horizontal="left" vertical="center"/>
    </xf>
    <xf numFmtId="0" fontId="23" fillId="0" borderId="0" xfId="13021" applyFont="1"/>
    <xf numFmtId="0" fontId="73" fillId="0" borderId="0" xfId="13021" applyFont="1"/>
    <xf numFmtId="0" fontId="73" fillId="0" borderId="0" xfId="13021" applyFont="1" applyFill="1"/>
    <xf numFmtId="0" fontId="58" fillId="0" borderId="0" xfId="13021" applyFont="1"/>
    <xf numFmtId="0" fontId="110" fillId="0" borderId="0" xfId="13021" applyFont="1"/>
    <xf numFmtId="0" fontId="110" fillId="0" borderId="0" xfId="13021" applyFont="1" applyFill="1"/>
    <xf numFmtId="0" fontId="111" fillId="0" borderId="0" xfId="13021" applyFont="1"/>
    <xf numFmtId="182" fontId="73" fillId="0" borderId="26" xfId="13205" applyNumberFormat="1" applyFont="1" applyBorder="1" applyAlignment="1">
      <alignment horizontal="center" wrapText="1"/>
    </xf>
    <xf numFmtId="182" fontId="73" fillId="0" borderId="41" xfId="13205" applyNumberFormat="1" applyFont="1" applyBorder="1" applyAlignment="1">
      <alignment horizontal="center" vertical="center" wrapText="1"/>
    </xf>
    <xf numFmtId="0" fontId="73" fillId="0" borderId="42" xfId="13205" applyFont="1" applyBorder="1" applyAlignment="1">
      <alignment horizontal="center" vertical="center" wrapText="1"/>
    </xf>
    <xf numFmtId="0" fontId="73" fillId="0" borderId="26" xfId="13205" applyFont="1" applyFill="1" applyBorder="1" applyAlignment="1">
      <alignment horizontal="center" vertical="center" wrapText="1"/>
    </xf>
    <xf numFmtId="0" fontId="73" fillId="0" borderId="0" xfId="13021" applyFont="1" applyBorder="1"/>
    <xf numFmtId="0" fontId="67" fillId="0" borderId="0" xfId="13021" applyFont="1" applyAlignment="1">
      <alignment horizontal="left" vertical="center" wrapText="1" shrinkToFit="1"/>
    </xf>
    <xf numFmtId="0" fontId="73" fillId="0" borderId="26" xfId="13206" applyFont="1" applyBorder="1" applyAlignment="1">
      <alignment horizontal="center" vertical="center" wrapText="1"/>
    </xf>
    <xf numFmtId="0" fontId="73" fillId="0" borderId="43" xfId="13206" applyFont="1" applyBorder="1" applyAlignment="1">
      <alignment horizontal="center" vertical="center" wrapText="1"/>
    </xf>
    <xf numFmtId="0" fontId="73" fillId="0" borderId="7" xfId="13206" applyFont="1" applyBorder="1" applyAlignment="1">
      <alignment horizontal="center" vertical="center" wrapText="1"/>
    </xf>
    <xf numFmtId="0" fontId="111" fillId="0" borderId="0" xfId="13021" applyFont="1" applyFill="1"/>
    <xf numFmtId="0" fontId="73" fillId="0" borderId="0" xfId="13021" applyFont="1" applyFill="1" applyAlignment="1">
      <alignment horizontal="center" vertical="center" wrapText="1" shrinkToFit="1"/>
    </xf>
    <xf numFmtId="49" fontId="73" fillId="0" borderId="0" xfId="13021" applyNumberFormat="1" applyFont="1" applyFill="1" applyAlignment="1">
      <alignment horizontal="center" vertical="center" wrapText="1" shrinkToFit="1"/>
    </xf>
    <xf numFmtId="0" fontId="73" fillId="0" borderId="7" xfId="13205" applyFont="1" applyFill="1" applyBorder="1" applyAlignment="1">
      <alignment horizontal="center" vertical="center" wrapText="1"/>
    </xf>
    <xf numFmtId="182" fontId="73" fillId="0" borderId="7" xfId="13205" applyNumberFormat="1" applyFont="1" applyBorder="1" applyAlignment="1">
      <alignment horizontal="center" wrapText="1"/>
    </xf>
    <xf numFmtId="182" fontId="73" fillId="0" borderId="43" xfId="13205" applyNumberFormat="1" applyFont="1" applyBorder="1" applyAlignment="1">
      <alignment horizontal="center" vertical="center" wrapText="1"/>
    </xf>
    <xf numFmtId="0" fontId="73" fillId="0" borderId="7" xfId="13205" applyFont="1" applyBorder="1" applyAlignment="1">
      <alignment horizontal="center" vertical="center" wrapText="1"/>
    </xf>
    <xf numFmtId="182" fontId="73" fillId="0" borderId="47" xfId="13205" applyNumberFormat="1" applyFont="1" applyBorder="1" applyAlignment="1">
      <alignment horizontal="center" wrapText="1"/>
    </xf>
    <xf numFmtId="0" fontId="73" fillId="0" borderId="26" xfId="13021" applyFont="1" applyBorder="1" applyAlignment="1">
      <alignment horizontal="center" vertical="center" wrapText="1"/>
    </xf>
    <xf numFmtId="182" fontId="73" fillId="0" borderId="41" xfId="13021" applyNumberFormat="1" applyFont="1" applyBorder="1" applyAlignment="1">
      <alignment horizontal="center" wrapText="1"/>
    </xf>
    <xf numFmtId="182" fontId="73" fillId="0" borderId="0" xfId="13021" applyNumberFormat="1" applyFont="1" applyAlignment="1">
      <alignment horizontal="center" wrapText="1"/>
    </xf>
    <xf numFmtId="182" fontId="73" fillId="0" borderId="0" xfId="13021" applyNumberFormat="1" applyFont="1" applyAlignment="1">
      <alignment horizontal="center" vertical="center" wrapText="1"/>
    </xf>
    <xf numFmtId="0" fontId="73" fillId="0" borderId="0" xfId="13021" applyFont="1" applyAlignment="1">
      <alignment horizontal="center" vertical="center" wrapText="1" shrinkToFit="1"/>
    </xf>
    <xf numFmtId="0" fontId="73" fillId="0" borderId="0" xfId="13021" applyFont="1" applyAlignment="1">
      <alignment horizontal="center" wrapText="1"/>
    </xf>
    <xf numFmtId="182" fontId="73" fillId="0" borderId="7" xfId="13205" applyNumberFormat="1" applyFont="1" applyBorder="1" applyAlignment="1">
      <alignment horizontal="center"/>
    </xf>
    <xf numFmtId="0" fontId="73" fillId="0" borderId="47" xfId="13205" applyFont="1" applyFill="1" applyBorder="1" applyAlignment="1">
      <alignment horizontal="center" vertical="center" wrapText="1"/>
    </xf>
    <xf numFmtId="182" fontId="73" fillId="0" borderId="49" xfId="13205" applyNumberFormat="1" applyFont="1" applyBorder="1" applyAlignment="1">
      <alignment horizontal="center"/>
    </xf>
    <xf numFmtId="182" fontId="73" fillId="0" borderId="41" xfId="13205" applyNumberFormat="1" applyFont="1" applyBorder="1" applyAlignment="1">
      <alignment horizontal="center"/>
    </xf>
    <xf numFmtId="184" fontId="73" fillId="0" borderId="0" xfId="13021" applyNumberFormat="1" applyFont="1" applyFill="1" applyAlignment="1">
      <alignment horizontal="center" vertical="center" wrapText="1" shrinkToFit="1"/>
    </xf>
    <xf numFmtId="0" fontId="67" fillId="15" borderId="0" xfId="13021" applyFont="1" applyFill="1" applyAlignment="1">
      <alignment horizontal="left" vertical="center" wrapText="1"/>
    </xf>
    <xf numFmtId="182" fontId="73" fillId="0" borderId="7" xfId="13021" applyNumberFormat="1" applyFont="1" applyBorder="1" applyAlignment="1">
      <alignment horizontal="center" wrapText="1"/>
    </xf>
    <xf numFmtId="182" fontId="73" fillId="0" borderId="7" xfId="13021" applyNumberFormat="1" applyFont="1" applyBorder="1" applyAlignment="1">
      <alignment horizontal="center" vertical="center" wrapText="1"/>
    </xf>
    <xf numFmtId="205" fontId="73" fillId="0" borderId="7" xfId="13021" applyNumberFormat="1" applyFont="1" applyFill="1" applyBorder="1" applyAlignment="1" applyProtection="1">
      <alignment horizontal="center"/>
      <protection locked="0"/>
    </xf>
    <xf numFmtId="0" fontId="73" fillId="0" borderId="7" xfId="13021" applyFont="1" applyBorder="1" applyAlignment="1">
      <alignment horizontal="center"/>
    </xf>
    <xf numFmtId="0" fontId="67" fillId="0" borderId="0" xfId="13021" applyFont="1"/>
    <xf numFmtId="182" fontId="73" fillId="0" borderId="0" xfId="13021" applyNumberFormat="1" applyFont="1" applyFill="1" applyBorder="1" applyAlignment="1">
      <alignment horizontal="center" vertical="center" wrapText="1"/>
    </xf>
    <xf numFmtId="0" fontId="73" fillId="0" borderId="0" xfId="13021" applyFont="1" applyFill="1" applyBorder="1" applyAlignment="1">
      <alignment horizontal="center" vertical="center"/>
    </xf>
    <xf numFmtId="205" fontId="73" fillId="0" borderId="0" xfId="13021" applyNumberFormat="1" applyFont="1" applyFill="1" applyBorder="1" applyAlignment="1" applyProtection="1">
      <alignment horizontal="center"/>
      <protection locked="0"/>
    </xf>
    <xf numFmtId="0" fontId="111" fillId="0" borderId="0" xfId="13021" applyFont="1" applyFill="1" applyAlignment="1">
      <alignment horizontal="left"/>
    </xf>
    <xf numFmtId="182" fontId="73" fillId="0" borderId="0" xfId="13021" applyNumberFormat="1" applyFont="1" applyFill="1" applyBorder="1" applyAlignment="1">
      <alignment horizontal="left" vertical="center" wrapText="1"/>
    </xf>
    <xf numFmtId="0" fontId="73" fillId="0" borderId="0" xfId="13021" applyFont="1" applyFill="1" applyBorder="1" applyAlignment="1">
      <alignment horizontal="left" vertical="center"/>
    </xf>
    <xf numFmtId="205" fontId="73" fillId="0" borderId="0" xfId="13021" applyNumberFormat="1" applyFont="1" applyFill="1" applyBorder="1" applyAlignment="1" applyProtection="1">
      <alignment horizontal="left"/>
      <protection locked="0"/>
    </xf>
    <xf numFmtId="182" fontId="73" fillId="0" borderId="17" xfId="13021" applyNumberFormat="1" applyFont="1" applyBorder="1" applyAlignment="1">
      <alignment horizontal="center" vertical="center" wrapText="1"/>
    </xf>
    <xf numFmtId="0" fontId="13" fillId="0" borderId="0" xfId="13021" applyFont="1" applyFill="1" applyBorder="1" applyAlignment="1">
      <alignment horizontal="center" vertical="center"/>
    </xf>
    <xf numFmtId="0" fontId="8" fillId="19" borderId="26" xfId="13021" applyNumberFormat="1" applyFont="1" applyFill="1" applyBorder="1" applyAlignment="1">
      <alignment horizontal="center" vertical="center" wrapText="1"/>
    </xf>
    <xf numFmtId="0" fontId="112" fillId="0" borderId="0" xfId="13021" applyFont="1"/>
    <xf numFmtId="49" fontId="73" fillId="0" borderId="7" xfId="13207" applyNumberFormat="1" applyFont="1" applyBorder="1" applyAlignment="1">
      <alignment horizontal="center" vertical="center" wrapText="1"/>
    </xf>
    <xf numFmtId="182" fontId="112" fillId="0" borderId="0" xfId="13021" applyNumberFormat="1" applyFont="1" applyFill="1" applyBorder="1" applyAlignment="1">
      <alignment horizontal="center"/>
    </xf>
    <xf numFmtId="182" fontId="112" fillId="0" borderId="0" xfId="13021" applyNumberFormat="1" applyFont="1" applyFill="1" applyBorder="1" applyAlignment="1">
      <alignment horizontal="center" vertical="center" wrapText="1"/>
    </xf>
    <xf numFmtId="0" fontId="113" fillId="0" borderId="0" xfId="13021" applyFont="1" applyFill="1" applyBorder="1" applyAlignment="1">
      <alignment horizontal="center" vertical="center"/>
    </xf>
    <xf numFmtId="1" fontId="112" fillId="0" borderId="0" xfId="13021" applyNumberFormat="1" applyFont="1" applyFill="1" applyBorder="1" applyAlignment="1">
      <alignment horizontal="center" vertical="center" wrapText="1"/>
    </xf>
    <xf numFmtId="0" fontId="73" fillId="0" borderId="0" xfId="13021" applyFont="1" applyAlignment="1">
      <alignment horizontal="center"/>
    </xf>
    <xf numFmtId="0" fontId="73" fillId="33" borderId="7" xfId="13021" applyFont="1" applyFill="1" applyBorder="1" applyAlignment="1">
      <alignment horizontal="center" vertical="center"/>
    </xf>
    <xf numFmtId="0" fontId="114" fillId="0" borderId="7" xfId="13021" applyFont="1" applyBorder="1" applyAlignment="1">
      <alignment horizontal="center"/>
    </xf>
    <xf numFmtId="0" fontId="115" fillId="0" borderId="0" xfId="13021" applyFont="1" applyFill="1"/>
    <xf numFmtId="182" fontId="116" fillId="0" borderId="0" xfId="13021" applyNumberFormat="1" applyFont="1" applyFill="1" applyBorder="1" applyAlignment="1">
      <alignment horizontal="center"/>
    </xf>
    <xf numFmtId="182" fontId="116" fillId="0" borderId="0" xfId="13021" applyNumberFormat="1" applyFont="1" applyFill="1" applyBorder="1" applyAlignment="1">
      <alignment horizontal="center" vertical="center" wrapText="1"/>
    </xf>
    <xf numFmtId="0" fontId="117" fillId="0" borderId="0" xfId="13021" applyFont="1" applyFill="1" applyBorder="1" applyAlignment="1">
      <alignment horizontal="center" vertical="center"/>
    </xf>
    <xf numFmtId="1" fontId="116" fillId="0" borderId="0" xfId="13021" applyNumberFormat="1" applyFont="1" applyFill="1" applyBorder="1" applyAlignment="1">
      <alignment horizontal="center" vertical="center" wrapText="1"/>
    </xf>
    <xf numFmtId="182" fontId="73" fillId="0" borderId="7" xfId="13021" applyNumberFormat="1" applyFont="1" applyBorder="1" applyAlignment="1">
      <alignment horizontal="center"/>
    </xf>
    <xf numFmtId="0" fontId="73" fillId="0" borderId="7" xfId="13021" applyFont="1" applyBorder="1" applyAlignment="1">
      <alignment horizontal="center" wrapText="1"/>
    </xf>
    <xf numFmtId="205" fontId="73" fillId="0" borderId="7" xfId="13021" applyNumberFormat="1" applyFont="1" applyFill="1" applyBorder="1" applyAlignment="1" applyProtection="1">
      <alignment horizontal="center" wrapText="1"/>
      <protection locked="0"/>
    </xf>
    <xf numFmtId="0" fontId="73" fillId="0" borderId="47" xfId="13021" applyFont="1" applyBorder="1" applyAlignment="1">
      <alignment horizontal="center" vertical="center" wrapText="1"/>
    </xf>
    <xf numFmtId="182" fontId="115" fillId="0" borderId="0" xfId="13021" applyNumberFormat="1" applyFont="1" applyFill="1" applyBorder="1" applyAlignment="1">
      <alignment horizontal="center"/>
    </xf>
    <xf numFmtId="182" fontId="115" fillId="0" borderId="0" xfId="13021" applyNumberFormat="1" applyFont="1" applyFill="1" applyBorder="1" applyAlignment="1">
      <alignment horizontal="center" vertical="center" wrapText="1"/>
    </xf>
    <xf numFmtId="0" fontId="111" fillId="0" borderId="53" xfId="13021" applyFont="1" applyBorder="1"/>
    <xf numFmtId="0" fontId="73" fillId="0" borderId="54" xfId="13021" applyFont="1" applyBorder="1" applyAlignment="1">
      <alignment horizontal="center" vertical="center" wrapText="1"/>
    </xf>
    <xf numFmtId="0" fontId="73" fillId="0" borderId="53" xfId="13021" applyFont="1" applyBorder="1"/>
    <xf numFmtId="182" fontId="73" fillId="0" borderId="0" xfId="13021" applyNumberFormat="1" applyFont="1" applyFill="1" applyBorder="1" applyAlignment="1">
      <alignment horizontal="center"/>
    </xf>
    <xf numFmtId="0" fontId="111" fillId="0" borderId="11" xfId="13021" applyFont="1" applyBorder="1"/>
    <xf numFmtId="0" fontId="13" fillId="0" borderId="0" xfId="13021" applyFont="1"/>
    <xf numFmtId="182" fontId="73" fillId="0" borderId="17" xfId="13021" applyNumberFormat="1" applyFont="1" applyBorder="1" applyAlignment="1">
      <alignment horizontal="center"/>
    </xf>
    <xf numFmtId="206" fontId="73" fillId="0" borderId="0" xfId="13021" applyNumberFormat="1" applyFont="1" applyFill="1" applyBorder="1" applyAlignment="1">
      <alignment horizontal="center" vertical="center" wrapText="1"/>
    </xf>
    <xf numFmtId="182" fontId="119" fillId="0" borderId="7" xfId="13021" applyNumberFormat="1" applyFont="1" applyFill="1" applyBorder="1" applyAlignment="1">
      <alignment horizontal="center"/>
    </xf>
    <xf numFmtId="182" fontId="119" fillId="0" borderId="17" xfId="13021" applyNumberFormat="1" applyFont="1" applyFill="1" applyBorder="1" applyAlignment="1">
      <alignment horizontal="center" vertical="center" wrapText="1"/>
    </xf>
    <xf numFmtId="0" fontId="67" fillId="0" borderId="0" xfId="13021" applyFont="1" applyFill="1" applyBorder="1"/>
    <xf numFmtId="182" fontId="119" fillId="0" borderId="0" xfId="13021" applyNumberFormat="1" applyFont="1" applyFill="1" applyBorder="1" applyAlignment="1">
      <alignment horizontal="center"/>
    </xf>
    <xf numFmtId="182" fontId="119" fillId="0" borderId="0" xfId="13021" applyNumberFormat="1" applyFont="1" applyFill="1" applyBorder="1" applyAlignment="1">
      <alignment horizontal="center" vertical="center" wrapText="1"/>
    </xf>
    <xf numFmtId="0" fontId="119" fillId="0" borderId="0" xfId="13021" applyFont="1" applyFill="1" applyBorder="1" applyAlignment="1">
      <alignment horizontal="center" vertical="center"/>
    </xf>
    <xf numFmtId="0" fontId="67" fillId="0" borderId="0" xfId="13021" applyFont="1" applyFill="1"/>
    <xf numFmtId="0" fontId="73" fillId="0" borderId="0" xfId="13021" applyFont="1" applyFill="1" applyBorder="1"/>
    <xf numFmtId="182" fontId="73" fillId="0" borderId="7" xfId="13207" applyNumberFormat="1" applyFont="1" applyBorder="1" applyAlignment="1">
      <alignment horizontal="center"/>
    </xf>
    <xf numFmtId="182" fontId="73" fillId="0" borderId="7" xfId="13207" applyNumberFormat="1" applyFont="1" applyBorder="1" applyAlignment="1">
      <alignment horizontal="center" vertical="center" wrapText="1"/>
    </xf>
    <xf numFmtId="0" fontId="67" fillId="0" borderId="0" xfId="13021" applyFont="1" applyBorder="1" applyAlignment="1">
      <alignment horizontal="left" vertical="center" shrinkToFit="1"/>
    </xf>
    <xf numFmtId="0" fontId="73" fillId="0" borderId="47" xfId="13021" applyFont="1" applyBorder="1" applyAlignment="1">
      <alignment horizontal="center" vertical="center"/>
    </xf>
    <xf numFmtId="0" fontId="73" fillId="0" borderId="0" xfId="13021" applyFont="1" applyBorder="1" applyAlignment="1">
      <alignment horizontal="center" vertical="center"/>
    </xf>
    <xf numFmtId="0" fontId="73" fillId="0" borderId="7" xfId="13021" applyFont="1" applyBorder="1" applyAlignment="1">
      <alignment horizontal="center" vertical="center"/>
    </xf>
    <xf numFmtId="0" fontId="73" fillId="0" borderId="57" xfId="13021" applyFont="1" applyBorder="1" applyAlignment="1">
      <alignment horizontal="center" vertical="center"/>
    </xf>
    <xf numFmtId="0" fontId="73" fillId="0" borderId="43" xfId="13021" applyFont="1" applyBorder="1" applyAlignment="1">
      <alignment horizontal="center" vertical="center"/>
    </xf>
    <xf numFmtId="182" fontId="73" fillId="0" borderId="0" xfId="13207" applyNumberFormat="1" applyFont="1" applyAlignment="1">
      <alignment horizontal="center"/>
    </xf>
    <xf numFmtId="182" fontId="73" fillId="0" borderId="0" xfId="13207" applyNumberFormat="1" applyFont="1" applyAlignment="1">
      <alignment horizontal="center" vertical="center" wrapText="1"/>
    </xf>
    <xf numFmtId="0" fontId="73" fillId="0" borderId="0" xfId="13021" applyFont="1" applyFill="1" applyAlignment="1">
      <alignment horizontal="center" vertical="center"/>
    </xf>
    <xf numFmtId="0" fontId="8" fillId="19" borderId="0" xfId="13021" applyNumberFormat="1" applyFont="1" applyFill="1" applyBorder="1" applyAlignment="1">
      <alignment horizontal="center" vertical="center" wrapText="1"/>
    </xf>
    <xf numFmtId="0" fontId="73" fillId="0" borderId="0" xfId="13021" applyFont="1" applyBorder="1" applyAlignment="1">
      <alignment horizontal="center"/>
    </xf>
    <xf numFmtId="0" fontId="73" fillId="0" borderId="0" xfId="13021" applyFont="1" applyFill="1" applyBorder="1" applyAlignment="1">
      <alignment horizontal="center" vertical="center" shrinkToFit="1"/>
    </xf>
    <xf numFmtId="49" fontId="73" fillId="0" borderId="0" xfId="13021" applyNumberFormat="1" applyFont="1" applyFill="1" applyBorder="1" applyAlignment="1">
      <alignment horizontal="center" vertical="center" shrinkToFit="1"/>
    </xf>
    <xf numFmtId="184" fontId="73" fillId="0" borderId="0" xfId="13021" applyNumberFormat="1" applyFont="1" applyFill="1" applyBorder="1" applyAlignment="1">
      <alignment horizontal="center" vertical="center" shrinkToFit="1"/>
    </xf>
    <xf numFmtId="182" fontId="73" fillId="0" borderId="0" xfId="13021" applyNumberFormat="1" applyFont="1" applyBorder="1" applyAlignment="1">
      <alignment horizontal="center" wrapText="1"/>
    </xf>
    <xf numFmtId="182" fontId="73" fillId="0" borderId="0" xfId="13021" applyNumberFormat="1" applyFont="1" applyBorder="1" applyAlignment="1">
      <alignment horizontal="center" vertical="center" wrapText="1"/>
    </xf>
    <xf numFmtId="0" fontId="115" fillId="0" borderId="0" xfId="13021" applyFont="1" applyFill="1" applyBorder="1" applyAlignment="1">
      <alignment horizontal="center" vertical="center"/>
    </xf>
    <xf numFmtId="0" fontId="73" fillId="0" borderId="49" xfId="13021" applyFont="1" applyBorder="1" applyAlignment="1">
      <alignment horizontal="center" vertical="center"/>
    </xf>
    <xf numFmtId="0" fontId="73" fillId="0" borderId="51" xfId="13021" applyFont="1" applyBorder="1" applyAlignment="1">
      <alignment horizontal="center" vertical="center"/>
    </xf>
    <xf numFmtId="0" fontId="73" fillId="0" borderId="25" xfId="13021" applyFont="1" applyBorder="1" applyAlignment="1">
      <alignment horizontal="center" vertical="center"/>
    </xf>
    <xf numFmtId="0" fontId="115" fillId="0" borderId="0" xfId="13021" applyFont="1" applyFill="1" applyBorder="1" applyAlignment="1">
      <alignment horizontal="center" vertical="center" shrinkToFit="1"/>
    </xf>
    <xf numFmtId="49" fontId="115" fillId="0" borderId="0" xfId="13021" applyNumberFormat="1" applyFont="1" applyFill="1" applyBorder="1" applyAlignment="1">
      <alignment horizontal="center" vertical="center" shrinkToFit="1"/>
    </xf>
    <xf numFmtId="184" fontId="115" fillId="0" borderId="0" xfId="13021" applyNumberFormat="1" applyFont="1" applyFill="1" applyBorder="1" applyAlignment="1">
      <alignment horizontal="center" vertical="center" shrinkToFit="1"/>
    </xf>
    <xf numFmtId="0" fontId="67" fillId="15" borderId="8" xfId="13021" applyFont="1" applyFill="1" applyBorder="1" applyAlignment="1">
      <alignment horizontal="left" vertical="center"/>
    </xf>
    <xf numFmtId="0" fontId="73" fillId="0" borderId="0" xfId="13021" applyFont="1" applyAlignment="1"/>
    <xf numFmtId="0" fontId="114" fillId="0" borderId="0" xfId="13021" applyFont="1" applyAlignment="1"/>
    <xf numFmtId="182" fontId="73" fillId="33" borderId="7" xfId="13021" applyNumberFormat="1" applyFont="1" applyFill="1" applyBorder="1" applyAlignment="1">
      <alignment horizontal="center"/>
    </xf>
    <xf numFmtId="0" fontId="73" fillId="0" borderId="7" xfId="13208" applyFont="1" applyFill="1" applyBorder="1" applyAlignment="1">
      <alignment horizontal="center"/>
    </xf>
    <xf numFmtId="0" fontId="67" fillId="16" borderId="0" xfId="13021" applyFont="1" applyFill="1" applyBorder="1" applyAlignment="1">
      <alignment horizontal="left" vertical="center" wrapText="1" shrinkToFit="1"/>
    </xf>
    <xf numFmtId="0" fontId="73" fillId="16" borderId="7" xfId="13021" applyFont="1" applyFill="1" applyBorder="1" applyAlignment="1">
      <alignment horizontal="center" vertical="center" wrapText="1"/>
    </xf>
    <xf numFmtId="0" fontId="73" fillId="0" borderId="7" xfId="13021" applyFont="1" applyBorder="1" applyAlignment="1">
      <alignment horizontal="center" vertical="center" wrapText="1"/>
    </xf>
    <xf numFmtId="0" fontId="73" fillId="0" borderId="0" xfId="13021" applyFont="1" applyFill="1" applyAlignment="1"/>
    <xf numFmtId="0" fontId="73" fillId="0" borderId="7" xfId="13021" applyFont="1" applyFill="1" applyBorder="1" applyAlignment="1">
      <alignment horizontal="center" vertical="center"/>
    </xf>
    <xf numFmtId="0" fontId="73" fillId="0" borderId="7" xfId="13208" applyFont="1" applyFill="1" applyBorder="1" applyAlignment="1">
      <alignment horizontal="center" wrapText="1"/>
    </xf>
    <xf numFmtId="0" fontId="73" fillId="33" borderId="7" xfId="13021" applyFont="1" applyFill="1" applyBorder="1" applyAlignment="1">
      <alignment horizontal="center" vertical="center" wrapText="1"/>
    </xf>
    <xf numFmtId="0" fontId="67" fillId="33" borderId="0" xfId="13021" applyFont="1" applyFill="1" applyBorder="1" applyAlignment="1">
      <alignment horizontal="left" vertical="center" shrinkToFit="1"/>
    </xf>
    <xf numFmtId="0" fontId="73" fillId="33" borderId="49" xfId="13021" applyFont="1" applyFill="1" applyBorder="1" applyAlignment="1">
      <alignment horizontal="center" vertical="center"/>
    </xf>
    <xf numFmtId="0" fontId="73" fillId="33" borderId="51" xfId="13021" applyFont="1" applyFill="1" applyBorder="1" applyAlignment="1">
      <alignment horizontal="center" vertical="center"/>
    </xf>
    <xf numFmtId="0" fontId="73" fillId="16" borderId="43" xfId="13021" applyFont="1" applyFill="1" applyBorder="1" applyAlignment="1">
      <alignment horizontal="center" vertical="center"/>
    </xf>
    <xf numFmtId="0" fontId="73" fillId="33" borderId="43" xfId="13021" applyFont="1" applyFill="1" applyBorder="1" applyAlignment="1">
      <alignment horizontal="center" vertical="center"/>
    </xf>
    <xf numFmtId="0" fontId="73" fillId="0" borderId="0" xfId="13021" applyFont="1" applyFill="1" applyBorder="1" applyAlignment="1"/>
    <xf numFmtId="0" fontId="115" fillId="0" borderId="7" xfId="13021" applyFont="1" applyBorder="1" applyAlignment="1">
      <alignment horizontal="center" wrapText="1"/>
    </xf>
    <xf numFmtId="182" fontId="73" fillId="0" borderId="7" xfId="13021" applyNumberFormat="1" applyFont="1" applyFill="1" applyBorder="1" applyAlignment="1">
      <alignment horizontal="center"/>
    </xf>
    <xf numFmtId="182" fontId="73" fillId="0" borderId="17" xfId="13021" applyNumberFormat="1" applyFont="1" applyFill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182" fontId="73" fillId="0" borderId="17" xfId="13021" applyNumberFormat="1" applyFont="1" applyBorder="1" applyAlignment="1">
      <alignment horizontal="center" vertical="center"/>
    </xf>
    <xf numFmtId="182" fontId="73" fillId="33" borderId="7" xfId="13021" applyNumberFormat="1" applyFont="1" applyFill="1" applyBorder="1" applyAlignment="1">
      <alignment horizontal="center" vertical="center"/>
    </xf>
    <xf numFmtId="182" fontId="73" fillId="16" borderId="7" xfId="13021" applyNumberFormat="1" applyFont="1" applyFill="1" applyBorder="1" applyAlignment="1">
      <alignment horizontal="center"/>
    </xf>
    <xf numFmtId="0" fontId="67" fillId="33" borderId="0" xfId="13021" applyFont="1" applyFill="1" applyBorder="1" applyAlignment="1">
      <alignment horizontal="center" vertical="center" shrinkToFit="1"/>
    </xf>
    <xf numFmtId="0" fontId="111" fillId="0" borderId="0" xfId="13021" applyFont="1" applyBorder="1" applyAlignment="1"/>
    <xf numFmtId="0" fontId="111" fillId="0" borderId="0" xfId="13021" applyFont="1" applyFill="1" applyBorder="1" applyAlignment="1"/>
    <xf numFmtId="182" fontId="73" fillId="0" borderId="0" xfId="13021" applyNumberFormat="1" applyFont="1" applyFill="1" applyBorder="1" applyAlignment="1">
      <alignment horizontal="center" wrapText="1"/>
    </xf>
    <xf numFmtId="0" fontId="73" fillId="0" borderId="0" xfId="13021" applyFont="1" applyFill="1" applyBorder="1" applyAlignment="1">
      <alignment horizontal="center" vertical="center" wrapText="1"/>
    </xf>
    <xf numFmtId="205" fontId="73" fillId="0" borderId="0" xfId="13021" applyNumberFormat="1" applyFont="1" applyFill="1" applyBorder="1" applyAlignment="1" applyProtection="1">
      <alignment horizontal="center" wrapText="1"/>
      <protection locked="0"/>
    </xf>
    <xf numFmtId="182" fontId="119" fillId="0" borderId="7" xfId="13021" applyNumberFormat="1" applyFont="1" applyFill="1" applyBorder="1" applyAlignment="1">
      <alignment horizontal="center" wrapText="1"/>
    </xf>
    <xf numFmtId="0" fontId="111" fillId="0" borderId="0" xfId="13021" applyFont="1" applyBorder="1"/>
    <xf numFmtId="0" fontId="111" fillId="0" borderId="0" xfId="13021" applyFont="1" applyFill="1" applyBorder="1"/>
    <xf numFmtId="182" fontId="119" fillId="0" borderId="7" xfId="13021" applyNumberFormat="1" applyFont="1" applyFill="1" applyBorder="1" applyAlignment="1">
      <alignment horizontal="center" vertical="center" wrapText="1"/>
    </xf>
    <xf numFmtId="0" fontId="120" fillId="0" borderId="0" xfId="13021" applyFont="1" applyBorder="1"/>
    <xf numFmtId="0" fontId="119" fillId="0" borderId="0" xfId="13021" applyFont="1" applyBorder="1" applyAlignment="1"/>
    <xf numFmtId="0" fontId="73" fillId="0" borderId="7" xfId="13021" applyFont="1" applyFill="1" applyBorder="1" applyAlignment="1">
      <alignment horizontal="center"/>
    </xf>
    <xf numFmtId="0" fontId="73" fillId="0" borderId="0" xfId="13021" applyFont="1" applyBorder="1" applyAlignment="1"/>
    <xf numFmtId="0" fontId="73" fillId="0" borderId="13" xfId="13021" applyFont="1" applyBorder="1" applyAlignment="1">
      <alignment horizontal="center" vertical="center"/>
    </xf>
    <xf numFmtId="0" fontId="120" fillId="0" borderId="0" xfId="13021" applyFont="1" applyFill="1" applyBorder="1"/>
    <xf numFmtId="0" fontId="120" fillId="0" borderId="0" xfId="13021" applyFont="1" applyFill="1" applyBorder="1" applyAlignment="1"/>
    <xf numFmtId="182" fontId="73" fillId="0" borderId="8" xfId="13021" applyNumberFormat="1" applyFont="1" applyFill="1" applyBorder="1" applyAlignment="1">
      <alignment horizontal="center" wrapText="1"/>
    </xf>
    <xf numFmtId="0" fontId="119" fillId="0" borderId="0" xfId="13021" applyFont="1" applyAlignment="1">
      <alignment horizontal="center" wrapText="1"/>
    </xf>
    <xf numFmtId="0" fontId="119" fillId="0" borderId="0" xfId="13021" applyFont="1" applyFill="1" applyAlignment="1">
      <alignment horizontal="center" wrapText="1"/>
    </xf>
    <xf numFmtId="182" fontId="119" fillId="0" borderId="0" xfId="13021" applyNumberFormat="1" applyFont="1" applyFill="1" applyBorder="1" applyAlignment="1">
      <alignment horizontal="center" wrapText="1"/>
    </xf>
    <xf numFmtId="0" fontId="73" fillId="0" borderId="0" xfId="13210" applyFont="1" applyFill="1" applyBorder="1" applyAlignment="1">
      <alignment horizontal="center" vertical="center" wrapText="1"/>
    </xf>
    <xf numFmtId="0" fontId="73" fillId="0" borderId="0" xfId="13208" applyFont="1" applyFill="1" applyBorder="1" applyAlignment="1">
      <alignment horizontal="center"/>
    </xf>
    <xf numFmtId="0" fontId="73" fillId="0" borderId="0" xfId="13021" applyFont="1" applyBorder="1" applyAlignment="1">
      <alignment horizontal="left" vertical="center" shrinkToFit="1"/>
    </xf>
    <xf numFmtId="182" fontId="73" fillId="0" borderId="7" xfId="13021" applyNumberFormat="1" applyFont="1" applyFill="1" applyBorder="1" applyAlignment="1">
      <alignment horizontal="center" wrapText="1"/>
    </xf>
    <xf numFmtId="182" fontId="73" fillId="0" borderId="17" xfId="13021" applyNumberFormat="1" applyFont="1" applyFill="1" applyBorder="1" applyAlignment="1">
      <alignment horizontal="center" vertical="center" wrapText="1"/>
    </xf>
    <xf numFmtId="0" fontId="73" fillId="0" borderId="0" xfId="13021" applyFont="1" applyFill="1" applyBorder="1" applyAlignment="1">
      <alignment horizontal="left" vertical="center" shrinkToFit="1"/>
    </xf>
    <xf numFmtId="0" fontId="121" fillId="0" borderId="0" xfId="13021" applyFont="1" applyFill="1" applyBorder="1"/>
    <xf numFmtId="0" fontId="120" fillId="0" borderId="0" xfId="13021" applyFont="1" applyFill="1" applyBorder="1" applyAlignment="1">
      <alignment horizontal="center"/>
    </xf>
    <xf numFmtId="0" fontId="111" fillId="0" borderId="0" xfId="13021" applyFont="1" applyBorder="1" applyAlignment="1">
      <alignment horizontal="center"/>
    </xf>
    <xf numFmtId="0" fontId="111" fillId="0" borderId="0" xfId="13021" applyFont="1" applyFill="1" applyBorder="1" applyAlignment="1">
      <alignment horizontal="center"/>
    </xf>
    <xf numFmtId="182" fontId="73" fillId="0" borderId="11" xfId="13021" applyNumberFormat="1" applyFont="1" applyFill="1" applyBorder="1" applyAlignment="1">
      <alignment horizontal="center" vertical="center" wrapText="1"/>
    </xf>
    <xf numFmtId="0" fontId="73" fillId="0" borderId="11" xfId="13208" applyFont="1" applyFill="1" applyBorder="1" applyAlignment="1">
      <alignment horizontal="center"/>
    </xf>
    <xf numFmtId="182" fontId="73" fillId="0" borderId="7" xfId="13021" applyNumberFormat="1" applyFont="1" applyFill="1" applyBorder="1" applyAlignment="1">
      <alignment horizontal="center" vertical="center" wrapText="1"/>
    </xf>
    <xf numFmtId="0" fontId="13" fillId="0" borderId="0" xfId="13021" applyFont="1" applyBorder="1" applyAlignment="1">
      <alignment horizontal="center" vertical="center"/>
    </xf>
    <xf numFmtId="0" fontId="73" fillId="33" borderId="0" xfId="13021" applyFont="1" applyFill="1" applyBorder="1" applyAlignment="1">
      <alignment horizontal="center" vertical="center"/>
    </xf>
    <xf numFmtId="0" fontId="120" fillId="0" borderId="0" xfId="13021" applyFont="1" applyBorder="1" applyAlignment="1">
      <alignment horizontal="center"/>
    </xf>
    <xf numFmtId="0" fontId="67" fillId="0" borderId="0" xfId="13209" applyFont="1" applyFill="1" applyBorder="1" applyAlignment="1">
      <alignment horizontal="left" vertical="center" shrinkToFit="1"/>
    </xf>
    <xf numFmtId="182" fontId="73" fillId="0" borderId="7" xfId="13208" applyNumberFormat="1" applyFont="1" applyFill="1" applyBorder="1" applyAlignment="1">
      <alignment horizontal="center" wrapText="1"/>
    </xf>
    <xf numFmtId="0" fontId="73" fillId="0" borderId="7" xfId="13021" applyFont="1" applyFill="1" applyBorder="1" applyAlignment="1">
      <alignment horizontal="center" wrapText="1"/>
    </xf>
    <xf numFmtId="0" fontId="73" fillId="0" borderId="0" xfId="12933" applyFont="1" applyBorder="1" applyAlignment="1">
      <alignment horizontal="center" vertical="center"/>
    </xf>
    <xf numFmtId="0" fontId="73" fillId="0" borderId="7" xfId="12933" applyFont="1" applyBorder="1" applyAlignment="1">
      <alignment horizontal="center" vertical="center"/>
    </xf>
    <xf numFmtId="0" fontId="73" fillId="0" borderId="7" xfId="12933" applyFont="1" applyFill="1" applyBorder="1" applyAlignment="1">
      <alignment horizontal="center" vertical="center"/>
    </xf>
    <xf numFmtId="0" fontId="73" fillId="0" borderId="0" xfId="13209" applyFont="1" applyFill="1" applyBorder="1" applyAlignment="1">
      <alignment horizontal="center" vertical="center" shrinkToFit="1"/>
    </xf>
    <xf numFmtId="49" fontId="73" fillId="0" borderId="0" xfId="13209" applyNumberFormat="1" applyFont="1" applyFill="1" applyBorder="1" applyAlignment="1">
      <alignment horizontal="center" vertical="center" shrinkToFit="1"/>
    </xf>
    <xf numFmtId="0" fontId="73" fillId="0" borderId="0" xfId="13209" applyNumberFormat="1" applyFont="1" applyFill="1" applyBorder="1" applyAlignment="1">
      <alignment horizontal="center" vertical="center" shrinkToFit="1"/>
    </xf>
    <xf numFmtId="182" fontId="73" fillId="0" borderId="7" xfId="12933" applyNumberFormat="1" applyFont="1" applyBorder="1" applyAlignment="1">
      <alignment horizontal="center"/>
    </xf>
    <xf numFmtId="182" fontId="73" fillId="0" borderId="7" xfId="12933" applyNumberFormat="1" applyFont="1" applyFill="1" applyBorder="1" applyAlignment="1">
      <alignment horizontal="center" vertical="center" wrapText="1"/>
    </xf>
    <xf numFmtId="182" fontId="73" fillId="0" borderId="7" xfId="13210" applyNumberFormat="1" applyFont="1" applyFill="1" applyBorder="1" applyAlignment="1">
      <alignment horizontal="center"/>
    </xf>
    <xf numFmtId="0" fontId="73" fillId="0" borderId="13" xfId="12933" applyFont="1" applyFill="1" applyBorder="1" applyAlignment="1">
      <alignment horizontal="center" vertical="center"/>
    </xf>
    <xf numFmtId="0" fontId="73" fillId="0" borderId="25" xfId="12933" applyFont="1" applyBorder="1" applyAlignment="1">
      <alignment horizontal="center" vertical="center"/>
    </xf>
    <xf numFmtId="184" fontId="73" fillId="0" borderId="0" xfId="13209" applyNumberFormat="1" applyFont="1" applyFill="1" applyBorder="1" applyAlignment="1">
      <alignment horizontal="center" vertical="center" shrinkToFit="1"/>
    </xf>
    <xf numFmtId="0" fontId="115" fillId="0" borderId="0" xfId="13021" applyFont="1" applyAlignment="1">
      <alignment horizontal="center"/>
    </xf>
    <xf numFmtId="0" fontId="73" fillId="0" borderId="8" xfId="12933" applyFont="1" applyBorder="1" applyAlignment="1">
      <alignment horizontal="center" vertical="center"/>
    </xf>
    <xf numFmtId="182" fontId="73" fillId="0" borderId="0" xfId="12933" applyNumberFormat="1" applyFont="1" applyFill="1" applyBorder="1" applyAlignment="1">
      <alignment horizontal="center"/>
    </xf>
    <xf numFmtId="182" fontId="73" fillId="0" borderId="7" xfId="13021" applyNumberFormat="1" applyFont="1" applyBorder="1" applyAlignment="1">
      <alignment horizontal="center" vertical="center"/>
    </xf>
    <xf numFmtId="0" fontId="73" fillId="0" borderId="25" xfId="12933" applyFont="1" applyFill="1" applyBorder="1" applyAlignment="1">
      <alignment horizontal="center" vertical="center"/>
    </xf>
    <xf numFmtId="182" fontId="73" fillId="0" borderId="8" xfId="13021" applyNumberFormat="1" applyFont="1" applyBorder="1" applyAlignment="1">
      <alignment horizontal="center" wrapText="1"/>
    </xf>
    <xf numFmtId="182" fontId="73" fillId="0" borderId="0" xfId="13021" applyNumberFormat="1" applyFont="1" applyBorder="1" applyAlignment="1">
      <alignment horizontal="center"/>
    </xf>
    <xf numFmtId="182" fontId="73" fillId="0" borderId="9" xfId="12933" applyNumberFormat="1" applyFont="1" applyFill="1" applyBorder="1" applyAlignment="1">
      <alignment horizontal="center"/>
    </xf>
    <xf numFmtId="0" fontId="115" fillId="0" borderId="0" xfId="13021" applyFont="1" applyAlignment="1">
      <alignment horizontal="center" wrapText="1"/>
    </xf>
    <xf numFmtId="0" fontId="67" fillId="0" borderId="0" xfId="13021" applyFont="1" applyBorder="1" applyAlignment="1">
      <alignment vertical="center"/>
    </xf>
    <xf numFmtId="182" fontId="73" fillId="0" borderId="9" xfId="12933" applyNumberFormat="1" applyFont="1" applyBorder="1" applyAlignment="1">
      <alignment horizontal="center"/>
    </xf>
    <xf numFmtId="182" fontId="73" fillId="0" borderId="0" xfId="12933" applyNumberFormat="1" applyFont="1" applyBorder="1" applyAlignment="1">
      <alignment horizontal="center"/>
    </xf>
    <xf numFmtId="182" fontId="73" fillId="0" borderId="0" xfId="12933" applyNumberFormat="1" applyFont="1" applyFill="1" applyBorder="1" applyAlignment="1">
      <alignment horizontal="center" vertical="center" wrapText="1"/>
    </xf>
    <xf numFmtId="0" fontId="73" fillId="0" borderId="0" xfId="13021" applyFont="1" applyFill="1" applyBorder="1" applyAlignment="1">
      <alignment vertical="center"/>
    </xf>
    <xf numFmtId="182" fontId="73" fillId="0" borderId="7" xfId="13210" applyNumberFormat="1" applyFont="1" applyFill="1" applyBorder="1" applyAlignment="1">
      <alignment horizontal="center" vertical="center" wrapText="1"/>
    </xf>
    <xf numFmtId="0" fontId="115" fillId="0" borderId="0" xfId="13209" applyFont="1" applyFill="1" applyBorder="1" applyAlignment="1">
      <alignment horizontal="center" vertical="center" shrinkToFit="1"/>
    </xf>
    <xf numFmtId="49" fontId="115" fillId="0" borderId="0" xfId="13209" applyNumberFormat="1" applyFont="1" applyFill="1" applyBorder="1" applyAlignment="1">
      <alignment horizontal="center" vertical="center" shrinkToFit="1"/>
    </xf>
    <xf numFmtId="184" fontId="115" fillId="0" borderId="0" xfId="13209" applyNumberFormat="1" applyFont="1" applyFill="1" applyBorder="1" applyAlignment="1">
      <alignment horizontal="center" vertical="center" shrinkToFit="1"/>
    </xf>
    <xf numFmtId="0" fontId="67" fillId="15" borderId="0" xfId="13209" applyFont="1" applyFill="1" applyBorder="1" applyAlignment="1">
      <alignment horizontal="left" vertical="center"/>
    </xf>
    <xf numFmtId="0" fontId="67" fillId="0" borderId="0" xfId="13021" applyFont="1" applyAlignment="1">
      <alignment vertical="center"/>
    </xf>
    <xf numFmtId="207" fontId="123" fillId="0" borderId="0" xfId="13021" applyNumberFormat="1" applyFont="1" applyFill="1" applyAlignment="1">
      <alignment horizontal="center" vertical="center"/>
    </xf>
    <xf numFmtId="0" fontId="58" fillId="0" borderId="0" xfId="13208" applyFont="1" applyBorder="1" applyAlignment="1">
      <alignment horizontal="center" vertical="center"/>
    </xf>
    <xf numFmtId="0" fontId="67" fillId="0" borderId="0" xfId="13208" applyFont="1" applyBorder="1" applyAlignment="1">
      <alignment horizontal="center" vertical="center"/>
    </xf>
    <xf numFmtId="0" fontId="4" fillId="0" borderId="0" xfId="13209" applyFont="1"/>
    <xf numFmtId="0" fontId="4" fillId="0" borderId="0" xfId="13209" applyFont="1" applyAlignment="1">
      <alignment horizontal="center"/>
    </xf>
    <xf numFmtId="0" fontId="81" fillId="0" borderId="0" xfId="13209" applyFont="1"/>
    <xf numFmtId="0" fontId="13" fillId="0" borderId="0" xfId="13209" applyFont="1"/>
    <xf numFmtId="182" fontId="130" fillId="16" borderId="7" xfId="13209" applyNumberFormat="1" applyFont="1" applyFill="1" applyBorder="1" applyAlignment="1">
      <alignment horizontal="center"/>
    </xf>
    <xf numFmtId="49" fontId="4" fillId="0" borderId="7" xfId="13209" applyNumberFormat="1" applyFont="1" applyFill="1" applyBorder="1" applyAlignment="1">
      <alignment horizontal="center"/>
    </xf>
    <xf numFmtId="0" fontId="4" fillId="0" borderId="7" xfId="13209" applyFont="1" applyFill="1" applyBorder="1" applyAlignment="1">
      <alignment horizontal="center"/>
    </xf>
    <xf numFmtId="49" fontId="4" fillId="0" borderId="7" xfId="12933" applyNumberFormat="1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 wrapText="1"/>
    </xf>
    <xf numFmtId="182" fontId="130" fillId="16" borderId="8" xfId="13209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209" applyFont="1" applyFill="1" applyBorder="1" applyAlignment="1">
      <alignment horizontal="center"/>
    </xf>
    <xf numFmtId="0" fontId="4" fillId="0" borderId="7" xfId="12933" applyNumberFormat="1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0" fontId="4" fillId="0" borderId="25" xfId="12933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13" fillId="0" borderId="0" xfId="13209" applyFont="1" applyFill="1" applyBorder="1" applyAlignment="1">
      <alignment vertical="center"/>
    </xf>
    <xf numFmtId="182" fontId="130" fillId="16" borderId="0" xfId="13209" applyNumberFormat="1" applyFont="1" applyFill="1" applyBorder="1" applyAlignment="1">
      <alignment horizontal="center"/>
    </xf>
    <xf numFmtId="0" fontId="4" fillId="0" borderId="0" xfId="12933" applyFont="1" applyFill="1" applyBorder="1" applyAlignment="1">
      <alignment horizontal="center" vertical="center"/>
    </xf>
    <xf numFmtId="0" fontId="4" fillId="0" borderId="0" xfId="13209" applyFont="1" applyBorder="1" applyAlignment="1">
      <alignment horizontal="center"/>
    </xf>
    <xf numFmtId="0" fontId="4" fillId="0" borderId="0" xfId="12933" applyFont="1" applyFill="1" applyBorder="1" applyAlignment="1">
      <alignment horizontal="center" vertical="center" wrapText="1"/>
    </xf>
    <xf numFmtId="0" fontId="6" fillId="0" borderId="0" xfId="13209" applyFont="1"/>
    <xf numFmtId="0" fontId="4" fillId="0" borderId="7" xfId="13209" applyFont="1" applyBorder="1" applyAlignment="1">
      <alignment horizontal="center"/>
    </xf>
    <xf numFmtId="0" fontId="81" fillId="0" borderId="0" xfId="13209" applyFont="1" applyFill="1"/>
    <xf numFmtId="0" fontId="81" fillId="0" borderId="0" xfId="13209" applyFont="1" applyFill="1" applyBorder="1" applyAlignment="1">
      <alignment horizontal="left" vertical="center" shrinkToFit="1"/>
    </xf>
    <xf numFmtId="0" fontId="4" fillId="16" borderId="0" xfId="12933" applyFont="1" applyFill="1" applyBorder="1" applyAlignment="1">
      <alignment horizontal="center" vertical="center" wrapText="1"/>
    </xf>
    <xf numFmtId="0" fontId="130" fillId="16" borderId="0" xfId="13209" applyFont="1" applyFill="1" applyBorder="1" applyAlignment="1">
      <alignment horizontal="center" vertical="center" wrapText="1"/>
    </xf>
    <xf numFmtId="0" fontId="130" fillId="16" borderId="7" xfId="13209" applyFont="1" applyFill="1" applyBorder="1" applyAlignment="1">
      <alignment horizontal="center" vertical="center" wrapText="1"/>
    </xf>
    <xf numFmtId="0" fontId="131" fillId="0" borderId="7" xfId="13209" applyFont="1" applyBorder="1" applyAlignment="1">
      <alignment horizontal="center"/>
    </xf>
    <xf numFmtId="0" fontId="131" fillId="16" borderId="7" xfId="13209" applyFont="1" applyFill="1" applyBorder="1" applyAlignment="1">
      <alignment horizontal="center" vertical="center" wrapText="1"/>
    </xf>
    <xf numFmtId="0" fontId="130" fillId="16" borderId="7" xfId="13209" applyFont="1" applyFill="1" applyBorder="1" applyAlignment="1">
      <alignment horizontal="center"/>
    </xf>
    <xf numFmtId="182" fontId="131" fillId="0" borderId="7" xfId="12933" applyNumberFormat="1" applyFont="1" applyFill="1" applyBorder="1" applyAlignment="1">
      <alignment horizontal="center" vertical="center"/>
    </xf>
    <xf numFmtId="14" fontId="131" fillId="0" borderId="7" xfId="13209" applyNumberFormat="1" applyFont="1" applyBorder="1" applyAlignment="1">
      <alignment horizontal="center"/>
    </xf>
    <xf numFmtId="0" fontId="131" fillId="0" borderId="7" xfId="12933" applyFont="1" applyFill="1" applyBorder="1" applyAlignment="1">
      <alignment horizontal="center" vertical="center" wrapText="1"/>
    </xf>
    <xf numFmtId="0" fontId="131" fillId="16" borderId="7" xfId="13209" applyFont="1" applyFill="1" applyBorder="1" applyAlignment="1">
      <alignment horizontal="center"/>
    </xf>
    <xf numFmtId="0" fontId="130" fillId="0" borderId="7" xfId="13209" applyFont="1" applyBorder="1" applyAlignment="1">
      <alignment horizontal="center"/>
    </xf>
    <xf numFmtId="49" fontId="8" fillId="0" borderId="0" xfId="13213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182" fontId="4" fillId="0" borderId="7" xfId="12933" applyNumberFormat="1" applyFont="1" applyFill="1" applyBorder="1" applyAlignment="1">
      <alignment horizontal="center" vertical="center"/>
    </xf>
    <xf numFmtId="0" fontId="4" fillId="0" borderId="7" xfId="12933" applyFont="1" applyBorder="1" applyAlignment="1">
      <alignment horizontal="center" vertical="center"/>
    </xf>
    <xf numFmtId="0" fontId="4" fillId="0" borderId="17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 shrinkToFit="1"/>
    </xf>
    <xf numFmtId="0" fontId="4" fillId="0" borderId="25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13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09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81" fillId="0" borderId="0" xfId="13209" applyFont="1" applyBorder="1" applyAlignment="1">
      <alignment vertical="center"/>
    </xf>
    <xf numFmtId="0" fontId="4" fillId="0" borderId="0" xfId="13209" applyFont="1" applyFill="1"/>
    <xf numFmtId="0" fontId="4" fillId="0" borderId="8" xfId="12933" applyFont="1" applyFill="1" applyBorder="1" applyAlignment="1">
      <alignment vertical="center" wrapText="1"/>
    </xf>
    <xf numFmtId="0" fontId="4" fillId="0" borderId="0" xfId="13209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132" fillId="0" borderId="0" xfId="13209" applyFont="1" applyFill="1" applyBorder="1" applyAlignment="1">
      <alignment horizontal="center"/>
    </xf>
    <xf numFmtId="0" fontId="4" fillId="0" borderId="25" xfId="12933" applyFont="1" applyBorder="1" applyAlignment="1">
      <alignment horizontal="center" vertical="center"/>
    </xf>
    <xf numFmtId="0" fontId="4" fillId="0" borderId="25" xfId="12933" applyFont="1" applyFill="1" applyBorder="1" applyAlignment="1">
      <alignment horizontal="center" vertical="center" wrapText="1"/>
    </xf>
    <xf numFmtId="0" fontId="4" fillId="0" borderId="0" xfId="13209" applyFont="1" applyFill="1" applyBorder="1" applyAlignment="1">
      <alignment horizontal="center" vertical="center" shrinkToFit="1"/>
    </xf>
    <xf numFmtId="0" fontId="0" fillId="0" borderId="0" xfId="13214" applyFont="1" applyBorder="1" applyAlignment="1" applyProtection="1">
      <alignment horizontal="center"/>
    </xf>
    <xf numFmtId="0" fontId="130" fillId="0" borderId="0" xfId="12933" applyFont="1" applyFill="1" applyBorder="1" applyAlignment="1">
      <alignment horizontal="center" vertical="center"/>
    </xf>
    <xf numFmtId="49" fontId="4" fillId="0" borderId="17" xfId="13209" applyNumberFormat="1" applyFont="1" applyFill="1" applyBorder="1" applyAlignment="1">
      <alignment horizontal="center"/>
    </xf>
    <xf numFmtId="0" fontId="0" fillId="0" borderId="0" xfId="12933" applyFont="1" applyFill="1" applyBorder="1" applyAlignment="1">
      <alignment horizontal="left" vertical="center"/>
    </xf>
    <xf numFmtId="0" fontId="4" fillId="0" borderId="7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17" xfId="13209" applyFont="1" applyBorder="1" applyAlignment="1">
      <alignment horizontal="center"/>
    </xf>
    <xf numFmtId="0" fontId="4" fillId="16" borderId="7" xfId="12933" applyFont="1" applyFill="1" applyBorder="1" applyAlignment="1">
      <alignment horizontal="center" vertical="center" wrapText="1"/>
    </xf>
    <xf numFmtId="0" fontId="4" fillId="16" borderId="0" xfId="13209" applyFont="1" applyFill="1"/>
    <xf numFmtId="0" fontId="6" fillId="16" borderId="0" xfId="13209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62" xfId="12933" applyFont="1" applyFill="1" applyBorder="1" applyAlignment="1">
      <alignment horizontal="center" vertical="center"/>
    </xf>
    <xf numFmtId="0" fontId="6" fillId="0" borderId="0" xfId="13208" applyFont="1" applyBorder="1" applyAlignment="1">
      <alignment horizontal="center" vertical="center" wrapText="1"/>
    </xf>
    <xf numFmtId="0" fontId="81" fillId="0" borderId="0" xfId="13209" applyFont="1" applyAlignment="1">
      <alignment vertical="center"/>
    </xf>
    <xf numFmtId="208" fontId="6" fillId="0" borderId="0" xfId="13209" applyNumberFormat="1" applyFont="1" applyFill="1" applyBorder="1" applyAlignment="1">
      <alignment horizontal="center"/>
    </xf>
    <xf numFmtId="0" fontId="81" fillId="0" borderId="0" xfId="13208" applyFont="1" applyBorder="1" applyAlignment="1">
      <alignment horizontal="center" vertical="center"/>
    </xf>
    <xf numFmtId="183" fontId="52" fillId="0" borderId="0" xfId="13215" applyNumberFormat="1" applyFont="1">
      <alignment vertical="center"/>
    </xf>
    <xf numFmtId="49" fontId="52" fillId="0" borderId="0" xfId="13215" applyNumberFormat="1" applyFont="1">
      <alignment vertical="center"/>
    </xf>
    <xf numFmtId="183" fontId="52" fillId="0" borderId="0" xfId="13215" applyNumberFormat="1" applyFont="1" applyFill="1">
      <alignment vertical="center"/>
    </xf>
    <xf numFmtId="182" fontId="40" fillId="0" borderId="7" xfId="13216" applyNumberFormat="1" applyFont="1" applyFill="1" applyBorder="1" applyAlignment="1">
      <alignment horizontal="left"/>
    </xf>
    <xf numFmtId="182" fontId="52" fillId="0" borderId="7" xfId="13216" applyNumberFormat="1" applyFont="1" applyFill="1" applyBorder="1" applyAlignment="1">
      <alignment horizontal="left"/>
    </xf>
    <xf numFmtId="209" fontId="52" fillId="0" borderId="7" xfId="13217" applyNumberFormat="1" applyFont="1" applyFill="1" applyBorder="1" applyAlignment="1">
      <alignment horizontal="left"/>
    </xf>
    <xf numFmtId="0" fontId="52" fillId="0" borderId="7" xfId="13217" applyNumberFormat="1" applyFont="1" applyFill="1" applyBorder="1" applyAlignment="1">
      <alignment horizontal="left"/>
    </xf>
    <xf numFmtId="0" fontId="52" fillId="17" borderId="7" xfId="13217" applyNumberFormat="1" applyFont="1" applyFill="1" applyBorder="1" applyAlignment="1">
      <alignment horizontal="left"/>
    </xf>
    <xf numFmtId="49" fontId="52" fillId="0" borderId="7" xfId="13217" applyNumberFormat="1" applyFont="1" applyFill="1" applyBorder="1" applyAlignment="1">
      <alignment horizontal="left"/>
    </xf>
    <xf numFmtId="49" fontId="52" fillId="35" borderId="7" xfId="13217" applyNumberFormat="1" applyFont="1" applyFill="1" applyBorder="1" applyAlignment="1">
      <alignment horizontal="left"/>
    </xf>
    <xf numFmtId="183" fontId="52" fillId="0" borderId="7" xfId="13216" applyNumberFormat="1" applyFont="1" applyFill="1" applyBorder="1" applyAlignment="1">
      <alignment horizontal="left" vertical="center"/>
    </xf>
    <xf numFmtId="49" fontId="52" fillId="0" borderId="0" xfId="13215" applyNumberFormat="1" applyFont="1" applyFill="1">
      <alignment vertical="center"/>
    </xf>
    <xf numFmtId="183" fontId="5" fillId="0" borderId="0" xfId="13219" applyNumberFormat="1" applyFont="1" applyFill="1" applyBorder="1" applyAlignment="1">
      <alignment horizontal="left" vertical="center" shrinkToFit="1"/>
    </xf>
    <xf numFmtId="183" fontId="52" fillId="0" borderId="0" xfId="13215" applyNumberFormat="1" applyFont="1" applyFill="1" applyBorder="1">
      <alignment vertical="center"/>
    </xf>
    <xf numFmtId="183" fontId="52" fillId="0" borderId="0" xfId="13215" applyNumberFormat="1" applyFont="1" applyFill="1" applyBorder="1" applyAlignment="1">
      <alignment horizontal="center" vertical="center"/>
    </xf>
    <xf numFmtId="49" fontId="52" fillId="0" borderId="0" xfId="13215" applyNumberFormat="1" applyFont="1" applyFill="1" applyBorder="1">
      <alignment vertical="center"/>
    </xf>
    <xf numFmtId="183" fontId="52" fillId="0" borderId="0" xfId="13215" applyNumberFormat="1" applyFont="1" applyFill="1" applyBorder="1" applyAlignment="1">
      <alignment horizontal="left" vertical="top" wrapText="1"/>
    </xf>
    <xf numFmtId="176" fontId="52" fillId="0" borderId="7" xfId="13217" applyNumberFormat="1" applyFont="1" applyFill="1" applyBorder="1" applyAlignment="1">
      <alignment horizontal="left"/>
    </xf>
    <xf numFmtId="183" fontId="52" fillId="0" borderId="0" xfId="13215" applyNumberFormat="1" applyFont="1" applyFill="1" applyBorder="1" applyAlignment="1">
      <alignment horizontal="left" vertical="center"/>
    </xf>
    <xf numFmtId="49" fontId="5" fillId="0" borderId="0" xfId="13219" applyNumberFormat="1" applyFont="1" applyFill="1" applyBorder="1" applyAlignment="1">
      <alignment horizontal="left" vertical="center" shrinkToFit="1"/>
    </xf>
    <xf numFmtId="184" fontId="5" fillId="0" borderId="0" xfId="13219" applyNumberFormat="1" applyFont="1" applyFill="1" applyBorder="1" applyAlignment="1">
      <alignment horizontal="left" vertical="center" shrinkToFit="1"/>
    </xf>
    <xf numFmtId="183" fontId="52" fillId="0" borderId="0" xfId="13215" applyNumberFormat="1" applyFont="1" applyFill="1" applyBorder="1" applyAlignment="1">
      <alignment horizontal="left"/>
    </xf>
    <xf numFmtId="183" fontId="52" fillId="0" borderId="0" xfId="13215" applyNumberFormat="1" applyFont="1" applyFill="1" applyAlignment="1"/>
    <xf numFmtId="182" fontId="52" fillId="0" borderId="0" xfId="13216" applyNumberFormat="1" applyFont="1" applyFill="1" applyBorder="1" applyAlignment="1">
      <alignment horizontal="left"/>
    </xf>
    <xf numFmtId="183" fontId="52" fillId="0" borderId="0" xfId="13216" applyNumberFormat="1" applyFont="1" applyFill="1" applyBorder="1" applyAlignment="1">
      <alignment horizontal="center" wrapText="1"/>
    </xf>
    <xf numFmtId="49" fontId="52" fillId="0" borderId="0" xfId="13216" applyNumberFormat="1" applyFont="1" applyFill="1" applyBorder="1" applyAlignment="1">
      <alignment horizontal="left"/>
    </xf>
    <xf numFmtId="183" fontId="52" fillId="0" borderId="0" xfId="13220" applyNumberFormat="1" applyFont="1" applyFill="1" applyBorder="1" applyAlignment="1">
      <alignment horizontal="left" vertical="center"/>
    </xf>
    <xf numFmtId="183" fontId="52" fillId="0" borderId="0" xfId="13215" applyNumberFormat="1" applyFont="1" applyAlignment="1"/>
    <xf numFmtId="183" fontId="52" fillId="15" borderId="0" xfId="13215" applyNumberFormat="1" applyFont="1" applyFill="1" applyBorder="1" applyAlignment="1">
      <alignment horizontal="left" vertical="center"/>
    </xf>
    <xf numFmtId="183" fontId="52" fillId="0" borderId="0" xfId="13216" applyNumberFormat="1" applyFont="1" applyFill="1" applyBorder="1" applyAlignment="1">
      <alignment horizontal="left" wrapText="1"/>
    </xf>
    <xf numFmtId="49" fontId="52" fillId="0" borderId="0" xfId="13221" applyNumberFormat="1" applyFont="1" applyFill="1" applyBorder="1" applyAlignment="1">
      <alignment horizontal="left"/>
    </xf>
    <xf numFmtId="16" fontId="52" fillId="0" borderId="0" xfId="13221" applyNumberFormat="1" applyFont="1" applyFill="1" applyBorder="1" applyAlignment="1">
      <alignment horizontal="left"/>
    </xf>
    <xf numFmtId="183" fontId="5" fillId="17" borderId="0" xfId="13219" applyNumberFormat="1" applyFont="1" applyFill="1" applyBorder="1" applyAlignment="1">
      <alignment horizontal="left" vertical="center" shrinkToFit="1"/>
    </xf>
    <xf numFmtId="183" fontId="52" fillId="0" borderId="0" xfId="13215" applyNumberFormat="1" applyFont="1" applyBorder="1">
      <alignment vertical="center"/>
    </xf>
    <xf numFmtId="49" fontId="52" fillId="0" borderId="0" xfId="13215" applyNumberFormat="1" applyFont="1" applyBorder="1">
      <alignment vertical="center"/>
    </xf>
    <xf numFmtId="187" fontId="52" fillId="0" borderId="7" xfId="13222" applyNumberFormat="1" applyFont="1" applyFill="1" applyBorder="1" applyAlignment="1" applyProtection="1">
      <alignment horizontal="left"/>
    </xf>
    <xf numFmtId="183" fontId="5" fillId="15" borderId="0" xfId="13219" applyNumberFormat="1" applyFont="1" applyFill="1" applyBorder="1" applyAlignment="1">
      <alignment horizontal="left" vertical="center"/>
    </xf>
    <xf numFmtId="49" fontId="5" fillId="15" borderId="0" xfId="13219" applyNumberFormat="1" applyFont="1" applyFill="1" applyBorder="1" applyAlignment="1">
      <alignment horizontal="left" vertical="center"/>
    </xf>
    <xf numFmtId="0" fontId="52" fillId="0" borderId="0" xfId="13215" applyNumberFormat="1" applyFont="1" applyAlignment="1"/>
    <xf numFmtId="16" fontId="52" fillId="16" borderId="0" xfId="13215" applyNumberFormat="1" applyFont="1" applyFill="1" applyBorder="1" applyAlignment="1">
      <alignment horizontal="center"/>
    </xf>
    <xf numFmtId="183" fontId="52" fillId="0" borderId="0" xfId="13215" applyNumberFormat="1" applyFont="1" applyBorder="1" applyAlignment="1">
      <alignment horizontal="center" vertical="center"/>
    </xf>
    <xf numFmtId="183" fontId="5" fillId="0" borderId="0" xfId="13219" applyNumberFormat="1" applyFont="1" applyFill="1" applyBorder="1" applyAlignment="1">
      <alignment vertical="center" shrinkToFit="1"/>
    </xf>
    <xf numFmtId="183" fontId="5" fillId="0" borderId="0" xfId="13218" applyNumberFormat="1" applyFont="1" applyBorder="1" applyAlignment="1">
      <alignment horizontal="center" vertical="center"/>
    </xf>
    <xf numFmtId="183" fontId="5" fillId="0" borderId="0" xfId="13215" applyNumberFormat="1" applyFont="1" applyAlignment="1">
      <alignment vertical="center"/>
    </xf>
    <xf numFmtId="183" fontId="52" fillId="0" borderId="0" xfId="13215" applyNumberFormat="1" applyFont="1" applyBorder="1" applyAlignment="1">
      <alignment horizontal="left" vertical="center"/>
    </xf>
    <xf numFmtId="17" fontId="77" fillId="0" borderId="0" xfId="13215" applyNumberFormat="1" applyFont="1" applyAlignment="1">
      <alignment horizontal="center" vertical="center"/>
    </xf>
    <xf numFmtId="183" fontId="76" fillId="0" borderId="0" xfId="13218" applyNumberFormat="1" applyFont="1" applyBorder="1" applyAlignment="1">
      <alignment horizontal="center" vertical="center"/>
    </xf>
    <xf numFmtId="49" fontId="76" fillId="0" borderId="0" xfId="13218" applyNumberFormat="1" applyFont="1" applyBorder="1" applyAlignment="1">
      <alignment horizontal="center" vertical="center"/>
    </xf>
    <xf numFmtId="180" fontId="4" fillId="0" borderId="0" xfId="13224" applyNumberFormat="1" applyFont="1"/>
    <xf numFmtId="180" fontId="4" fillId="0" borderId="0" xfId="13224" applyNumberFormat="1" applyFont="1" applyAlignment="1">
      <alignment horizontal="center"/>
    </xf>
    <xf numFmtId="180" fontId="81" fillId="0" borderId="0" xfId="13224" applyNumberFormat="1" applyFont="1"/>
    <xf numFmtId="210" fontId="137" fillId="0" borderId="0" xfId="13225" applyNumberFormat="1" applyFont="1" applyFill="1" applyBorder="1" applyAlignment="1">
      <alignment horizontal="center" vertical="center" wrapText="1"/>
    </xf>
    <xf numFmtId="180" fontId="137" fillId="0" borderId="0" xfId="13225" applyNumberFormat="1" applyFont="1" applyBorder="1" applyAlignment="1">
      <alignment horizontal="center" vertical="center" wrapText="1"/>
    </xf>
    <xf numFmtId="180" fontId="137" fillId="0" borderId="0" xfId="13225" applyNumberFormat="1" applyFont="1" applyBorder="1" applyAlignment="1">
      <alignment horizontal="center" vertical="center"/>
    </xf>
    <xf numFmtId="180" fontId="138" fillId="0" borderId="0" xfId="13224" applyNumberFormat="1" applyFont="1"/>
    <xf numFmtId="210" fontId="139" fillId="0" borderId="17" xfId="13225" applyNumberFormat="1" applyFont="1" applyFill="1" applyBorder="1" applyAlignment="1">
      <alignment horizontal="center" vertical="center" wrapText="1"/>
    </xf>
    <xf numFmtId="210" fontId="137" fillId="0" borderId="7" xfId="13225" applyNumberFormat="1" applyFont="1" applyFill="1" applyBorder="1" applyAlignment="1">
      <alignment horizontal="center" vertical="center"/>
    </xf>
    <xf numFmtId="16" fontId="137" fillId="0" borderId="7" xfId="13226" applyNumberFormat="1" applyFont="1" applyFill="1" applyBorder="1" applyAlignment="1">
      <alignment horizontal="center"/>
    </xf>
    <xf numFmtId="180" fontId="137" fillId="0" borderId="7" xfId="13226" applyNumberFormat="1" applyFont="1" applyBorder="1" applyAlignment="1">
      <alignment horizontal="center"/>
    </xf>
    <xf numFmtId="180" fontId="138" fillId="0" borderId="0" xfId="13227" applyNumberFormat="1" applyFont="1" applyFill="1" applyBorder="1" applyAlignment="1">
      <alignment horizontal="left" vertical="center" shrinkToFit="1"/>
    </xf>
    <xf numFmtId="180" fontId="4" fillId="17" borderId="0" xfId="13224" applyNumberFormat="1" applyFont="1" applyFill="1"/>
    <xf numFmtId="180" fontId="137" fillId="0" borderId="7" xfId="13225" applyNumberFormat="1" applyFont="1" applyFill="1" applyBorder="1" applyAlignment="1">
      <alignment horizontal="center" vertical="center"/>
    </xf>
    <xf numFmtId="180" fontId="4" fillId="0" borderId="7" xfId="13224" applyNumberFormat="1" applyFont="1" applyBorder="1"/>
    <xf numFmtId="180" fontId="137" fillId="0" borderId="62" xfId="13225" applyNumberFormat="1" applyFont="1" applyFill="1" applyBorder="1" applyAlignment="1">
      <alignment horizontal="center" vertical="center"/>
    </xf>
    <xf numFmtId="180" fontId="4" fillId="36" borderId="0" xfId="13224" applyNumberFormat="1" applyFont="1" applyFill="1"/>
    <xf numFmtId="211" fontId="142" fillId="0" borderId="7" xfId="13226" applyNumberFormat="1" applyFont="1" applyFill="1" applyBorder="1" applyAlignment="1">
      <alignment horizontal="center"/>
    </xf>
    <xf numFmtId="180" fontId="143" fillId="0" borderId="7" xfId="13225" applyNumberFormat="1" applyFont="1" applyFill="1" applyBorder="1" applyAlignment="1">
      <alignment horizontal="center" vertical="center" wrapText="1"/>
    </xf>
    <xf numFmtId="49" fontId="137" fillId="0" borderId="7" xfId="13224" applyNumberFormat="1" applyFont="1" applyFill="1" applyBorder="1" applyAlignment="1">
      <alignment horizontal="center" vertical="center"/>
    </xf>
    <xf numFmtId="180" fontId="13" fillId="0" borderId="0" xfId="13224" applyNumberFormat="1" applyFont="1"/>
    <xf numFmtId="211" fontId="142" fillId="36" borderId="7" xfId="13226" applyNumberFormat="1" applyFont="1" applyFill="1" applyBorder="1" applyAlignment="1">
      <alignment horizontal="center"/>
    </xf>
    <xf numFmtId="180" fontId="141" fillId="36" borderId="0" xfId="13229" applyNumberFormat="1" applyFont="1" applyFill="1" applyBorder="1" applyAlignment="1">
      <alignment horizontal="left" vertical="center"/>
    </xf>
    <xf numFmtId="210" fontId="137" fillId="0" borderId="7" xfId="13225" applyNumberFormat="1" applyFont="1" applyFill="1" applyBorder="1" applyAlignment="1">
      <alignment horizontal="center" vertical="center" wrapText="1"/>
    </xf>
    <xf numFmtId="180" fontId="137" fillId="0" borderId="0" xfId="13225" applyNumberFormat="1" applyFont="1" applyFill="1" applyAlignment="1">
      <alignment vertical="center"/>
    </xf>
    <xf numFmtId="180" fontId="137" fillId="0" borderId="7" xfId="13225" applyNumberFormat="1" applyFont="1" applyBorder="1" applyAlignment="1">
      <alignment horizontal="center" vertical="center"/>
    </xf>
    <xf numFmtId="180" fontId="144" fillId="17" borderId="0" xfId="13230" applyNumberFormat="1" applyFont="1" applyFill="1" applyAlignment="1"/>
    <xf numFmtId="180" fontId="144" fillId="17" borderId="0" xfId="13230" applyNumberFormat="1" applyFont="1" applyFill="1" applyBorder="1" applyAlignment="1">
      <alignment horizontal="left" vertical="center"/>
    </xf>
    <xf numFmtId="210" fontId="137" fillId="36" borderId="0" xfId="13225" applyNumberFormat="1" applyFont="1" applyFill="1" applyBorder="1" applyAlignment="1">
      <alignment horizontal="center" vertical="center" wrapText="1"/>
    </xf>
    <xf numFmtId="180" fontId="144" fillId="0" borderId="0" xfId="13230" applyNumberFormat="1" applyFont="1" applyAlignment="1"/>
    <xf numFmtId="210" fontId="137" fillId="0" borderId="13" xfId="13225" applyNumberFormat="1" applyFont="1" applyFill="1" applyBorder="1" applyAlignment="1">
      <alignment horizontal="center" vertical="center"/>
    </xf>
    <xf numFmtId="210" fontId="137" fillId="0" borderId="25" xfId="13225" applyNumberFormat="1" applyFont="1" applyBorder="1" applyAlignment="1">
      <alignment horizontal="center" vertical="center"/>
    </xf>
    <xf numFmtId="210" fontId="137" fillId="0" borderId="62" xfId="13225" applyNumberFormat="1" applyFont="1" applyFill="1" applyBorder="1" applyAlignment="1">
      <alignment horizontal="center" vertical="center"/>
    </xf>
    <xf numFmtId="180" fontId="13" fillId="17" borderId="0" xfId="13224" applyNumberFormat="1" applyFont="1" applyFill="1"/>
    <xf numFmtId="210" fontId="137" fillId="36" borderId="0" xfId="13224" applyNumberFormat="1" applyFont="1" applyFill="1" applyAlignment="1">
      <alignment horizontal="center"/>
    </xf>
    <xf numFmtId="180" fontId="137" fillId="36" borderId="0" xfId="13224" applyNumberFormat="1" applyFont="1" applyFill="1"/>
    <xf numFmtId="180" fontId="137" fillId="36" borderId="0" xfId="13224" applyNumberFormat="1" applyFont="1" applyFill="1" applyAlignment="1">
      <alignment horizontal="center"/>
    </xf>
    <xf numFmtId="0" fontId="44" fillId="36" borderId="0" xfId="13226" applyNumberFormat="1" applyFill="1">
      <alignment vertical="center"/>
    </xf>
    <xf numFmtId="180" fontId="138" fillId="36" borderId="0" xfId="13224" applyNumberFormat="1" applyFont="1" applyFill="1"/>
    <xf numFmtId="0" fontId="44" fillId="0" borderId="0" xfId="13226" applyNumberFormat="1">
      <alignment vertical="center"/>
    </xf>
    <xf numFmtId="210" fontId="137" fillId="0" borderId="28" xfId="13225" applyNumberFormat="1" applyFont="1" applyBorder="1" applyAlignment="1">
      <alignment horizontal="center" vertical="center"/>
    </xf>
    <xf numFmtId="210" fontId="137" fillId="0" borderId="65" xfId="13225" applyNumberFormat="1" applyFont="1" applyFill="1" applyBorder="1" applyAlignment="1">
      <alignment horizontal="center" vertical="center"/>
    </xf>
    <xf numFmtId="180" fontId="137" fillId="0" borderId="28" xfId="13225" applyNumberFormat="1" applyFont="1" applyBorder="1" applyAlignment="1">
      <alignment horizontal="center" vertical="center"/>
    </xf>
    <xf numFmtId="180" fontId="137" fillId="0" borderId="65" xfId="13225" applyNumberFormat="1" applyFont="1" applyFill="1" applyBorder="1" applyAlignment="1">
      <alignment horizontal="center" vertical="center"/>
    </xf>
    <xf numFmtId="180" fontId="137" fillId="36" borderId="0" xfId="13227" applyNumberFormat="1" applyFont="1" applyFill="1" applyBorder="1" applyAlignment="1">
      <alignment horizontal="center" vertical="center"/>
    </xf>
    <xf numFmtId="49" fontId="137" fillId="36" borderId="0" xfId="13227" applyNumberFormat="1" applyFont="1" applyFill="1" applyBorder="1" applyAlignment="1">
      <alignment horizontal="center" vertical="center" shrinkToFit="1"/>
    </xf>
    <xf numFmtId="180" fontId="137" fillId="36" borderId="0" xfId="13231" applyNumberFormat="1" applyFont="1" applyFill="1" applyBorder="1" applyAlignment="1">
      <alignment horizontal="center" vertical="center" wrapText="1"/>
    </xf>
    <xf numFmtId="180" fontId="144" fillId="0" borderId="0" xfId="13230" applyNumberFormat="1" applyFont="1" applyFill="1" applyAlignment="1"/>
    <xf numFmtId="180" fontId="141" fillId="17" borderId="0" xfId="13229" applyNumberFormat="1" applyFont="1" applyFill="1" applyBorder="1" applyAlignment="1">
      <alignment horizontal="left" vertical="center"/>
    </xf>
    <xf numFmtId="49" fontId="141" fillId="36" borderId="0" xfId="13229" applyNumberFormat="1" applyFont="1" applyFill="1" applyBorder="1" applyAlignment="1">
      <alignment horizontal="left" vertical="center"/>
    </xf>
    <xf numFmtId="180" fontId="137" fillId="0" borderId="13" xfId="13225" applyNumberFormat="1" applyFont="1" applyFill="1" applyBorder="1" applyAlignment="1">
      <alignment horizontal="center" vertical="center"/>
    </xf>
    <xf numFmtId="180" fontId="137" fillId="36" borderId="0" xfId="13227" applyNumberFormat="1" applyFont="1" applyFill="1" applyBorder="1" applyAlignment="1">
      <alignment horizontal="center" vertical="center" shrinkToFit="1"/>
    </xf>
    <xf numFmtId="184" fontId="137" fillId="36" borderId="0" xfId="13227" applyNumberFormat="1" applyFont="1" applyFill="1" applyBorder="1" applyAlignment="1">
      <alignment horizontal="center" vertical="center" shrinkToFit="1"/>
    </xf>
    <xf numFmtId="180" fontId="137" fillId="0" borderId="7" xfId="13225" applyNumberFormat="1" applyFont="1" applyFill="1" applyBorder="1" applyAlignment="1">
      <alignment horizontal="center" vertical="center" wrapText="1"/>
    </xf>
    <xf numFmtId="180" fontId="138" fillId="17" borderId="0" xfId="13227" applyNumberFormat="1" applyFont="1" applyFill="1" applyBorder="1" applyAlignment="1">
      <alignment horizontal="left" vertical="center" shrinkToFit="1"/>
    </xf>
    <xf numFmtId="1" fontId="142" fillId="0" borderId="7" xfId="13226" applyNumberFormat="1" applyFont="1" applyFill="1" applyBorder="1" applyAlignment="1">
      <alignment horizontal="center" vertical="center"/>
    </xf>
    <xf numFmtId="210" fontId="139" fillId="36" borderId="17" xfId="13225" applyNumberFormat="1" applyFont="1" applyFill="1" applyBorder="1" applyAlignment="1">
      <alignment horizontal="center" vertical="center" wrapText="1"/>
    </xf>
    <xf numFmtId="0" fontId="147" fillId="17" borderId="0" xfId="13226" applyNumberFormat="1" applyFont="1" applyFill="1" applyBorder="1" applyAlignment="1"/>
    <xf numFmtId="16" fontId="45" fillId="17" borderId="0" xfId="13232" applyNumberFormat="1" applyFont="1" applyFill="1" applyBorder="1" applyAlignment="1">
      <alignment horizontal="center"/>
    </xf>
    <xf numFmtId="0" fontId="148" fillId="17" borderId="0" xfId="13232" applyFont="1" applyFill="1"/>
    <xf numFmtId="0" fontId="45" fillId="17" borderId="0" xfId="13232" applyFont="1" applyFill="1"/>
    <xf numFmtId="0" fontId="149" fillId="17" borderId="0" xfId="13226" applyNumberFormat="1" applyFont="1" applyFill="1" applyBorder="1" applyAlignment="1"/>
    <xf numFmtId="0" fontId="45" fillId="0" borderId="0" xfId="13232" applyFont="1" applyBorder="1" applyAlignment="1">
      <alignment horizontal="center"/>
    </xf>
    <xf numFmtId="49" fontId="148" fillId="17" borderId="0" xfId="13233" applyNumberFormat="1" applyFont="1" applyFill="1" applyBorder="1" applyAlignment="1"/>
    <xf numFmtId="0" fontId="148" fillId="17" borderId="0" xfId="13226" applyNumberFormat="1" applyFont="1" applyFill="1" applyBorder="1" applyAlignment="1"/>
    <xf numFmtId="0" fontId="45" fillId="0" borderId="0" xfId="13232" applyFont="1" applyBorder="1"/>
    <xf numFmtId="0" fontId="150" fillId="0" borderId="0" xfId="13232" applyFont="1" applyBorder="1"/>
    <xf numFmtId="16" fontId="148" fillId="17" borderId="0" xfId="13226" applyNumberFormat="1" applyFont="1" applyFill="1" applyBorder="1" applyAlignment="1">
      <alignment horizontal="center"/>
    </xf>
    <xf numFmtId="16" fontId="145" fillId="17" borderId="0" xfId="13226" applyNumberFormat="1" applyFont="1" applyFill="1" applyBorder="1" applyAlignment="1">
      <alignment horizontal="center"/>
    </xf>
    <xf numFmtId="16" fontId="145" fillId="17" borderId="0" xfId="13226" applyNumberFormat="1" applyFont="1" applyFill="1" applyBorder="1" applyAlignment="1">
      <alignment horizontal="center" vertical="center"/>
    </xf>
    <xf numFmtId="49" fontId="45" fillId="17" borderId="0" xfId="13226" applyNumberFormat="1" applyFont="1" applyFill="1" applyBorder="1" applyAlignment="1">
      <alignment horizontal="center" vertical="center"/>
    </xf>
    <xf numFmtId="0" fontId="45" fillId="17" borderId="0" xfId="13226" applyNumberFormat="1" applyFont="1" applyFill="1" applyBorder="1" applyAlignment="1">
      <alignment vertical="center"/>
    </xf>
    <xf numFmtId="16" fontId="151" fillId="17" borderId="0" xfId="13226" applyNumberFormat="1" applyFont="1" applyFill="1" applyBorder="1" applyAlignment="1">
      <alignment horizontal="center"/>
    </xf>
    <xf numFmtId="49" fontId="145" fillId="17" borderId="0" xfId="13226" applyNumberFormat="1" applyFont="1" applyFill="1" applyBorder="1" applyAlignment="1">
      <alignment horizontal="center" vertical="center"/>
    </xf>
    <xf numFmtId="0" fontId="145" fillId="17" borderId="0" xfId="13226" applyNumberFormat="1" applyFont="1" applyFill="1" applyBorder="1" applyAlignment="1">
      <alignment vertical="center"/>
    </xf>
    <xf numFmtId="0" fontId="145" fillId="17" borderId="0" xfId="13226" applyNumberFormat="1" applyFont="1" applyFill="1" applyBorder="1" applyAlignment="1">
      <alignment vertical="center" wrapText="1"/>
    </xf>
    <xf numFmtId="0" fontId="152" fillId="17" borderId="0" xfId="13234" applyFont="1" applyFill="1" applyBorder="1" applyAlignment="1">
      <alignment horizontal="left" vertical="center" wrapText="1"/>
    </xf>
    <xf numFmtId="16" fontId="152" fillId="17" borderId="0" xfId="13234" applyNumberFormat="1" applyFont="1" applyFill="1" applyBorder="1" applyAlignment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/>
    </xf>
    <xf numFmtId="0" fontId="44" fillId="0" borderId="0" xfId="13226" applyNumberFormat="1" applyFont="1">
      <alignment vertical="center"/>
    </xf>
    <xf numFmtId="180" fontId="4" fillId="0" borderId="0" xfId="13224" applyNumberFormat="1" applyFont="1" applyBorder="1"/>
    <xf numFmtId="180" fontId="144" fillId="0" borderId="0" xfId="13230" applyNumberFormat="1" applyFont="1">
      <alignment vertical="center"/>
    </xf>
    <xf numFmtId="180" fontId="4" fillId="16" borderId="0" xfId="13224" applyNumberFormat="1" applyFont="1" applyFill="1"/>
    <xf numFmtId="180" fontId="138" fillId="16" borderId="0" xfId="13227" applyNumberFormat="1" applyFont="1" applyFill="1" applyBorder="1" applyAlignment="1">
      <alignment vertical="center"/>
    </xf>
    <xf numFmtId="180" fontId="13" fillId="16" borderId="0" xfId="13224" applyNumberFormat="1" applyFont="1" applyFill="1"/>
    <xf numFmtId="210" fontId="139" fillId="36" borderId="12" xfId="13225" applyNumberFormat="1" applyFont="1" applyFill="1" applyBorder="1" applyAlignment="1">
      <alignment horizontal="center" vertical="center" wrapText="1"/>
    </xf>
    <xf numFmtId="180" fontId="138" fillId="36" borderId="0" xfId="13227" applyNumberFormat="1" applyFont="1" applyFill="1" applyBorder="1" applyAlignment="1">
      <alignment vertical="center"/>
    </xf>
    <xf numFmtId="180" fontId="138" fillId="36" borderId="0" xfId="13227" applyNumberFormat="1" applyFont="1" applyFill="1" applyBorder="1" applyAlignment="1">
      <alignment horizontal="center" vertical="center"/>
    </xf>
    <xf numFmtId="210" fontId="139" fillId="36" borderId="0" xfId="13225" applyNumberFormat="1" applyFont="1" applyFill="1" applyBorder="1" applyAlignment="1">
      <alignment horizontal="center" vertical="center" wrapText="1"/>
    </xf>
    <xf numFmtId="180" fontId="137" fillId="0" borderId="0" xfId="13225" applyNumberFormat="1" applyFont="1" applyFill="1" applyBorder="1" applyAlignment="1">
      <alignment horizontal="center" vertical="center"/>
    </xf>
    <xf numFmtId="180" fontId="137" fillId="0" borderId="0" xfId="13225" applyNumberFormat="1" applyFont="1" applyFill="1" applyBorder="1" applyAlignment="1">
      <alignment horizontal="center" vertical="center" wrapText="1"/>
    </xf>
    <xf numFmtId="180" fontId="154" fillId="0" borderId="7" xfId="13226" applyNumberFormat="1" applyFont="1" applyBorder="1" applyAlignment="1">
      <alignment horizontal="center" vertical="center"/>
    </xf>
    <xf numFmtId="16" fontId="137" fillId="0" borderId="66" xfId="13226" applyNumberFormat="1" applyFont="1" applyFill="1" applyBorder="1" applyAlignment="1">
      <alignment horizontal="center"/>
    </xf>
    <xf numFmtId="180" fontId="138" fillId="0" borderId="0" xfId="13224" applyNumberFormat="1" applyFont="1" applyBorder="1" applyAlignment="1">
      <alignment vertical="center"/>
    </xf>
    <xf numFmtId="180" fontId="137" fillId="36" borderId="0" xfId="13224" applyNumberFormat="1" applyFont="1" applyFill="1" applyBorder="1" applyAlignment="1">
      <alignment horizontal="center" vertical="center"/>
    </xf>
    <xf numFmtId="180" fontId="137" fillId="15" borderId="0" xfId="13227" applyNumberFormat="1" applyFont="1" applyFill="1" applyBorder="1" applyAlignment="1">
      <alignment horizontal="center" vertical="center"/>
    </xf>
    <xf numFmtId="49" fontId="137" fillId="15" borderId="0" xfId="13227" applyNumberFormat="1" applyFont="1" applyFill="1" applyBorder="1" applyAlignment="1">
      <alignment horizontal="center" vertical="center" shrinkToFit="1"/>
    </xf>
    <xf numFmtId="180" fontId="137" fillId="15" borderId="0" xfId="13231" applyNumberFormat="1" applyFont="1" applyFill="1" applyBorder="1" applyAlignment="1">
      <alignment horizontal="center" vertical="center" wrapText="1"/>
    </xf>
    <xf numFmtId="180" fontId="81" fillId="0" borderId="0" xfId="13224" applyNumberFormat="1" applyFont="1" applyAlignment="1">
      <alignment vertical="center"/>
    </xf>
    <xf numFmtId="208" fontId="6" fillId="0" borderId="0" xfId="13224" applyNumberFormat="1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32" fillId="0" borderId="0" xfId="0" applyFont="1" applyAlignment="1"/>
    <xf numFmtId="0" fontId="39" fillId="16" borderId="19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horizontal="center" vertical="center"/>
    </xf>
    <xf numFmtId="0" fontId="39" fillId="17" borderId="8" xfId="12933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vertical="center" wrapText="1"/>
    </xf>
    <xf numFmtId="0" fontId="39" fillId="0" borderId="9" xfId="12933" applyFont="1" applyFill="1" applyBorder="1" applyAlignment="1">
      <alignment horizontal="center" vertical="center" wrapText="1"/>
    </xf>
    <xf numFmtId="0" fontId="39" fillId="0" borderId="8" xfId="12933" applyFont="1" applyFill="1" applyBorder="1" applyAlignment="1">
      <alignment horizontal="center" vertical="center" wrapText="1"/>
    </xf>
    <xf numFmtId="0" fontId="39" fillId="16" borderId="6" xfId="12933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9" fillId="16" borderId="7" xfId="12933" applyFont="1" applyFill="1" applyBorder="1" applyAlignment="1">
      <alignment horizontal="center" vertical="center" wrapText="1"/>
    </xf>
    <xf numFmtId="0" fontId="39" fillId="0" borderId="7" xfId="12933" applyFont="1" applyFill="1" applyBorder="1" applyAlignment="1">
      <alignment horizontal="center" vertical="center"/>
    </xf>
    <xf numFmtId="0" fontId="39" fillId="16" borderId="19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9" fillId="0" borderId="8" xfId="0" applyFont="1" applyBorder="1" applyAlignment="1">
      <alignment horizontal="center" vertical="center"/>
    </xf>
    <xf numFmtId="0" fontId="39" fillId="0" borderId="19" xfId="1293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9" fillId="17" borderId="9" xfId="12933" applyFont="1" applyFill="1" applyBorder="1" applyAlignment="1">
      <alignment horizontal="center" vertical="center"/>
    </xf>
    <xf numFmtId="0" fontId="39" fillId="16" borderId="7" xfId="12933" applyFont="1" applyFill="1" applyBorder="1" applyAlignment="1">
      <alignment horizontal="center" wrapText="1"/>
    </xf>
    <xf numFmtId="0" fontId="39" fillId="16" borderId="25" xfId="12933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wrapText="1"/>
    </xf>
    <xf numFmtId="0" fontId="39" fillId="17" borderId="6" xfId="12933" applyFont="1" applyFill="1" applyBorder="1" applyAlignment="1">
      <alignment horizontal="center" vertical="center" wrapText="1"/>
    </xf>
    <xf numFmtId="0" fontId="39" fillId="17" borderId="9" xfId="12933" applyFont="1" applyFill="1" applyBorder="1" applyAlignment="1">
      <alignment horizontal="center" vertical="center" wrapText="1"/>
    </xf>
    <xf numFmtId="0" fontId="39" fillId="17" borderId="8" xfId="12933" applyFont="1" applyFill="1" applyBorder="1" applyAlignment="1">
      <alignment horizontal="center" vertical="center" wrapText="1"/>
    </xf>
    <xf numFmtId="0" fontId="39" fillId="17" borderId="7" xfId="12933" applyFont="1" applyFill="1" applyBorder="1" applyAlignment="1">
      <alignment horizontal="center" vertical="center"/>
    </xf>
    <xf numFmtId="0" fontId="39" fillId="16" borderId="9" xfId="12933" applyFont="1" applyFill="1" applyBorder="1" applyAlignment="1">
      <alignment horizontal="center" vertical="center" wrapText="1"/>
    </xf>
    <xf numFmtId="0" fontId="39" fillId="16" borderId="8" xfId="12933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16" borderId="0" xfId="6447" applyFont="1" applyFill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17" borderId="19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wrapText="1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0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5" borderId="0" xfId="6447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16" borderId="15" xfId="6447" applyFont="1" applyFill="1" applyBorder="1" applyAlignment="1">
      <alignment vertical="center" shrinkToFit="1"/>
    </xf>
    <xf numFmtId="182" fontId="39" fillId="16" borderId="6" xfId="12933" applyNumberFormat="1" applyFont="1" applyFill="1" applyBorder="1" applyAlignment="1">
      <alignment horizontal="center" wrapText="1"/>
    </xf>
    <xf numFmtId="182" fontId="39" fillId="16" borderId="9" xfId="12933" applyNumberFormat="1" applyFont="1" applyFill="1" applyBorder="1" applyAlignment="1">
      <alignment horizontal="center" wrapText="1"/>
    </xf>
    <xf numFmtId="182" fontId="39" fillId="16" borderId="8" xfId="12933" applyNumberFormat="1" applyFont="1" applyFill="1" applyBorder="1" applyAlignment="1">
      <alignment horizontal="center" wrapText="1"/>
    </xf>
    <xf numFmtId="182" fontId="39" fillId="16" borderId="6" xfId="12933" applyNumberFormat="1" applyFont="1" applyFill="1" applyBorder="1" applyAlignment="1">
      <alignment horizontal="center" vertical="center" wrapText="1"/>
    </xf>
    <xf numFmtId="182" fontId="39" fillId="16" borderId="9" xfId="12933" applyNumberFormat="1" applyFont="1" applyFill="1" applyBorder="1" applyAlignment="1">
      <alignment horizontal="center" vertical="center" wrapText="1"/>
    </xf>
    <xf numFmtId="182" fontId="39" fillId="16" borderId="8" xfId="12933" applyNumberFormat="1" applyFont="1" applyFill="1" applyBorder="1" applyAlignment="1">
      <alignment horizontal="center" vertical="center" wrapText="1"/>
    </xf>
    <xf numFmtId="49" fontId="39" fillId="0" borderId="6" xfId="12933" applyNumberFormat="1" applyFont="1" applyFill="1" applyBorder="1" applyAlignment="1">
      <alignment horizontal="center" wrapText="1"/>
    </xf>
    <xf numFmtId="49" fontId="39" fillId="0" borderId="9" xfId="12933" applyNumberFormat="1" applyFont="1" applyFill="1" applyBorder="1" applyAlignment="1">
      <alignment horizontal="center" wrapText="1"/>
    </xf>
    <xf numFmtId="49" fontId="39" fillId="0" borderId="8" xfId="12933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7" fillId="0" borderId="0" xfId="6447" applyFont="1" applyFill="1" applyBorder="1" applyAlignment="1">
      <alignment vertical="center" shrinkToFit="1"/>
    </xf>
    <xf numFmtId="182" fontId="39" fillId="0" borderId="6" xfId="12933" applyNumberFormat="1" applyFont="1" applyFill="1" applyBorder="1" applyAlignment="1">
      <alignment horizontal="center" wrapText="1"/>
    </xf>
    <xf numFmtId="182" fontId="39" fillId="0" borderId="9" xfId="12933" applyNumberFormat="1" applyFont="1" applyFill="1" applyBorder="1" applyAlignment="1">
      <alignment horizontal="center" wrapText="1"/>
    </xf>
    <xf numFmtId="182" fontId="39" fillId="0" borderId="8" xfId="12933" applyNumberFormat="1" applyFont="1" applyFill="1" applyBorder="1" applyAlignment="1">
      <alignment horizontal="center" wrapText="1"/>
    </xf>
    <xf numFmtId="183" fontId="52" fillId="0" borderId="9" xfId="13031" applyNumberFormat="1" applyFont="1" applyFill="1" applyBorder="1" applyAlignment="1">
      <alignment horizontal="left" wrapText="1"/>
    </xf>
    <xf numFmtId="183" fontId="52" fillId="0" borderId="8" xfId="13031" applyNumberFormat="1" applyFont="1" applyFill="1" applyBorder="1" applyAlignment="1">
      <alignment horizontal="left" wrapText="1"/>
    </xf>
    <xf numFmtId="49" fontId="52" fillId="0" borderId="28" xfId="13033" applyNumberFormat="1" applyFont="1" applyFill="1" applyBorder="1" applyAlignment="1">
      <alignment horizontal="left" vertical="center"/>
    </xf>
    <xf numFmtId="49" fontId="52" fillId="0" borderId="8" xfId="13033" applyNumberFormat="1" applyFont="1" applyFill="1" applyBorder="1" applyAlignment="1">
      <alignment horizontal="left" vertical="center"/>
    </xf>
    <xf numFmtId="183" fontId="52" fillId="0" borderId="28" xfId="13033" applyNumberFormat="1" applyFont="1" applyFill="1" applyBorder="1" applyAlignment="1">
      <alignment horizontal="left" vertical="center"/>
    </xf>
    <xf numFmtId="183" fontId="52" fillId="0" borderId="8" xfId="13033" applyNumberFormat="1" applyFont="1" applyFill="1" applyBorder="1" applyAlignment="1">
      <alignment horizontal="left" vertical="center"/>
    </xf>
    <xf numFmtId="183" fontId="52" fillId="0" borderId="28" xfId="13031" applyNumberFormat="1" applyFont="1" applyFill="1" applyBorder="1" applyAlignment="1">
      <alignment horizontal="left" wrapText="1"/>
    </xf>
    <xf numFmtId="183" fontId="52" fillId="0" borderId="0" xfId="13030" applyNumberFormat="1" applyFont="1" applyFill="1">
      <alignment vertical="center"/>
    </xf>
    <xf numFmtId="183" fontId="52" fillId="0" borderId="15" xfId="13030" applyNumberFormat="1" applyFont="1" applyFill="1" applyBorder="1">
      <alignment vertical="center"/>
    </xf>
    <xf numFmtId="183" fontId="5" fillId="15" borderId="0" xfId="13034" applyNumberFormat="1" applyFont="1" applyFill="1" applyBorder="1" applyAlignment="1">
      <alignment horizontal="left" vertical="center"/>
    </xf>
    <xf numFmtId="49" fontId="52" fillId="0" borderId="28" xfId="13033" applyNumberFormat="1" applyFont="1" applyBorder="1" applyAlignment="1">
      <alignment horizontal="left" vertical="center"/>
    </xf>
    <xf numFmtId="49" fontId="52" fillId="0" borderId="8" xfId="13033" applyNumberFormat="1" applyFont="1" applyBorder="1" applyAlignment="1">
      <alignment horizontal="left" vertical="center"/>
    </xf>
    <xf numFmtId="183" fontId="52" fillId="0" borderId="28" xfId="13033" applyNumberFormat="1" applyFont="1" applyBorder="1" applyAlignment="1">
      <alignment horizontal="left" vertical="center"/>
    </xf>
    <xf numFmtId="183" fontId="52" fillId="0" borderId="8" xfId="13033" applyNumberFormat="1" applyFont="1" applyBorder="1" applyAlignment="1">
      <alignment horizontal="left" vertical="center"/>
    </xf>
    <xf numFmtId="183" fontId="52" fillId="0" borderId="27" xfId="13031" applyNumberFormat="1" applyFont="1" applyFill="1" applyBorder="1" applyAlignment="1">
      <alignment horizontal="left" wrapText="1"/>
    </xf>
    <xf numFmtId="183" fontId="5" fillId="0" borderId="0" xfId="13034" applyNumberFormat="1" applyFont="1" applyFill="1" applyBorder="1" applyAlignment="1">
      <alignment horizontal="left" vertical="center" shrinkToFit="1"/>
    </xf>
    <xf numFmtId="183" fontId="5" fillId="0" borderId="0" xfId="13033" applyNumberFormat="1" applyFont="1" applyBorder="1" applyAlignment="1">
      <alignment horizontal="center" vertical="center"/>
    </xf>
    <xf numFmtId="183" fontId="76" fillId="0" borderId="0" xfId="13033" applyNumberFormat="1" applyFont="1" applyBorder="1" applyAlignment="1">
      <alignment horizontal="center" vertical="center"/>
    </xf>
    <xf numFmtId="183" fontId="76" fillId="0" borderId="0" xfId="13033" applyNumberFormat="1" applyFont="1" applyFill="1" applyBorder="1" applyAlignment="1">
      <alignment horizontal="center" vertical="center"/>
    </xf>
    <xf numFmtId="183" fontId="76" fillId="0" borderId="0" xfId="13030" applyNumberFormat="1" applyFont="1" applyAlignment="1">
      <alignment horizontal="left" vertical="center"/>
    </xf>
    <xf numFmtId="49" fontId="52" fillId="0" borderId="27" xfId="13033" applyNumberFormat="1" applyFont="1" applyBorder="1" applyAlignment="1">
      <alignment horizontal="left" vertical="center"/>
    </xf>
    <xf numFmtId="183" fontId="52" fillId="0" borderId="27" xfId="13033" applyNumberFormat="1" applyFont="1" applyBorder="1" applyAlignment="1">
      <alignment horizontal="left" vertical="center"/>
    </xf>
    <xf numFmtId="202" fontId="78" fillId="0" borderId="28" xfId="13046" applyNumberFormat="1" applyFont="1" applyFill="1" applyBorder="1" applyAlignment="1">
      <alignment horizontal="center" vertical="center" wrapText="1"/>
    </xf>
    <xf numFmtId="202" fontId="78" fillId="0" borderId="8" xfId="13046" applyNumberFormat="1" applyFont="1" applyFill="1" applyBorder="1" applyAlignment="1">
      <alignment horizontal="center" vertical="center" wrapText="1"/>
    </xf>
    <xf numFmtId="202" fontId="78" fillId="0" borderId="27" xfId="13046" applyNumberFormat="1" applyFont="1" applyFill="1" applyBorder="1" applyAlignment="1">
      <alignment horizontal="center" vertical="center" wrapText="1"/>
    </xf>
    <xf numFmtId="202" fontId="8" fillId="0" borderId="28" xfId="13047" applyNumberFormat="1" applyFont="1" applyFill="1" applyBorder="1" applyAlignment="1">
      <alignment horizontal="center" vertical="center"/>
    </xf>
    <xf numFmtId="202" fontId="8" fillId="0" borderId="8" xfId="13047" applyNumberFormat="1" applyFont="1" applyFill="1" applyBorder="1" applyAlignment="1">
      <alignment horizontal="center" vertical="center"/>
    </xf>
    <xf numFmtId="203" fontId="8" fillId="0" borderId="28" xfId="13047" applyNumberFormat="1" applyFont="1" applyFill="1" applyBorder="1" applyAlignment="1">
      <alignment horizontal="center" vertical="center"/>
    </xf>
    <xf numFmtId="203" fontId="8" fillId="0" borderId="8" xfId="13047" applyNumberFormat="1" applyFont="1" applyFill="1" applyBorder="1" applyAlignment="1">
      <alignment horizontal="center" vertical="center"/>
    </xf>
    <xf numFmtId="202" fontId="34" fillId="0" borderId="0" xfId="13058" applyNumberFormat="1" applyFont="1" applyBorder="1" applyAlignment="1">
      <alignment horizontal="center" vertical="center"/>
    </xf>
    <xf numFmtId="202" fontId="81" fillId="15" borderId="0" xfId="13051" applyNumberFormat="1" applyFont="1" applyFill="1" applyBorder="1" applyAlignment="1">
      <alignment horizontal="left" vertical="center"/>
    </xf>
    <xf numFmtId="202" fontId="78" fillId="0" borderId="9" xfId="13046" applyNumberFormat="1" applyFont="1" applyFill="1" applyBorder="1" applyAlignment="1">
      <alignment horizontal="center" vertical="center" wrapText="1"/>
    </xf>
    <xf numFmtId="202" fontId="8" fillId="0" borderId="27" xfId="13047" applyNumberFormat="1" applyFont="1" applyFill="1" applyBorder="1" applyAlignment="1">
      <alignment horizontal="center" vertical="center"/>
    </xf>
    <xf numFmtId="202" fontId="8" fillId="0" borderId="9" xfId="13047" applyNumberFormat="1" applyFont="1" applyFill="1" applyBorder="1" applyAlignment="1">
      <alignment horizontal="center" vertical="center"/>
    </xf>
    <xf numFmtId="203" fontId="8" fillId="0" borderId="27" xfId="13047" applyNumberFormat="1" applyFont="1" applyFill="1" applyBorder="1" applyAlignment="1">
      <alignment horizontal="center" vertical="center" wrapText="1"/>
    </xf>
    <xf numFmtId="202" fontId="8" fillId="0" borderId="28" xfId="13047" applyNumberFormat="1" applyFont="1" applyFill="1" applyBorder="1" applyAlignment="1">
      <alignment horizontal="center" vertical="center" wrapText="1"/>
    </xf>
    <xf numFmtId="202" fontId="8" fillId="0" borderId="9" xfId="13047" applyNumberFormat="1" applyFont="1" applyFill="1" applyBorder="1" applyAlignment="1">
      <alignment horizontal="center" vertical="center" wrapText="1"/>
    </xf>
    <xf numFmtId="202" fontId="8" fillId="0" borderId="8" xfId="13047" applyNumberFormat="1" applyFont="1" applyFill="1" applyBorder="1" applyAlignment="1">
      <alignment horizontal="center" vertical="center" wrapText="1"/>
    </xf>
    <xf numFmtId="202" fontId="50" fillId="0" borderId="28" xfId="13046" applyNumberFormat="1" applyFont="1" applyFill="1" applyBorder="1" applyAlignment="1">
      <alignment horizontal="center" vertical="center" wrapText="1"/>
    </xf>
    <xf numFmtId="202" fontId="50" fillId="0" borderId="8" xfId="13046" applyNumberFormat="1" applyFont="1" applyFill="1" applyBorder="1" applyAlignment="1">
      <alignment horizontal="center" vertical="center" wrapText="1"/>
    </xf>
    <xf numFmtId="202" fontId="8" fillId="0" borderId="28" xfId="13046" applyNumberFormat="1" applyFont="1" applyFill="1" applyBorder="1" applyAlignment="1">
      <alignment horizontal="center" vertical="center"/>
    </xf>
    <xf numFmtId="202" fontId="8" fillId="0" borderId="9" xfId="13046" applyNumberFormat="1" applyFont="1" applyFill="1" applyBorder="1" applyAlignment="1">
      <alignment horizontal="center" vertical="center"/>
    </xf>
    <xf numFmtId="202" fontId="8" fillId="0" borderId="8" xfId="13046" applyNumberFormat="1" applyFont="1" applyFill="1" applyBorder="1" applyAlignment="1">
      <alignment horizontal="center" vertical="center"/>
    </xf>
    <xf numFmtId="202" fontId="8" fillId="0" borderId="28" xfId="13046" applyNumberFormat="1" applyFont="1" applyFill="1" applyBorder="1" applyAlignment="1">
      <alignment horizontal="center" vertical="center" wrapText="1"/>
    </xf>
    <xf numFmtId="202" fontId="8" fillId="0" borderId="9" xfId="13046" applyNumberFormat="1" applyFont="1" applyFill="1" applyBorder="1" applyAlignment="1">
      <alignment horizontal="center" vertical="center" wrapText="1"/>
    </xf>
    <xf numFmtId="202" fontId="8" fillId="0" borderId="8" xfId="13046" applyNumberFormat="1" applyFont="1" applyFill="1" applyBorder="1" applyAlignment="1">
      <alignment horizontal="center" vertical="center" wrapText="1"/>
    </xf>
    <xf numFmtId="202" fontId="50" fillId="0" borderId="28" xfId="13047" applyNumberFormat="1" applyFont="1" applyFill="1" applyBorder="1" applyAlignment="1">
      <alignment horizontal="center" vertical="center" wrapText="1"/>
    </xf>
    <xf numFmtId="202" fontId="50" fillId="0" borderId="9" xfId="13047" applyNumberFormat="1" applyFont="1" applyFill="1" applyBorder="1" applyAlignment="1">
      <alignment horizontal="center" vertical="center" wrapText="1"/>
    </xf>
    <xf numFmtId="202" fontId="50" fillId="0" borderId="8" xfId="13047" applyNumberFormat="1" applyFont="1" applyFill="1" applyBorder="1" applyAlignment="1">
      <alignment horizontal="center" vertical="center" wrapText="1"/>
    </xf>
    <xf numFmtId="203" fontId="8" fillId="0" borderId="28" xfId="13046" applyNumberFormat="1" applyFont="1" applyFill="1" applyBorder="1" applyAlignment="1">
      <alignment horizontal="center" vertical="center"/>
    </xf>
    <xf numFmtId="203" fontId="8" fillId="0" borderId="9" xfId="13046" applyNumberFormat="1" applyFont="1" applyFill="1" applyBorder="1" applyAlignment="1">
      <alignment horizontal="center" vertical="center"/>
    </xf>
    <xf numFmtId="203" fontId="8" fillId="0" borderId="8" xfId="13046" applyNumberFormat="1" applyFont="1" applyFill="1" applyBorder="1" applyAlignment="1">
      <alignment horizontal="center" vertical="center"/>
    </xf>
    <xf numFmtId="0" fontId="124" fillId="0" borderId="0" xfId="13208" applyFont="1" applyBorder="1" applyAlignment="1">
      <alignment horizontal="center" vertical="center"/>
    </xf>
    <xf numFmtId="0" fontId="124" fillId="0" borderId="0" xfId="13208" applyFont="1" applyFill="1" applyBorder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67" fillId="0" borderId="0" xfId="13208" applyFont="1" applyFill="1" applyBorder="1" applyAlignment="1">
      <alignment horizontal="center" vertical="center"/>
    </xf>
    <xf numFmtId="0" fontId="67" fillId="0" borderId="0" xfId="13208" applyFont="1" applyBorder="1" applyAlignment="1">
      <alignment horizontal="center" vertical="center"/>
    </xf>
    <xf numFmtId="0" fontId="118" fillId="0" borderId="0" xfId="13209" applyFont="1" applyFill="1" applyBorder="1" applyAlignment="1">
      <alignment horizontal="left" vertical="center" shrinkToFit="1"/>
    </xf>
    <xf numFmtId="0" fontId="67" fillId="0" borderId="0" xfId="13209" applyFont="1" applyFill="1" applyBorder="1" applyAlignment="1">
      <alignment horizontal="left" vertical="center" shrinkToFit="1"/>
    </xf>
    <xf numFmtId="0" fontId="73" fillId="0" borderId="7" xfId="12933" applyFont="1" applyFill="1" applyBorder="1" applyAlignment="1">
      <alignment horizontal="center" vertical="center"/>
    </xf>
    <xf numFmtId="0" fontId="73" fillId="0" borderId="25" xfId="12933" applyFont="1" applyFill="1" applyBorder="1" applyAlignment="1">
      <alignment horizontal="center" vertical="center"/>
    </xf>
    <xf numFmtId="0" fontId="73" fillId="0" borderId="8" xfId="12933" applyFont="1" applyFill="1" applyBorder="1" applyAlignment="1">
      <alignment horizontal="center" vertical="center"/>
    </xf>
    <xf numFmtId="0" fontId="67" fillId="15" borderId="0" xfId="13209" applyFont="1" applyFill="1" applyBorder="1" applyAlignment="1">
      <alignment horizontal="left" vertical="center"/>
    </xf>
    <xf numFmtId="0" fontId="73" fillId="0" borderId="25" xfId="12933" applyFont="1" applyBorder="1" applyAlignment="1">
      <alignment horizontal="center" vertical="center"/>
    </xf>
    <xf numFmtId="0" fontId="73" fillId="0" borderId="8" xfId="12933" applyFont="1" applyBorder="1" applyAlignment="1">
      <alignment horizontal="center" vertical="center"/>
    </xf>
    <xf numFmtId="0" fontId="73" fillId="0" borderId="7" xfId="12933" applyFont="1" applyBorder="1" applyAlignment="1">
      <alignment horizontal="center" vertical="center"/>
    </xf>
    <xf numFmtId="0" fontId="67" fillId="0" borderId="0" xfId="13021" applyFont="1" applyFill="1" applyBorder="1" applyAlignment="1">
      <alignment horizontal="left" vertical="center" shrinkToFit="1"/>
    </xf>
    <xf numFmtId="0" fontId="67" fillId="0" borderId="0" xfId="13021" applyFont="1" applyFill="1" applyBorder="1" applyAlignment="1">
      <alignment horizontal="left"/>
    </xf>
    <xf numFmtId="0" fontId="73" fillId="0" borderId="46" xfId="13021" applyFont="1" applyFill="1" applyBorder="1" applyAlignment="1">
      <alignment horizontal="center" vertical="center"/>
    </xf>
    <xf numFmtId="0" fontId="73" fillId="0" borderId="50" xfId="13021" applyFont="1" applyFill="1" applyBorder="1" applyAlignment="1">
      <alignment horizontal="center" vertical="center"/>
    </xf>
    <xf numFmtId="0" fontId="73" fillId="0" borderId="47" xfId="13021" applyFont="1" applyFill="1" applyBorder="1" applyAlignment="1">
      <alignment horizontal="center" vertical="center"/>
    </xf>
    <xf numFmtId="0" fontId="73" fillId="0" borderId="51" xfId="13021" applyFont="1" applyFill="1" applyBorder="1" applyAlignment="1">
      <alignment horizontal="center" vertical="center"/>
    </xf>
    <xf numFmtId="0" fontId="73" fillId="0" borderId="7" xfId="13021" applyFont="1" applyFill="1" applyBorder="1" applyAlignment="1">
      <alignment horizontal="center" vertical="center"/>
    </xf>
    <xf numFmtId="0" fontId="73" fillId="0" borderId="0" xfId="13021" applyFont="1" applyFill="1" applyBorder="1" applyAlignment="1"/>
    <xf numFmtId="0" fontId="67" fillId="0" borderId="59" xfId="13021" applyFont="1" applyFill="1" applyBorder="1" applyAlignment="1">
      <alignment horizontal="left" vertical="center" shrinkToFit="1"/>
    </xf>
    <xf numFmtId="0" fontId="67" fillId="0" borderId="15" xfId="13021" applyFont="1" applyFill="1" applyBorder="1" applyAlignment="1">
      <alignment horizontal="left" vertical="center" shrinkToFit="1"/>
    </xf>
    <xf numFmtId="184" fontId="67" fillId="0" borderId="8" xfId="13021" applyNumberFormat="1" applyFont="1" applyFill="1" applyBorder="1" applyAlignment="1">
      <alignment horizontal="left" vertical="center" shrinkToFit="1"/>
    </xf>
    <xf numFmtId="49" fontId="67" fillId="0" borderId="8" xfId="13021" applyNumberFormat="1" applyFont="1" applyFill="1" applyBorder="1" applyAlignment="1">
      <alignment horizontal="left" vertical="center" shrinkToFit="1"/>
    </xf>
    <xf numFmtId="0" fontId="67" fillId="0" borderId="8" xfId="13021" applyFont="1" applyFill="1" applyBorder="1" applyAlignment="1">
      <alignment horizontal="left" vertical="center" shrinkToFit="1"/>
    </xf>
    <xf numFmtId="0" fontId="73" fillId="33" borderId="7" xfId="13021" applyFont="1" applyFill="1" applyBorder="1" applyAlignment="1">
      <alignment horizontal="center" vertical="center"/>
    </xf>
    <xf numFmtId="0" fontId="73" fillId="0" borderId="7" xfId="13021" applyFont="1" applyBorder="1" applyAlignment="1"/>
    <xf numFmtId="0" fontId="73" fillId="0" borderId="25" xfId="13021" applyFont="1" applyFill="1" applyBorder="1" applyAlignment="1">
      <alignment horizontal="center" vertical="center"/>
    </xf>
    <xf numFmtId="0" fontId="73" fillId="0" borderId="9" xfId="13021" applyFont="1" applyFill="1" applyBorder="1" applyAlignment="1">
      <alignment horizontal="center" vertical="center"/>
    </xf>
    <xf numFmtId="0" fontId="73" fillId="0" borderId="8" xfId="13021" applyFont="1" applyFill="1" applyBorder="1" applyAlignment="1">
      <alignment horizontal="center" vertical="center"/>
    </xf>
    <xf numFmtId="0" fontId="73" fillId="33" borderId="42" xfId="13021" applyFont="1" applyFill="1" applyBorder="1" applyAlignment="1">
      <alignment horizontal="center" vertical="center"/>
    </xf>
    <xf numFmtId="0" fontId="73" fillId="0" borderId="51" xfId="13021" applyFont="1" applyBorder="1" applyAlignment="1"/>
    <xf numFmtId="0" fontId="67" fillId="15" borderId="0" xfId="13021" applyFont="1" applyFill="1" applyAlignment="1">
      <alignment horizontal="left" vertical="center" wrapText="1"/>
    </xf>
    <xf numFmtId="0" fontId="67" fillId="0" borderId="0" xfId="13021" applyFont="1" applyFill="1" applyAlignment="1">
      <alignment horizontal="left" vertical="center" wrapText="1"/>
    </xf>
    <xf numFmtId="0" fontId="67" fillId="0" borderId="0" xfId="13021" applyFont="1" applyFill="1" applyAlignment="1">
      <alignment horizontal="left" vertical="center" wrapText="1" shrinkToFit="1"/>
    </xf>
    <xf numFmtId="0" fontId="67" fillId="16" borderId="0" xfId="13021" applyFont="1" applyFill="1" applyBorder="1" applyAlignment="1">
      <alignment horizontal="left" vertical="center" wrapText="1" shrinkToFit="1"/>
    </xf>
    <xf numFmtId="0" fontId="73" fillId="0" borderId="7" xfId="13021" applyFont="1" applyFill="1" applyBorder="1" applyAlignment="1">
      <alignment horizontal="center" vertical="center" wrapText="1"/>
    </xf>
    <xf numFmtId="0" fontId="67" fillId="0" borderId="0" xfId="13021" applyFont="1" applyFill="1" applyAlignment="1">
      <alignment horizontal="left"/>
    </xf>
    <xf numFmtId="0" fontId="118" fillId="0" borderId="0" xfId="13021" applyFont="1" applyFill="1" applyAlignment="1">
      <alignment horizontal="left"/>
    </xf>
    <xf numFmtId="0" fontId="118" fillId="0" borderId="15" xfId="13021" applyFont="1" applyFill="1" applyBorder="1" applyAlignment="1">
      <alignment horizontal="left"/>
    </xf>
    <xf numFmtId="0" fontId="73" fillId="0" borderId="47" xfId="13021" applyFont="1" applyFill="1" applyBorder="1" applyAlignment="1">
      <alignment horizontal="center" vertical="center" wrapText="1"/>
    </xf>
    <xf numFmtId="0" fontId="73" fillId="0" borderId="51" xfId="13021" applyFont="1" applyFill="1" applyBorder="1" applyAlignment="1">
      <alignment horizontal="center" vertical="center" wrapText="1"/>
    </xf>
    <xf numFmtId="0" fontId="118" fillId="0" borderId="0" xfId="13021" applyFont="1" applyFill="1" applyBorder="1" applyAlignment="1">
      <alignment horizontal="left" vertical="center" shrinkToFit="1"/>
    </xf>
    <xf numFmtId="0" fontId="73" fillId="0" borderId="7" xfId="13021" applyFont="1" applyFill="1" applyBorder="1" applyAlignment="1">
      <alignment horizontal="center"/>
    </xf>
    <xf numFmtId="0" fontId="73" fillId="0" borderId="7" xfId="13021" applyFont="1" applyFill="1" applyBorder="1"/>
    <xf numFmtId="0" fontId="73" fillId="0" borderId="7" xfId="13021" applyFont="1" applyFill="1" applyBorder="1" applyAlignment="1"/>
    <xf numFmtId="0" fontId="73" fillId="0" borderId="25" xfId="13021" applyFont="1" applyFill="1" applyBorder="1" applyAlignment="1">
      <alignment horizontal="center"/>
    </xf>
    <xf numFmtId="0" fontId="115" fillId="0" borderId="0" xfId="13021" applyFont="1" applyFill="1" applyBorder="1"/>
    <xf numFmtId="0" fontId="73" fillId="0" borderId="47" xfId="13206" applyFont="1" applyFill="1" applyBorder="1" applyAlignment="1">
      <alignment horizontal="center" vertical="center" wrapText="1"/>
    </xf>
    <xf numFmtId="0" fontId="73" fillId="0" borderId="45" xfId="13206" applyFont="1" applyFill="1" applyBorder="1" applyAlignment="1">
      <alignment horizontal="center" vertical="center" wrapText="1"/>
    </xf>
    <xf numFmtId="0" fontId="73" fillId="0" borderId="55" xfId="13021" applyFont="1" applyFill="1" applyBorder="1" applyAlignment="1">
      <alignment horizontal="center" vertical="center" wrapText="1"/>
    </xf>
    <xf numFmtId="0" fontId="73" fillId="0" borderId="52" xfId="13021" applyFont="1" applyFill="1" applyBorder="1" applyAlignment="1">
      <alignment horizontal="center" vertical="center" wrapText="1"/>
    </xf>
    <xf numFmtId="0" fontId="73" fillId="33" borderId="26" xfId="13021" applyFont="1" applyFill="1" applyBorder="1" applyAlignment="1">
      <alignment horizontal="center" vertical="center"/>
    </xf>
    <xf numFmtId="0" fontId="73" fillId="0" borderId="45" xfId="13021" applyFont="1" applyFill="1" applyBorder="1" applyAlignment="1">
      <alignment horizontal="center" vertical="center" wrapText="1"/>
    </xf>
    <xf numFmtId="0" fontId="73" fillId="0" borderId="7" xfId="13021" applyFont="1" applyBorder="1" applyAlignment="1">
      <alignment horizontal="center" vertical="center"/>
    </xf>
    <xf numFmtId="0" fontId="73" fillId="0" borderId="7" xfId="13021" applyFont="1" applyBorder="1" applyAlignment="1">
      <alignment horizontal="center"/>
    </xf>
    <xf numFmtId="0" fontId="73" fillId="0" borderId="25" xfId="13021" applyFont="1" applyBorder="1" applyAlignment="1">
      <alignment horizontal="center"/>
    </xf>
    <xf numFmtId="0" fontId="73" fillId="0" borderId="25" xfId="13021" applyFont="1" applyBorder="1"/>
    <xf numFmtId="0" fontId="73" fillId="0" borderId="25" xfId="13021" applyFont="1" applyBorder="1" applyAlignment="1">
      <alignment horizontal="center" vertical="center"/>
    </xf>
    <xf numFmtId="0" fontId="73" fillId="0" borderId="8" xfId="13021" applyFont="1" applyBorder="1" applyAlignment="1">
      <alignment horizontal="center" vertical="center"/>
    </xf>
    <xf numFmtId="0" fontId="67" fillId="0" borderId="61" xfId="13021" applyFont="1" applyFill="1" applyBorder="1" applyAlignment="1">
      <alignment horizontal="left" vertical="center" shrinkToFit="1"/>
    </xf>
    <xf numFmtId="0" fontId="73" fillId="0" borderId="25" xfId="13021" applyFont="1" applyFill="1" applyBorder="1"/>
    <xf numFmtId="0" fontId="73" fillId="33" borderId="43" xfId="13021" applyFont="1" applyFill="1" applyBorder="1" applyAlignment="1">
      <alignment horizontal="center" vertical="center"/>
    </xf>
    <xf numFmtId="0" fontId="73" fillId="0" borderId="49" xfId="13021" applyFont="1" applyBorder="1" applyAlignment="1"/>
    <xf numFmtId="0" fontId="73" fillId="16" borderId="7" xfId="13021" applyFont="1" applyFill="1" applyBorder="1" applyAlignment="1">
      <alignment horizontal="center" vertical="center" wrapText="1"/>
    </xf>
    <xf numFmtId="0" fontId="73" fillId="33" borderId="60" xfId="13021" applyFont="1" applyFill="1" applyBorder="1" applyAlignment="1">
      <alignment horizontal="center" vertical="center"/>
    </xf>
    <xf numFmtId="0" fontId="73" fillId="0" borderId="0" xfId="13021" applyFont="1" applyBorder="1" applyAlignment="1"/>
    <xf numFmtId="0" fontId="119" fillId="0" borderId="25" xfId="13021" applyFont="1" applyFill="1" applyBorder="1" applyAlignment="1">
      <alignment horizontal="center" vertical="center"/>
    </xf>
    <xf numFmtId="0" fontId="119" fillId="0" borderId="9" xfId="13021" applyFont="1" applyFill="1" applyBorder="1" applyAlignment="1">
      <alignment horizontal="center" vertical="center"/>
    </xf>
    <xf numFmtId="0" fontId="119" fillId="0" borderId="8" xfId="13021" applyFont="1" applyFill="1" applyBorder="1" applyAlignment="1">
      <alignment horizontal="center" vertical="center"/>
    </xf>
    <xf numFmtId="0" fontId="73" fillId="0" borderId="7" xfId="13021" applyFont="1" applyBorder="1" applyAlignment="1">
      <alignment horizontal="center" vertical="center" wrapText="1"/>
    </xf>
    <xf numFmtId="0" fontId="73" fillId="0" borderId="47" xfId="13021" applyFont="1" applyBorder="1" applyAlignment="1">
      <alignment horizontal="center" vertical="center" wrapText="1"/>
    </xf>
    <xf numFmtId="0" fontId="73" fillId="0" borderId="51" xfId="13021" applyFont="1" applyBorder="1" applyAlignment="1">
      <alignment horizontal="center" vertical="center" wrapText="1"/>
    </xf>
    <xf numFmtId="0" fontId="73" fillId="0" borderId="47" xfId="13021" applyFont="1" applyBorder="1" applyAlignment="1">
      <alignment horizontal="center" vertical="center"/>
    </xf>
    <xf numFmtId="0" fontId="73" fillId="0" borderId="51" xfId="13021" applyFont="1" applyBorder="1" applyAlignment="1">
      <alignment horizontal="center" vertical="center"/>
    </xf>
    <xf numFmtId="0" fontId="73" fillId="0" borderId="45" xfId="13021" applyFont="1" applyBorder="1" applyAlignment="1">
      <alignment horizontal="center" vertical="center" wrapText="1"/>
    </xf>
    <xf numFmtId="0" fontId="73" fillId="0" borderId="46" xfId="13206" applyFont="1" applyBorder="1" applyAlignment="1">
      <alignment horizontal="center" vertical="center" wrapText="1"/>
    </xf>
    <xf numFmtId="0" fontId="73" fillId="0" borderId="44" xfId="13206" applyFont="1" applyBorder="1" applyAlignment="1">
      <alignment horizontal="center" vertical="center" wrapText="1"/>
    </xf>
    <xf numFmtId="0" fontId="73" fillId="0" borderId="25" xfId="13210" applyFont="1" applyFill="1" applyBorder="1" applyAlignment="1">
      <alignment horizontal="center" vertical="center" wrapText="1"/>
    </xf>
    <xf numFmtId="0" fontId="73" fillId="0" borderId="9" xfId="13210" applyFont="1" applyFill="1" applyBorder="1" applyAlignment="1">
      <alignment horizontal="center" vertical="center" wrapText="1"/>
    </xf>
    <xf numFmtId="0" fontId="73" fillId="0" borderId="8" xfId="13210" applyFont="1" applyFill="1" applyBorder="1" applyAlignment="1">
      <alignment horizontal="center" vertical="center" wrapText="1"/>
    </xf>
    <xf numFmtId="0" fontId="73" fillId="0" borderId="7" xfId="13210" applyFont="1" applyFill="1" applyBorder="1" applyAlignment="1">
      <alignment horizontal="center" vertical="center" wrapText="1"/>
    </xf>
    <xf numFmtId="0" fontId="73" fillId="0" borderId="9" xfId="12933" applyFont="1" applyBorder="1" applyAlignment="1">
      <alignment horizontal="center" vertical="center"/>
    </xf>
    <xf numFmtId="0" fontId="73" fillId="0" borderId="47" xfId="13206" applyFont="1" applyBorder="1" applyAlignment="1">
      <alignment horizontal="center" vertical="center" wrapText="1"/>
    </xf>
    <xf numFmtId="0" fontId="73" fillId="0" borderId="45" xfId="13206" applyFont="1" applyBorder="1" applyAlignment="1">
      <alignment horizontal="center" vertical="center" wrapText="1"/>
    </xf>
    <xf numFmtId="0" fontId="73" fillId="0" borderId="55" xfId="13021" applyFont="1" applyBorder="1" applyAlignment="1">
      <alignment horizontal="center" vertical="center" wrapText="1"/>
    </xf>
    <xf numFmtId="0" fontId="73" fillId="0" borderId="52" xfId="13021" applyFont="1" applyBorder="1" applyAlignment="1">
      <alignment horizontal="center" vertical="center" wrapText="1"/>
    </xf>
    <xf numFmtId="0" fontId="73" fillId="0" borderId="25" xfId="13208" applyFont="1" applyFill="1" applyBorder="1" applyAlignment="1">
      <alignment horizontal="center" vertical="center" wrapText="1"/>
    </xf>
    <xf numFmtId="0" fontId="73" fillId="0" borderId="9" xfId="13208" applyFont="1" applyFill="1" applyBorder="1" applyAlignment="1">
      <alignment horizontal="center" vertical="center" wrapText="1"/>
    </xf>
    <xf numFmtId="0" fontId="73" fillId="0" borderId="8" xfId="13208" applyFont="1" applyFill="1" applyBorder="1" applyAlignment="1">
      <alignment horizontal="center" vertical="center" wrapText="1"/>
    </xf>
    <xf numFmtId="0" fontId="73" fillId="0" borderId="7" xfId="13208" applyFont="1" applyFill="1" applyBorder="1" applyAlignment="1">
      <alignment horizontal="center" vertical="center" wrapText="1"/>
    </xf>
    <xf numFmtId="0" fontId="73" fillId="0" borderId="7" xfId="13210" applyFont="1" applyFill="1" applyBorder="1" applyAlignment="1">
      <alignment horizontal="center" vertical="center"/>
    </xf>
    <xf numFmtId="0" fontId="73" fillId="0" borderId="9" xfId="13021" applyFont="1" applyBorder="1" applyAlignment="1">
      <alignment horizontal="center" vertical="center"/>
    </xf>
    <xf numFmtId="0" fontId="119" fillId="0" borderId="25" xfId="13021" applyFont="1" applyFill="1" applyBorder="1" applyAlignment="1">
      <alignment horizontal="center" vertical="center" wrapText="1"/>
    </xf>
    <xf numFmtId="0" fontId="119" fillId="0" borderId="9" xfId="13021" applyFont="1" applyFill="1" applyBorder="1" applyAlignment="1">
      <alignment horizontal="center" vertical="center" wrapText="1"/>
    </xf>
    <xf numFmtId="0" fontId="119" fillId="0" borderId="8" xfId="13021" applyFont="1" applyFill="1" applyBorder="1" applyAlignment="1">
      <alignment horizontal="center" vertical="center" wrapText="1"/>
    </xf>
    <xf numFmtId="0" fontId="73" fillId="0" borderId="25" xfId="13021" applyFont="1" applyBorder="1" applyAlignment="1">
      <alignment horizontal="center" vertical="center" wrapText="1"/>
    </xf>
    <xf numFmtId="0" fontId="73" fillId="0" borderId="9" xfId="13021" applyFont="1" applyBorder="1" applyAlignment="1">
      <alignment horizontal="center" vertical="center" wrapText="1"/>
    </xf>
    <xf numFmtId="0" fontId="73" fillId="0" borderId="8" xfId="13021" applyFont="1" applyBorder="1" applyAlignment="1">
      <alignment horizontal="center" vertical="center" wrapText="1"/>
    </xf>
    <xf numFmtId="0" fontId="73" fillId="0" borderId="43" xfId="13021" applyFont="1" applyBorder="1" applyAlignment="1">
      <alignment horizontal="center" vertical="center"/>
    </xf>
    <xf numFmtId="0" fontId="73" fillId="0" borderId="26" xfId="13021" applyFont="1" applyBorder="1" applyAlignment="1">
      <alignment horizontal="center" vertical="center"/>
    </xf>
    <xf numFmtId="0" fontId="73" fillId="0" borderId="50" xfId="13021" applyFont="1" applyBorder="1" applyAlignment="1"/>
    <xf numFmtId="0" fontId="119" fillId="0" borderId="7" xfId="13021" applyFont="1" applyFill="1" applyBorder="1" applyAlignment="1">
      <alignment horizontal="center" vertical="center"/>
    </xf>
    <xf numFmtId="0" fontId="115" fillId="0" borderId="7" xfId="13021" applyFont="1" applyFill="1" applyBorder="1" applyAlignment="1">
      <alignment horizontal="center" vertical="center"/>
    </xf>
    <xf numFmtId="0" fontId="115" fillId="0" borderId="25" xfId="13021" applyFont="1" applyFill="1" applyBorder="1" applyAlignment="1">
      <alignment horizontal="center" vertical="center"/>
    </xf>
    <xf numFmtId="0" fontId="115" fillId="0" borderId="9" xfId="13021" applyFont="1" applyFill="1" applyBorder="1" applyAlignment="1">
      <alignment horizontal="center" vertical="center"/>
    </xf>
    <xf numFmtId="0" fontId="115" fillId="0" borderId="8" xfId="13021" applyFont="1" applyFill="1" applyBorder="1" applyAlignment="1">
      <alignment horizontal="center" vertical="center"/>
    </xf>
    <xf numFmtId="0" fontId="73" fillId="33" borderId="25" xfId="13021" applyFont="1" applyFill="1" applyBorder="1" applyAlignment="1">
      <alignment horizontal="center" vertical="center"/>
    </xf>
    <xf numFmtId="0" fontId="73" fillId="33" borderId="9" xfId="13021" applyFont="1" applyFill="1" applyBorder="1" applyAlignment="1">
      <alignment horizontal="center" vertical="center"/>
    </xf>
    <xf numFmtId="0" fontId="73" fillId="0" borderId="46" xfId="13021" applyFont="1" applyBorder="1" applyAlignment="1">
      <alignment horizontal="center" vertical="center"/>
    </xf>
    <xf numFmtId="0" fontId="73" fillId="0" borderId="58" xfId="13021" applyFont="1" applyBorder="1" applyAlignment="1">
      <alignment horizontal="center" vertical="center"/>
    </xf>
    <xf numFmtId="0" fontId="73" fillId="0" borderId="0" xfId="13021" applyFont="1" applyBorder="1" applyAlignment="1">
      <alignment horizontal="center" vertical="center"/>
    </xf>
    <xf numFmtId="0" fontId="73" fillId="0" borderId="57" xfId="13021" applyFont="1" applyBorder="1" applyAlignment="1">
      <alignment horizontal="center" vertical="center" wrapText="1"/>
    </xf>
    <xf numFmtId="0" fontId="73" fillId="0" borderId="49" xfId="13021" applyFont="1" applyBorder="1" applyAlignment="1">
      <alignment horizontal="center" vertical="center" wrapText="1"/>
    </xf>
    <xf numFmtId="0" fontId="119" fillId="0" borderId="56" xfId="13021" applyFont="1" applyFill="1" applyBorder="1" applyAlignment="1">
      <alignment horizontal="center" vertical="center"/>
    </xf>
    <xf numFmtId="0" fontId="119" fillId="0" borderId="15" xfId="13021" applyFont="1" applyFill="1" applyBorder="1" applyAlignment="1">
      <alignment horizontal="center" vertical="center"/>
    </xf>
    <xf numFmtId="0" fontId="73" fillId="33" borderId="8" xfId="13021" applyFont="1" applyFill="1" applyBorder="1" applyAlignment="1">
      <alignment horizontal="center" vertical="center"/>
    </xf>
    <xf numFmtId="0" fontId="73" fillId="0" borderId="7" xfId="13206" applyFont="1" applyBorder="1" applyAlignment="1">
      <alignment horizontal="center" vertical="center" wrapText="1"/>
    </xf>
    <xf numFmtId="0" fontId="73" fillId="0" borderId="7" xfId="13205" applyFont="1" applyFill="1" applyBorder="1" applyAlignment="1">
      <alignment horizontal="center" vertical="center" wrapText="1"/>
    </xf>
    <xf numFmtId="0" fontId="73" fillId="0" borderId="50" xfId="13206" applyFont="1" applyBorder="1" applyAlignment="1">
      <alignment horizontal="center" vertical="center" wrapText="1"/>
    </xf>
    <xf numFmtId="0" fontId="73" fillId="0" borderId="25" xfId="13205" applyFont="1" applyFill="1" applyBorder="1" applyAlignment="1">
      <alignment horizontal="center" vertical="center" wrapText="1"/>
    </xf>
    <xf numFmtId="0" fontId="73" fillId="0" borderId="9" xfId="13205" applyFont="1" applyFill="1" applyBorder="1" applyAlignment="1">
      <alignment horizontal="center" vertical="center" wrapText="1"/>
    </xf>
    <xf numFmtId="0" fontId="13" fillId="0" borderId="8" xfId="13021" applyFont="1" applyFill="1" applyBorder="1" applyAlignment="1">
      <alignment horizontal="center" vertical="center" wrapText="1"/>
    </xf>
    <xf numFmtId="0" fontId="73" fillId="0" borderId="48" xfId="13205" applyFont="1" applyFill="1" applyBorder="1" applyAlignment="1">
      <alignment horizontal="center" vertical="center" wrapText="1"/>
    </xf>
    <xf numFmtId="0" fontId="4" fillId="0" borderId="56" xfId="12933" applyFont="1" applyFill="1" applyBorder="1" applyAlignment="1">
      <alignment horizontal="center" vertical="center"/>
    </xf>
    <xf numFmtId="0" fontId="4" fillId="0" borderId="15" xfId="12933" applyFont="1" applyFill="1" applyBorder="1" applyAlignment="1">
      <alignment horizontal="center" vertical="center"/>
    </xf>
    <xf numFmtId="0" fontId="4" fillId="0" borderId="12" xfId="12933" applyFont="1" applyFill="1" applyBorder="1" applyAlignment="1">
      <alignment horizontal="center" vertical="center"/>
    </xf>
    <xf numFmtId="0" fontId="6" fillId="34" borderId="0" xfId="13209" applyFont="1" applyFill="1" applyBorder="1" applyAlignment="1">
      <alignment horizontal="left" vertical="center"/>
    </xf>
    <xf numFmtId="0" fontId="4" fillId="0" borderId="25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25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 wrapText="1"/>
    </xf>
    <xf numFmtId="0" fontId="4" fillId="16" borderId="25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0" borderId="9" xfId="12933" applyFont="1" applyFill="1" applyBorder="1" applyAlignment="1">
      <alignment horizontal="center" vertical="center"/>
    </xf>
    <xf numFmtId="0" fontId="6" fillId="0" borderId="0" xfId="13209" applyFont="1" applyFill="1" applyBorder="1" applyAlignment="1">
      <alignment horizontal="left" vertical="center" shrinkToFit="1"/>
    </xf>
    <xf numFmtId="49" fontId="8" fillId="0" borderId="7" xfId="13213" applyNumberFormat="1" applyFont="1" applyFill="1" applyBorder="1" applyAlignment="1">
      <alignment horizontal="center" vertical="center"/>
    </xf>
    <xf numFmtId="0" fontId="4" fillId="0" borderId="25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13" fillId="0" borderId="8" xfId="13209" applyFont="1" applyBorder="1" applyAlignment="1">
      <alignment horizontal="center"/>
    </xf>
    <xf numFmtId="0" fontId="4" fillId="0" borderId="7" xfId="12933" applyFont="1" applyBorder="1" applyAlignment="1">
      <alignment horizontal="center" vertical="center" wrapText="1"/>
    </xf>
    <xf numFmtId="49" fontId="8" fillId="0" borderId="25" xfId="13213" applyNumberFormat="1" applyFont="1" applyBorder="1" applyAlignment="1">
      <alignment horizontal="center" vertical="center"/>
    </xf>
    <xf numFmtId="49" fontId="8" fillId="0" borderId="8" xfId="13213" applyNumberFormat="1" applyFont="1" applyBorder="1" applyAlignment="1">
      <alignment horizontal="center" vertical="center"/>
    </xf>
    <xf numFmtId="0" fontId="4" fillId="0" borderId="25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131" fillId="0" borderId="25" xfId="13209" applyNumberFormat="1" applyFont="1" applyBorder="1" applyAlignment="1">
      <alignment horizontal="center" vertical="center"/>
    </xf>
    <xf numFmtId="0" fontId="131" fillId="0" borderId="9" xfId="13209" applyNumberFormat="1" applyFont="1" applyBorder="1" applyAlignment="1">
      <alignment horizontal="center" vertical="center"/>
    </xf>
    <xf numFmtId="0" fontId="131" fillId="0" borderId="8" xfId="13209" applyNumberFormat="1" applyFont="1" applyBorder="1" applyAlignment="1">
      <alignment horizontal="center" vertical="center"/>
    </xf>
    <xf numFmtId="0" fontId="4" fillId="0" borderId="25" xfId="13209" applyFont="1" applyBorder="1" applyAlignment="1">
      <alignment horizontal="center" vertical="center"/>
    </xf>
    <xf numFmtId="0" fontId="4" fillId="0" borderId="9" xfId="13209" applyFont="1" applyBorder="1" applyAlignment="1">
      <alignment horizontal="center" vertical="center"/>
    </xf>
    <xf numFmtId="0" fontId="4" fillId="0" borderId="8" xfId="13209" applyFont="1" applyBorder="1" applyAlignment="1">
      <alignment horizontal="center" vertical="center"/>
    </xf>
    <xf numFmtId="0" fontId="81" fillId="34" borderId="59" xfId="13209" applyFont="1" applyFill="1" applyBorder="1" applyAlignment="1">
      <alignment horizontal="left" vertical="center" shrinkToFit="1"/>
    </xf>
    <xf numFmtId="0" fontId="81" fillId="34" borderId="0" xfId="13209" applyFont="1" applyFill="1" applyBorder="1" applyAlignment="1">
      <alignment horizontal="left" vertical="center" shrinkToFit="1"/>
    </xf>
    <xf numFmtId="0" fontId="4" fillId="0" borderId="9" xfId="12933" applyFont="1" applyFill="1" applyBorder="1" applyAlignment="1">
      <alignment horizontal="center" vertical="center" wrapText="1"/>
    </xf>
    <xf numFmtId="0" fontId="130" fillId="0" borderId="25" xfId="13209" applyFont="1" applyBorder="1" applyAlignment="1">
      <alignment horizontal="center"/>
    </xf>
    <xf numFmtId="0" fontId="130" fillId="0" borderId="8" xfId="13209" applyFont="1" applyBorder="1" applyAlignment="1">
      <alignment horizontal="center"/>
    </xf>
    <xf numFmtId="0" fontId="136" fillId="0" borderId="0" xfId="13208" applyFont="1" applyBorder="1" applyAlignment="1">
      <alignment horizontal="center" vertical="center"/>
    </xf>
    <xf numFmtId="0" fontId="135" fillId="0" borderId="0" xfId="13208" applyFont="1" applyBorder="1" applyAlignment="1">
      <alignment horizontal="center" vertical="center"/>
    </xf>
    <xf numFmtId="0" fontId="6" fillId="0" borderId="0" xfId="13208" applyFont="1" applyBorder="1" applyAlignment="1">
      <alignment horizontal="center" vertical="center" wrapText="1"/>
    </xf>
    <xf numFmtId="0" fontId="6" fillId="0" borderId="0" xfId="13208" applyFont="1" applyBorder="1" applyAlignment="1">
      <alignment horizontal="left" vertical="center" wrapText="1"/>
    </xf>
    <xf numFmtId="0" fontId="4" fillId="0" borderId="62" xfId="12933" applyFont="1" applyFill="1" applyBorder="1" applyAlignment="1">
      <alignment horizontal="center" vertical="center"/>
    </xf>
    <xf numFmtId="0" fontId="4" fillId="0" borderId="59" xfId="12933" applyFont="1" applyFill="1" applyBorder="1" applyAlignment="1">
      <alignment horizontal="center" vertical="center"/>
    </xf>
    <xf numFmtId="0" fontId="4" fillId="0" borderId="25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4" fillId="0" borderId="53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76" fillId="0" borderId="0" xfId="13209" applyFont="1" applyFill="1" applyBorder="1" applyAlignment="1">
      <alignment horizontal="left" vertical="center" shrinkToFit="1"/>
    </xf>
    <xf numFmtId="0" fontId="4" fillId="0" borderId="25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53" xfId="12933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4" fillId="0" borderId="11" xfId="12933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6" fillId="0" borderId="0" xfId="13209" applyFont="1" applyAlignment="1">
      <alignment horizontal="left"/>
    </xf>
    <xf numFmtId="0" fontId="81" fillId="0" borderId="0" xfId="13209" applyFont="1" applyAlignment="1">
      <alignment horizontal="left"/>
    </xf>
    <xf numFmtId="183" fontId="40" fillId="0" borderId="25" xfId="13216" applyNumberFormat="1" applyFont="1" applyFill="1" applyBorder="1" applyAlignment="1">
      <alignment horizontal="left" wrapText="1"/>
    </xf>
    <xf numFmtId="183" fontId="40" fillId="0" borderId="9" xfId="13216" applyNumberFormat="1" applyFont="1" applyFill="1" applyBorder="1" applyAlignment="1">
      <alignment horizontal="left" wrapText="1"/>
    </xf>
    <xf numFmtId="183" fontId="40" fillId="0" borderId="8" xfId="13216" applyNumberFormat="1" applyFont="1" applyFill="1" applyBorder="1" applyAlignment="1">
      <alignment horizontal="left" wrapText="1"/>
    </xf>
    <xf numFmtId="183" fontId="5" fillId="15" borderId="0" xfId="13219" applyNumberFormat="1" applyFont="1" applyFill="1" applyBorder="1" applyAlignment="1">
      <alignment horizontal="left" vertical="center"/>
    </xf>
    <xf numFmtId="49" fontId="52" fillId="0" borderId="25" xfId="13218" applyNumberFormat="1" applyFont="1" applyBorder="1" applyAlignment="1">
      <alignment horizontal="left" vertical="center"/>
    </xf>
    <xf numFmtId="49" fontId="52" fillId="0" borderId="8" xfId="13218" applyNumberFormat="1" applyFont="1" applyBorder="1" applyAlignment="1">
      <alignment horizontal="left" vertical="center"/>
    </xf>
    <xf numFmtId="183" fontId="52" fillId="0" borderId="25" xfId="13218" applyNumberFormat="1" applyFont="1" applyFill="1" applyBorder="1" applyAlignment="1">
      <alignment horizontal="left" vertical="center"/>
    </xf>
    <xf numFmtId="183" fontId="52" fillId="0" borderId="8" xfId="13218" applyNumberFormat="1" applyFont="1" applyFill="1" applyBorder="1" applyAlignment="1">
      <alignment horizontal="left" vertical="center"/>
    </xf>
    <xf numFmtId="49" fontId="52" fillId="0" borderId="25" xfId="13218" applyNumberFormat="1" applyFont="1" applyFill="1" applyBorder="1" applyAlignment="1">
      <alignment horizontal="left" vertical="center"/>
    </xf>
    <xf numFmtId="49" fontId="52" fillId="0" borderId="8" xfId="13218" applyNumberFormat="1" applyFont="1" applyFill="1" applyBorder="1" applyAlignment="1">
      <alignment horizontal="left" vertical="center"/>
    </xf>
    <xf numFmtId="183" fontId="52" fillId="0" borderId="25" xfId="13218" applyNumberFormat="1" applyFont="1" applyBorder="1" applyAlignment="1">
      <alignment horizontal="left" vertical="center"/>
    </xf>
    <xf numFmtId="183" fontId="52" fillId="0" borderId="8" xfId="13218" applyNumberFormat="1" applyFont="1" applyBorder="1" applyAlignment="1">
      <alignment horizontal="left" vertical="center"/>
    </xf>
    <xf numFmtId="183" fontId="5" fillId="0" borderId="0" xfId="13218" applyNumberFormat="1" applyFont="1" applyBorder="1" applyAlignment="1">
      <alignment horizontal="center" vertical="center"/>
    </xf>
    <xf numFmtId="183" fontId="76" fillId="0" borderId="0" xfId="13218" applyNumberFormat="1" applyFont="1" applyBorder="1" applyAlignment="1">
      <alignment horizontal="center" vertical="center"/>
    </xf>
    <xf numFmtId="183" fontId="76" fillId="0" borderId="0" xfId="13218" applyNumberFormat="1" applyFont="1" applyFill="1" applyBorder="1" applyAlignment="1">
      <alignment horizontal="center" vertical="center"/>
    </xf>
    <xf numFmtId="183" fontId="76" fillId="0" borderId="0" xfId="13215" applyNumberFormat="1" applyFont="1" applyAlignment="1">
      <alignment horizontal="left" vertical="center"/>
    </xf>
    <xf numFmtId="183" fontId="52" fillId="0" borderId="25" xfId="13216" applyNumberFormat="1" applyFont="1" applyFill="1" applyBorder="1" applyAlignment="1">
      <alignment horizontal="left" wrapText="1"/>
    </xf>
    <xf numFmtId="183" fontId="52" fillId="0" borderId="9" xfId="13216" applyNumberFormat="1" applyFont="1" applyFill="1" applyBorder="1" applyAlignment="1">
      <alignment horizontal="left" wrapText="1"/>
    </xf>
    <xf numFmtId="183" fontId="52" fillId="0" borderId="8" xfId="13216" applyNumberFormat="1" applyFont="1" applyFill="1" applyBorder="1" applyAlignment="1">
      <alignment horizontal="left" wrapText="1"/>
    </xf>
    <xf numFmtId="0" fontId="153" fillId="17" borderId="0" xfId="13226" applyNumberFormat="1" applyFont="1" applyFill="1" applyBorder="1" applyAlignment="1">
      <alignment horizontal="center"/>
    </xf>
    <xf numFmtId="0" fontId="149" fillId="17" borderId="0" xfId="13226" applyNumberFormat="1" applyFont="1" applyFill="1" applyBorder="1" applyAlignment="1">
      <alignment horizontal="center"/>
    </xf>
    <xf numFmtId="180" fontId="138" fillId="36" borderId="0" xfId="13227" applyNumberFormat="1" applyFont="1" applyFill="1" applyBorder="1" applyAlignment="1">
      <alignment horizontal="left" vertical="center" shrinkToFit="1"/>
    </xf>
    <xf numFmtId="180" fontId="137" fillId="0" borderId="7" xfId="13225" applyNumberFormat="1" applyFont="1" applyBorder="1" applyAlignment="1">
      <alignment horizontal="center" vertical="center"/>
    </xf>
    <xf numFmtId="0" fontId="152" fillId="17" borderId="0" xfId="13235" applyFont="1" applyFill="1" applyBorder="1" applyAlignment="1" applyProtection="1">
      <alignment horizontal="left" vertical="center" wrapText="1"/>
    </xf>
    <xf numFmtId="16" fontId="152" fillId="17" borderId="0" xfId="13234" applyNumberFormat="1" applyFont="1" applyFill="1" applyBorder="1" applyAlignment="1">
      <alignment horizontal="left" vertical="center" wrapText="1"/>
    </xf>
    <xf numFmtId="0" fontId="152" fillId="17" borderId="0" xfId="13234" applyFont="1" applyFill="1" applyBorder="1" applyAlignment="1">
      <alignment horizontal="left" vertical="center" wrapText="1"/>
    </xf>
    <xf numFmtId="0" fontId="152" fillId="17" borderId="0" xfId="13235" applyFont="1" applyFill="1" applyBorder="1" applyAlignment="1" applyProtection="1">
      <alignment horizontal="left" vertical="center"/>
    </xf>
    <xf numFmtId="0" fontId="8" fillId="17" borderId="0" xfId="13236" applyFill="1" applyBorder="1" applyAlignment="1">
      <alignment horizontal="left" vertical="center" wrapText="1"/>
    </xf>
    <xf numFmtId="0" fontId="145" fillId="0" borderId="64" xfId="13226" applyNumberFormat="1" applyFont="1" applyBorder="1" applyAlignment="1">
      <alignment horizontal="center" vertical="center" wrapText="1"/>
    </xf>
    <xf numFmtId="0" fontId="145" fillId="0" borderId="63" xfId="13226" applyNumberFormat="1" applyFont="1" applyBorder="1" applyAlignment="1">
      <alignment horizontal="center" vertical="center" wrapText="1"/>
    </xf>
    <xf numFmtId="180" fontId="137" fillId="0" borderId="25" xfId="13225" applyNumberFormat="1" applyFont="1" applyFill="1" applyBorder="1" applyAlignment="1">
      <alignment horizontal="center" vertical="center"/>
    </xf>
    <xf numFmtId="180" fontId="137" fillId="0" borderId="8" xfId="13225" applyNumberFormat="1" applyFont="1" applyFill="1" applyBorder="1" applyAlignment="1">
      <alignment horizontal="center" vertical="center"/>
    </xf>
    <xf numFmtId="180" fontId="137" fillId="0" borderId="28" xfId="13225" applyNumberFormat="1" applyFont="1" applyBorder="1" applyAlignment="1">
      <alignment horizontal="center" vertical="center"/>
    </xf>
    <xf numFmtId="180" fontId="137" fillId="0" borderId="9" xfId="13225" applyNumberFormat="1" applyFont="1" applyBorder="1" applyAlignment="1">
      <alignment horizontal="center" vertical="center"/>
    </xf>
    <xf numFmtId="180" fontId="137" fillId="0" borderId="9" xfId="13225" applyNumberFormat="1" applyFont="1" applyFill="1" applyBorder="1" applyAlignment="1">
      <alignment horizontal="center" vertical="center"/>
    </xf>
    <xf numFmtId="180" fontId="141" fillId="36" borderId="0" xfId="13229" applyNumberFormat="1" applyFont="1" applyFill="1" applyBorder="1" applyAlignment="1">
      <alignment horizontal="left" vertical="center"/>
    </xf>
    <xf numFmtId="180" fontId="137" fillId="0" borderId="65" xfId="13225" applyNumberFormat="1" applyFont="1" applyBorder="1" applyAlignment="1">
      <alignment horizontal="center" vertical="center"/>
    </xf>
    <xf numFmtId="180" fontId="137" fillId="0" borderId="59" xfId="13225" applyNumberFormat="1" applyFont="1" applyBorder="1" applyAlignment="1">
      <alignment horizontal="center" vertical="center"/>
    </xf>
    <xf numFmtId="180" fontId="137" fillId="0" borderId="25" xfId="13225" applyNumberFormat="1" applyFont="1" applyFill="1" applyBorder="1" applyAlignment="1">
      <alignment horizontal="center" vertical="center" wrapText="1"/>
    </xf>
    <xf numFmtId="180" fontId="137" fillId="0" borderId="9" xfId="13225" applyNumberFormat="1" applyFont="1" applyFill="1" applyBorder="1" applyAlignment="1">
      <alignment horizontal="center" vertical="center" wrapText="1"/>
    </xf>
    <xf numFmtId="180" fontId="137" fillId="0" borderId="8" xfId="13225" applyNumberFormat="1" applyFont="1" applyFill="1" applyBorder="1" applyAlignment="1">
      <alignment horizontal="center" vertical="center" wrapText="1"/>
    </xf>
    <xf numFmtId="180" fontId="137" fillId="17" borderId="28" xfId="13225" applyNumberFormat="1" applyFont="1" applyFill="1" applyBorder="1" applyAlignment="1">
      <alignment horizontal="center" vertical="center" wrapText="1"/>
    </xf>
    <xf numFmtId="180" fontId="137" fillId="17" borderId="9" xfId="13225" applyNumberFormat="1" applyFont="1" applyFill="1" applyBorder="1" applyAlignment="1">
      <alignment horizontal="center" vertical="center" wrapText="1"/>
    </xf>
    <xf numFmtId="180" fontId="137" fillId="17" borderId="8" xfId="13225" applyNumberFormat="1" applyFont="1" applyFill="1" applyBorder="1" applyAlignment="1">
      <alignment horizontal="center" vertical="center" wrapText="1"/>
    </xf>
    <xf numFmtId="49" fontId="140" fillId="0" borderId="25" xfId="13228" applyNumberFormat="1" applyFont="1" applyFill="1" applyBorder="1" applyAlignment="1">
      <alignment horizontal="center" vertical="center"/>
    </xf>
    <xf numFmtId="49" fontId="140" fillId="0" borderId="8" xfId="13228" applyNumberFormat="1" applyFont="1" applyFill="1" applyBorder="1" applyAlignment="1">
      <alignment horizontal="center" vertical="center"/>
    </xf>
    <xf numFmtId="180" fontId="137" fillId="0" borderId="7" xfId="13225" applyNumberFormat="1" applyFont="1" applyBorder="1" applyAlignment="1">
      <alignment horizontal="center" vertical="center" wrapText="1"/>
    </xf>
    <xf numFmtId="180" fontId="137" fillId="0" borderId="8" xfId="13225" applyNumberFormat="1" applyFont="1" applyBorder="1" applyAlignment="1">
      <alignment horizontal="center" vertical="center"/>
    </xf>
    <xf numFmtId="180" fontId="137" fillId="0" borderId="7" xfId="13225" applyNumberFormat="1" applyFont="1" applyFill="1" applyBorder="1" applyAlignment="1">
      <alignment horizontal="center" vertical="center"/>
    </xf>
    <xf numFmtId="180" fontId="137" fillId="0" borderId="7" xfId="13225" applyNumberFormat="1" applyFont="1" applyFill="1" applyBorder="1" applyAlignment="1">
      <alignment horizontal="center" vertical="center" wrapText="1"/>
    </xf>
    <xf numFmtId="180" fontId="143" fillId="0" borderId="7" xfId="13225" applyNumberFormat="1" applyFont="1" applyFill="1" applyBorder="1" applyAlignment="1">
      <alignment horizontal="center" vertical="center" wrapText="1"/>
    </xf>
    <xf numFmtId="180" fontId="137" fillId="0" borderId="28" xfId="13225" applyNumberFormat="1" applyFont="1" applyFill="1" applyBorder="1" applyAlignment="1">
      <alignment horizontal="center" vertical="center"/>
    </xf>
    <xf numFmtId="180" fontId="137" fillId="0" borderId="28" xfId="13225" applyNumberFormat="1" applyFont="1" applyFill="1" applyBorder="1" applyAlignment="1">
      <alignment horizontal="center" vertical="center" wrapText="1"/>
    </xf>
    <xf numFmtId="180" fontId="137" fillId="0" borderId="25" xfId="13225" applyNumberFormat="1" applyFont="1" applyBorder="1" applyAlignment="1">
      <alignment horizontal="center" vertical="center"/>
    </xf>
    <xf numFmtId="180" fontId="138" fillId="36" borderId="0" xfId="13227" applyNumberFormat="1" applyFont="1" applyFill="1" applyBorder="1" applyAlignment="1">
      <alignment horizontal="left" vertical="center"/>
    </xf>
    <xf numFmtId="180" fontId="137" fillId="0" borderId="25" xfId="13225" applyNumberFormat="1" applyFont="1" applyBorder="1" applyAlignment="1">
      <alignment horizontal="center" vertical="center" wrapText="1"/>
    </xf>
    <xf numFmtId="180" fontId="137" fillId="0" borderId="9" xfId="13225" applyNumberFormat="1" applyFont="1" applyBorder="1" applyAlignment="1">
      <alignment horizontal="center" vertical="center" wrapText="1"/>
    </xf>
    <xf numFmtId="180" fontId="137" fillId="0" borderId="8" xfId="13225" applyNumberFormat="1" applyFont="1" applyBorder="1" applyAlignment="1">
      <alignment horizontal="center" vertical="center" wrapText="1"/>
    </xf>
    <xf numFmtId="49" fontId="140" fillId="0" borderId="7" xfId="13228" applyNumberFormat="1" applyFont="1" applyFill="1" applyBorder="1" applyAlignment="1">
      <alignment horizontal="center" vertical="center"/>
    </xf>
    <xf numFmtId="180" fontId="138" fillId="36" borderId="0" xfId="13227" applyNumberFormat="1" applyFont="1" applyFill="1" applyBorder="1" applyAlignment="1">
      <alignment horizontal="center" vertical="center"/>
    </xf>
    <xf numFmtId="0" fontId="44" fillId="0" borderId="0" xfId="13226" applyNumberFormat="1" applyFont="1" applyAlignment="1">
      <alignment vertical="center" wrapText="1"/>
    </xf>
    <xf numFmtId="0" fontId="44" fillId="0" borderId="0" xfId="13226" applyNumberFormat="1">
      <alignment vertical="center"/>
    </xf>
    <xf numFmtId="180" fontId="136" fillId="0" borderId="0" xfId="13231" applyNumberFormat="1" applyFont="1" applyBorder="1" applyAlignment="1">
      <alignment horizontal="center" vertical="center"/>
    </xf>
    <xf numFmtId="180" fontId="135" fillId="0" borderId="0" xfId="13231" applyNumberFormat="1" applyFont="1" applyBorder="1" applyAlignment="1">
      <alignment horizontal="left" vertical="center"/>
    </xf>
    <xf numFmtId="180" fontId="6" fillId="0" borderId="0" xfId="13231" applyNumberFormat="1" applyFont="1" applyBorder="1" applyAlignment="1">
      <alignment horizontal="left" vertical="center" wrapText="1"/>
    </xf>
    <xf numFmtId="180" fontId="6" fillId="0" borderId="0" xfId="13231" applyNumberFormat="1" applyFont="1" applyBorder="1" applyAlignment="1">
      <alignment horizontal="left" vertical="center"/>
    </xf>
    <xf numFmtId="180" fontId="138" fillId="15" borderId="0" xfId="13227" applyNumberFormat="1" applyFont="1" applyFill="1" applyBorder="1" applyAlignment="1">
      <alignment horizontal="left" vertical="center" shrinkToFit="1"/>
    </xf>
  </cellXfs>
  <cellStyles count="13237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9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0"/>
    <cellStyle name="20% - 强调文字颜色 1 4" xfId="13061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2"/>
    <cellStyle name="20% - 强调文字颜色 2 4" xfId="13063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4"/>
    <cellStyle name="20% - 强调文字颜色 3 4" xfId="13065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6"/>
    <cellStyle name="20% - 强调文字颜色 4 4" xfId="13067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8"/>
    <cellStyle name="20% - 强调文字颜色 5 4" xfId="13069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0"/>
    <cellStyle name="20% - 强调文字颜色 6 4" xfId="1307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2"/>
    <cellStyle name="40% - 强调文字颜色 1 4" xfId="13073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4"/>
    <cellStyle name="40% - 强调文字颜色 2 4" xfId="13075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6"/>
    <cellStyle name="40% - 强调文字颜色 3 4" xfId="13077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8"/>
    <cellStyle name="40% - 强调文字颜色 4 4" xfId="13079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0"/>
    <cellStyle name="40% - 强调文字颜色 5 4" xfId="13081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2"/>
    <cellStyle name="40% - 强调文字颜色 6 4" xfId="13083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4"/>
    <cellStyle name="60% - 强调文字颜色 1 4" xfId="13085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6"/>
    <cellStyle name="60% - 强调文字颜色 2 4" xfId="13087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8"/>
    <cellStyle name="60% - 强调文字颜色 3 4" xfId="13089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0"/>
    <cellStyle name="60% - 强调文字颜色 4 4" xfId="13091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2"/>
    <cellStyle name="60% - 强调文字颜色 5 4" xfId="13093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4"/>
    <cellStyle name="60% - 强调文字颜色 6 4" xfId="13095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eTableCell 2" xfId="13039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2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233"/>
    <cellStyle name="Normal_Sheet1_Sheet3" xfId="13235"/>
    <cellStyle name="Normal_Sheet2" xfId="13234"/>
    <cellStyle name="Normal_Sheet3" xfId="13236"/>
    <cellStyle name="Normal_Sheet4" xfId="13232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11"/>
    <cellStyle name="S3" xfId="13212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8"/>
    <cellStyle name="标题 3 4" xfId="1309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00"/>
    <cellStyle name="标题 4 4" xfId="1310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2"/>
    <cellStyle name="标题 7" xfId="1310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4"/>
    <cellStyle name="差 4" xfId="13105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6"/>
    <cellStyle name="差_BMX 1022" xfId="13107"/>
    <cellStyle name="差_BMX- CMA CGM" xfId="13108"/>
    <cellStyle name="差_Book2" xfId="13109"/>
    <cellStyle name="差_CAT joint venture" xfId="13110"/>
    <cellStyle name="差_CIX" xfId="13111"/>
    <cellStyle name="差_CIX2" xfId="13112"/>
    <cellStyle name="差_CIX2 &amp; CKI &amp; AGI" xfId="13113"/>
    <cellStyle name="差_CKA &amp; CAT 0429" xfId="13114"/>
    <cellStyle name="差_CVX" xfId="13115"/>
    <cellStyle name="差_FMX" xfId="13116"/>
    <cellStyle name="差_IA2" xfId="13117"/>
    <cellStyle name="差_IFX" xfId="13118"/>
    <cellStyle name="差_IHS 0302" xfId="13119"/>
    <cellStyle name="差_IHS-KMTC" xfId="13120"/>
    <cellStyle name="差_ISH 0427" xfId="13121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2"/>
    <cellStyle name="差_KHP 2-SINOKOR" xfId="13123"/>
    <cellStyle name="差_KHP2 0416" xfId="1312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5"/>
    <cellStyle name="差_NSC 1119" xfId="13126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7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8"/>
    <cellStyle name="差_VTS 0820" xfId="13129"/>
    <cellStyle name="差_WIN" xfId="13130"/>
    <cellStyle name="差_WIN-SEACON" xfId="13131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3229"/>
    <cellStyle name="常规 10 2 3" xfId="6451"/>
    <cellStyle name="常规 10 2 3 2" xfId="13048"/>
    <cellStyle name="常规 10 2 4" xfId="6452"/>
    <cellStyle name="常规 10 2 4 2" xfId="13227"/>
    <cellStyle name="常规 10 2 5" xfId="6453"/>
    <cellStyle name="常规 10 2 6" xfId="13034"/>
    <cellStyle name="常规 10 2 7" xfId="13209"/>
    <cellStyle name="常规 10 2 8" xfId="13219"/>
    <cellStyle name="常规 10 2 9" xfId="13224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0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2"/>
    <cellStyle name="常规 13 2" xfId="6543"/>
    <cellStyle name="常规 13 3" xfId="6544"/>
    <cellStyle name="常规 13 4" xfId="6545"/>
    <cellStyle name="常规 13 5" xfId="6546"/>
    <cellStyle name="常规 131" xfId="13132"/>
    <cellStyle name="常规 132" xfId="13133"/>
    <cellStyle name="常规 133" xfId="13053"/>
    <cellStyle name="常规 134" xfId="13134"/>
    <cellStyle name="常规 14" xfId="1305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15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26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5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7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5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6"/>
    <cellStyle name="常规 3 49" xfId="13222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9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6"/>
    <cellStyle name="常规 4 19" xfId="13230"/>
    <cellStyle name="常规 4 2" xfId="9399"/>
    <cellStyle name="常规 4 2 2" xfId="9400"/>
    <cellStyle name="常规 4 2 2 2" xfId="13043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4"/>
    <cellStyle name="常规 49" xfId="13045"/>
    <cellStyle name="常规 49 2" xfId="1313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0"/>
    <cellStyle name="常规 5 39" xfId="13046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5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54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3"/>
    <cellStyle name="常规_Sheet1 2 2" xfId="13058"/>
    <cellStyle name="常规_Sheet1 3" xfId="13056"/>
    <cellStyle name="常规_Sheet1 4" xfId="13208"/>
    <cellStyle name="常规_Sheet1 5" xfId="13218"/>
    <cellStyle name="常规_Sheet1 5 2" xfId="13231"/>
    <cellStyle name="常规_Sheet1_1" xfId="12933"/>
    <cellStyle name="常规_Sheet1_1 2" xfId="13031"/>
    <cellStyle name="常规_Sheet1_1 3" xfId="13047"/>
    <cellStyle name="常规_Sheet1_1 4" xfId="13216"/>
    <cellStyle name="常规_Sheet1_1 5" xfId="13225"/>
    <cellStyle name="常规_Sheet1_16" xfId="12936"/>
    <cellStyle name="常规_Sheet1_2" xfId="13210"/>
    <cellStyle name="常规_Sheet1_35" xfId="12937"/>
    <cellStyle name="常规_Sheet1_44" xfId="12938"/>
    <cellStyle name="常规_Sheet1_44 2" xfId="13049"/>
    <cellStyle name="常规_Sheet1_47" xfId="12939"/>
    <cellStyle name="常规_Sheet1_50" xfId="12940"/>
    <cellStyle name="常规_Sheet1_73" xfId="13035"/>
    <cellStyle name="常规_Sheet1_73 2" xfId="13220"/>
    <cellStyle name="常规_上海口岸船期表_57" xfId="13032"/>
    <cellStyle name="常规_上海口岸船期表_63" xfId="13037"/>
    <cellStyle name="常规_上海口岸船期表_63 2" xfId="13221"/>
    <cellStyle name="常规_上海口岸船期表_64" xfId="13041"/>
    <cellStyle name="常规_上海口岸船期表_64 2" xfId="13217"/>
    <cellStyle name="常规_深圳口岸" xfId="13050"/>
    <cellStyle name="常规_万达运通2012年8月份拼箱船期表" xfId="13213"/>
    <cellStyle name="常规_万达运通2012年8月份拼箱船期表 2" xfId="13228"/>
    <cellStyle name="超連結 2" xfId="11629"/>
    <cellStyle name="超連結 2 2" xfId="11630"/>
    <cellStyle name="超連結 2 3" xfId="11631"/>
    <cellStyle name="超链接 2" xfId="13038"/>
    <cellStyle name="超链接 3" xfId="13214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7"/>
    <cellStyle name="好 4" xfId="13138"/>
    <cellStyle name="好_1004 MAL II線" xfId="11736"/>
    <cellStyle name="好_1004 MAL II線 2" xfId="11737"/>
    <cellStyle name="好_1004 MAL II線 3" xfId="11738"/>
    <cellStyle name="好_2015 TSL VSL'S +JOIN VENTURE LONGTERM SCHEDULE-5codes 0126" xfId="1313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40"/>
    <cellStyle name="好_BMX- CMA CGM" xfId="13141"/>
    <cellStyle name="好_Book2" xfId="1314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3"/>
    <cellStyle name="好_CC1 4000teu 201108" xfId="11769"/>
    <cellStyle name="好_CC1 4000teu 201108 2" xfId="11770"/>
    <cellStyle name="好_CC1 4000teu 201108 3" xfId="11771"/>
    <cellStyle name="好_CIX" xfId="13144"/>
    <cellStyle name="好_CIX2" xfId="13145"/>
    <cellStyle name="好_CIX2 &amp; CKI &amp; AGI" xfId="13146"/>
    <cellStyle name="好_CKA &amp; CAT 0429" xfId="13147"/>
    <cellStyle name="好_CVX" xfId="13148"/>
    <cellStyle name="好_Elsa_ 201202" xfId="11772"/>
    <cellStyle name="好_Elsa_ 201202 2" xfId="11773"/>
    <cellStyle name="好_Elsa_ 201202 3" xfId="11774"/>
    <cellStyle name="好_FMX" xfId="13149"/>
    <cellStyle name="好_forecast" xfId="11775"/>
    <cellStyle name="好_forecast 2" xfId="11776"/>
    <cellStyle name="好_forecast 3" xfId="11777"/>
    <cellStyle name="好_IA2" xfId="13150"/>
    <cellStyle name="好_IFX" xfId="13151"/>
    <cellStyle name="好_IHS 0302" xfId="13152"/>
    <cellStyle name="好_IHS-KMTC" xfId="13153"/>
    <cellStyle name="好_ISH 0427" xfId="1315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7"/>
    <cellStyle name="好_NSC 1119" xfId="1315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9"/>
    <cellStyle name="好_VTS 0820" xfId="13160"/>
    <cellStyle name="好_Weekly CB ver3" xfId="11904"/>
    <cellStyle name="好_Weekly CB ver3 2" xfId="11905"/>
    <cellStyle name="好_Weekly CB ver3 3" xfId="11906"/>
    <cellStyle name="好_WIN" xfId="13161"/>
    <cellStyle name="好_WIN-SEACON" xfId="1316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3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4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5"/>
    <cellStyle name="计算 4" xfId="13166"/>
    <cellStyle name="計算" xfId="11996"/>
    <cellStyle name="計算 2" xfId="11997"/>
    <cellStyle name="計算 3" xfId="11998"/>
    <cellStyle name="計算方式" xfId="13167"/>
    <cellStyle name="計算方式 2" xfId="13168"/>
    <cellStyle name="計算方式 3" xfId="13169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0"/>
    <cellStyle name="检查单元格 4" xfId="1317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2"/>
    <cellStyle name="解释性文本 4" xfId="13173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4"/>
    <cellStyle name="警告文本 4" xfId="13175"/>
    <cellStyle name="警告文字" xfId="1317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7"/>
    <cellStyle name="链接单元格 4" xfId="13178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9"/>
    <cellStyle name="强调文字颜色 1 4" xfId="13180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1"/>
    <cellStyle name="强调文字颜色 2 4" xfId="13182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3"/>
    <cellStyle name="强调文字颜色 3 4" xfId="13184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5"/>
    <cellStyle name="强调文字颜色 4 4" xfId="13186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7"/>
    <cellStyle name="强调文字颜色 5 4" xfId="13188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9"/>
    <cellStyle name="强调文字颜色 6 4" xfId="13190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1"/>
    <cellStyle name="适中 4" xfId="13192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3"/>
    <cellStyle name="输出 4" xfId="13194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5"/>
    <cellStyle name="输入 4" xfId="13196"/>
    <cellStyle name="輸出" xfId="13197"/>
    <cellStyle name="輸出 2" xfId="13198"/>
    <cellStyle name="輸出 3" xfId="13199"/>
    <cellStyle name="輸入" xfId="13200"/>
    <cellStyle name="輸入 2" xfId="13201"/>
    <cellStyle name="輸入 3" xfId="13202"/>
    <cellStyle name="說明文字" xfId="1320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304800</xdr:colOff>
      <xdr:row>420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3810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431</xdr:row>
      <xdr:rowOff>0</xdr:rowOff>
    </xdr:from>
    <xdr:to>
      <xdr:col>7</xdr:col>
      <xdr:colOff>304800</xdr:colOff>
      <xdr:row>432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21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430</xdr:row>
      <xdr:rowOff>0</xdr:rowOff>
    </xdr:from>
    <xdr:to>
      <xdr:col>7</xdr:col>
      <xdr:colOff>266700</xdr:colOff>
      <xdr:row>431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601075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www.maersk.com/schedules/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6" Type="http://schemas.openxmlformats.org/officeDocument/2006/relationships/hyperlink" Target="https://www.maersk.com/schedules/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/schedules/" TargetMode="External"/><Relationship Id="rId32" Type="http://schemas.openxmlformats.org/officeDocument/2006/relationships/hyperlink" Target="https://www.maersk.com/schedules/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https://www.cma-cgm.com/ebusiness/schedules/voyage/detail?voyageReference=0VK1VW1MA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https://www.maersk.com/schedules/" TargetMode="External"/><Relationship Id="rId95" Type="http://schemas.openxmlformats.org/officeDocument/2006/relationships/hyperlink" Target="javascript:void(0);" TargetMode="External"/><Relationship Id="rId14" Type="http://schemas.openxmlformats.org/officeDocument/2006/relationships/hyperlink" Target="https://www.maersk.com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https://www.maersk.com/schedules/" TargetMode="External"/><Relationship Id="rId35" Type="http://schemas.openxmlformats.org/officeDocument/2006/relationships/hyperlink" Target="https://www.maersk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https://www.cma-cgm.com/ebusiness/schedules/voyage/detail?voyageReference=0VK21W1MA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www.maersk.com/schedules/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https://www.maersk.com/schedules/" TargetMode="External"/><Relationship Id="rId17" Type="http://schemas.openxmlformats.org/officeDocument/2006/relationships/hyperlink" Target="https://www.maersk.com/schedules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maersk.com/schedules/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137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cma-cgm.com/ebusiness/schedules/voyage/detail?voyageReference=0VK1XW1MA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www.maersk.com/schedules/" TargetMode="External"/><Relationship Id="rId91" Type="http://schemas.openxmlformats.org/officeDocument/2006/relationships/hyperlink" Target="https://www.maersk.com/schedules/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maersk.com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https://www.cma-cgm.com/ebusiness/schedules/voyage/detail?voyageReference=0VK23W1MA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maersk.com/schedules/" TargetMode="External"/><Relationship Id="rId31" Type="http://schemas.openxmlformats.org/officeDocument/2006/relationships/hyperlink" Target="https://www.maersk.com/schedules/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www.wanhai.com/views/skd/SkdByPortDetail.xhtml?file_num=64835&amp;top_file_num=64735&amp;parent_id=64834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https://www.maersk.com/schedules/" TargetMode="External"/><Relationship Id="rId18" Type="http://schemas.openxmlformats.org/officeDocument/2006/relationships/hyperlink" Target="https://www.maersk.com/schedules/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https://www.maersk.com/schedules/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https://www.cma-cgm.com/ebusiness/schedules/voyage/detail?voyageReference=0VK1ZW1MA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www.maersk.com/schedules/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" Type="http://schemas.openxmlformats.org/officeDocument/2006/relationships/hyperlink" Target="https://www.maersk.com/schedu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7"/>
  <sheetViews>
    <sheetView tabSelected="1" zoomScale="115" zoomScaleNormal="115" workbookViewId="0">
      <selection activeCell="I4" sqref="I4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905" t="s">
        <v>341</v>
      </c>
      <c r="B1" s="905"/>
      <c r="C1" s="905"/>
      <c r="D1" s="905"/>
      <c r="E1" s="905"/>
      <c r="F1" s="905"/>
      <c r="G1" s="905"/>
    </row>
    <row r="2" spans="1:7" ht="33.75" customHeight="1">
      <c r="A2" s="906" t="s">
        <v>37</v>
      </c>
      <c r="B2" s="906"/>
      <c r="C2" s="1"/>
      <c r="D2" s="1"/>
      <c r="E2" s="1"/>
      <c r="F2" s="1"/>
      <c r="G2" s="2" t="s">
        <v>740</v>
      </c>
    </row>
    <row r="3" spans="1:7" s="72" customFormat="1" ht="22.5" customHeight="1">
      <c r="A3" s="907" t="s">
        <v>340</v>
      </c>
      <c r="B3" s="907"/>
      <c r="C3" s="907"/>
      <c r="D3" s="907"/>
      <c r="E3" s="907"/>
      <c r="F3" s="907"/>
      <c r="G3" s="907"/>
    </row>
    <row r="4" spans="1:7" s="57" customFormat="1" ht="15.75" customHeight="1">
      <c r="A4" s="902" t="s">
        <v>343</v>
      </c>
      <c r="B4" s="902"/>
      <c r="C4" s="3"/>
      <c r="D4" s="4"/>
      <c r="E4" s="4"/>
      <c r="F4" s="4"/>
      <c r="G4" s="5"/>
    </row>
    <row r="5" spans="1:7" s="57" customFormat="1" ht="15.75" customHeight="1">
      <c r="A5" s="6"/>
      <c r="B5" s="858" t="s">
        <v>40</v>
      </c>
      <c r="C5" s="858" t="s">
        <v>41</v>
      </c>
      <c r="D5" s="858" t="s">
        <v>42</v>
      </c>
      <c r="E5" s="73" t="s">
        <v>447</v>
      </c>
      <c r="F5" s="73" t="s">
        <v>43</v>
      </c>
      <c r="G5" s="73" t="s">
        <v>39</v>
      </c>
    </row>
    <row r="6" spans="1:7" s="57" customFormat="1" ht="15.75" customHeight="1">
      <c r="A6" s="6"/>
      <c r="B6" s="855"/>
      <c r="C6" s="855"/>
      <c r="D6" s="855"/>
      <c r="E6" s="89" t="s">
        <v>32</v>
      </c>
      <c r="F6" s="73" t="s">
        <v>44</v>
      </c>
      <c r="G6" s="73" t="s">
        <v>45</v>
      </c>
    </row>
    <row r="7" spans="1:7" s="57" customFormat="1" ht="15.75" customHeight="1">
      <c r="A7" s="56"/>
      <c r="B7" s="91" t="s">
        <v>402</v>
      </c>
      <c r="C7" s="92" t="s">
        <v>94</v>
      </c>
      <c r="D7" s="883" t="s">
        <v>768</v>
      </c>
      <c r="E7" s="93">
        <v>43524</v>
      </c>
      <c r="F7" s="93">
        <f>E7+5</f>
        <v>43529</v>
      </c>
      <c r="G7" s="74">
        <f>F7+29</f>
        <v>43558</v>
      </c>
    </row>
    <row r="8" spans="1:7" s="57" customFormat="1" ht="15.75" customHeight="1">
      <c r="A8" s="7"/>
      <c r="B8" s="91" t="s">
        <v>632</v>
      </c>
      <c r="C8" s="94" t="s">
        <v>128</v>
      </c>
      <c r="D8" s="868"/>
      <c r="E8" s="95">
        <f>E7+7</f>
        <v>43531</v>
      </c>
      <c r="F8" s="93">
        <f t="shared" ref="E8:G11" si="0">F7+7</f>
        <v>43536</v>
      </c>
      <c r="G8" s="74">
        <f t="shared" si="0"/>
        <v>43565</v>
      </c>
    </row>
    <row r="9" spans="1:7" s="57" customFormat="1" ht="15.75" customHeight="1">
      <c r="A9" s="7"/>
      <c r="B9" s="91" t="s">
        <v>633</v>
      </c>
      <c r="C9" s="96" t="s">
        <v>128</v>
      </c>
      <c r="D9" s="868"/>
      <c r="E9" s="95">
        <f t="shared" si="0"/>
        <v>43538</v>
      </c>
      <c r="F9" s="93">
        <f t="shared" si="0"/>
        <v>43543</v>
      </c>
      <c r="G9" s="74">
        <f t="shared" si="0"/>
        <v>43572</v>
      </c>
    </row>
    <row r="10" spans="1:7" s="57" customFormat="1" ht="15.75" customHeight="1">
      <c r="A10" s="7"/>
      <c r="B10" s="91" t="s">
        <v>634</v>
      </c>
      <c r="C10" s="94" t="s">
        <v>49</v>
      </c>
      <c r="D10" s="868"/>
      <c r="E10" s="95">
        <f t="shared" si="0"/>
        <v>43545</v>
      </c>
      <c r="F10" s="93">
        <f t="shared" si="0"/>
        <v>43550</v>
      </c>
      <c r="G10" s="74">
        <f t="shared" si="0"/>
        <v>43579</v>
      </c>
    </row>
    <row r="11" spans="1:7" s="57" customFormat="1" ht="15.75" customHeight="1">
      <c r="A11" s="8"/>
      <c r="B11" s="91" t="s">
        <v>635</v>
      </c>
      <c r="C11" s="96" t="s">
        <v>49</v>
      </c>
      <c r="D11" s="869"/>
      <c r="E11" s="95">
        <f t="shared" si="0"/>
        <v>43552</v>
      </c>
      <c r="F11" s="93">
        <f t="shared" si="0"/>
        <v>43557</v>
      </c>
      <c r="G11" s="74">
        <f t="shared" si="0"/>
        <v>43586</v>
      </c>
    </row>
    <row r="12" spans="1:7" s="57" customFormat="1" ht="15.75" customHeight="1">
      <c r="A12" s="8"/>
      <c r="B12" s="908"/>
      <c r="C12" s="908"/>
      <c r="D12" s="908"/>
      <c r="E12" s="908"/>
      <c r="F12" s="908"/>
      <c r="G12" s="908"/>
    </row>
    <row r="13" spans="1:7" s="57" customFormat="1" ht="15.75" customHeight="1">
      <c r="A13" s="8"/>
      <c r="B13" s="909"/>
      <c r="C13" s="909"/>
      <c r="D13" s="909"/>
      <c r="E13" s="909"/>
      <c r="F13" s="909"/>
      <c r="G13" s="909"/>
    </row>
    <row r="14" spans="1:7" s="57" customFormat="1" ht="15.75" customHeight="1">
      <c r="A14" s="8"/>
      <c r="B14" s="856" t="s">
        <v>40</v>
      </c>
      <c r="C14" s="856" t="s">
        <v>41</v>
      </c>
      <c r="D14" s="856" t="s">
        <v>769</v>
      </c>
      <c r="E14" s="73" t="s">
        <v>770</v>
      </c>
      <c r="F14" s="73" t="s">
        <v>43</v>
      </c>
      <c r="G14" s="73" t="s">
        <v>39</v>
      </c>
    </row>
    <row r="15" spans="1:7" s="57" customFormat="1" ht="15.75" customHeight="1">
      <c r="A15" s="8"/>
      <c r="B15" s="857"/>
      <c r="C15" s="857"/>
      <c r="D15" s="857"/>
      <c r="E15" s="89" t="s">
        <v>32</v>
      </c>
      <c r="F15" s="73" t="s">
        <v>44</v>
      </c>
      <c r="G15" s="73" t="s">
        <v>45</v>
      </c>
    </row>
    <row r="16" spans="1:7" s="57" customFormat="1" ht="15.75" customHeight="1">
      <c r="A16" s="8"/>
      <c r="B16" s="94" t="s">
        <v>403</v>
      </c>
      <c r="C16" s="97" t="s">
        <v>404</v>
      </c>
      <c r="D16" s="899" t="s">
        <v>771</v>
      </c>
      <c r="E16" s="93">
        <v>43521</v>
      </c>
      <c r="F16" s="93">
        <f>E16+4</f>
        <v>43525</v>
      </c>
      <c r="G16" s="93">
        <f>F16+26</f>
        <v>43551</v>
      </c>
    </row>
    <row r="17" spans="1:7" s="57" customFormat="1" ht="15.75" customHeight="1">
      <c r="A17" s="8"/>
      <c r="B17" s="94" t="s">
        <v>683</v>
      </c>
      <c r="C17" s="94" t="s">
        <v>687</v>
      </c>
      <c r="D17" s="900"/>
      <c r="E17" s="98">
        <f t="shared" ref="E17:G20" si="1">E16+7</f>
        <v>43528</v>
      </c>
      <c r="F17" s="93">
        <f t="shared" si="1"/>
        <v>43532</v>
      </c>
      <c r="G17" s="74">
        <f t="shared" si="1"/>
        <v>43558</v>
      </c>
    </row>
    <row r="18" spans="1:7" s="57" customFormat="1" ht="15.75" customHeight="1">
      <c r="A18" s="8"/>
      <c r="B18" s="99" t="s">
        <v>684</v>
      </c>
      <c r="C18" s="100" t="s">
        <v>688</v>
      </c>
      <c r="D18" s="900"/>
      <c r="E18" s="98">
        <f t="shared" si="1"/>
        <v>43535</v>
      </c>
      <c r="F18" s="93">
        <f t="shared" si="1"/>
        <v>43539</v>
      </c>
      <c r="G18" s="74">
        <f t="shared" si="1"/>
        <v>43565</v>
      </c>
    </row>
    <row r="19" spans="1:7" s="57" customFormat="1" ht="15.75" customHeight="1">
      <c r="A19" s="8"/>
      <c r="B19" s="100" t="s">
        <v>685</v>
      </c>
      <c r="C19" s="100" t="s">
        <v>689</v>
      </c>
      <c r="D19" s="900"/>
      <c r="E19" s="98">
        <f t="shared" si="1"/>
        <v>43542</v>
      </c>
      <c r="F19" s="93">
        <f t="shared" si="1"/>
        <v>43546</v>
      </c>
      <c r="G19" s="74">
        <f t="shared" si="1"/>
        <v>43572</v>
      </c>
    </row>
    <row r="20" spans="1:7" s="57" customFormat="1" ht="15.75" customHeight="1">
      <c r="A20" s="8"/>
      <c r="B20" s="100" t="s">
        <v>686</v>
      </c>
      <c r="C20" s="100" t="s">
        <v>690</v>
      </c>
      <c r="D20" s="901"/>
      <c r="E20" s="98">
        <f t="shared" si="1"/>
        <v>43549</v>
      </c>
      <c r="F20" s="93">
        <f t="shared" si="1"/>
        <v>43553</v>
      </c>
      <c r="G20" s="74">
        <f t="shared" si="1"/>
        <v>43579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858" t="s">
        <v>40</v>
      </c>
      <c r="C23" s="858" t="s">
        <v>41</v>
      </c>
      <c r="D23" s="858" t="s">
        <v>42</v>
      </c>
      <c r="E23" s="73" t="s">
        <v>770</v>
      </c>
      <c r="F23" s="73" t="s">
        <v>43</v>
      </c>
      <c r="G23" s="73" t="s">
        <v>39</v>
      </c>
    </row>
    <row r="24" spans="1:7" s="57" customFormat="1" ht="15.75" customHeight="1">
      <c r="A24" s="8"/>
      <c r="B24" s="855"/>
      <c r="C24" s="855"/>
      <c r="D24" s="855"/>
      <c r="E24" s="89" t="s">
        <v>32</v>
      </c>
      <c r="F24" s="73" t="s">
        <v>44</v>
      </c>
      <c r="G24" s="73" t="s">
        <v>45</v>
      </c>
    </row>
    <row r="25" spans="1:7" s="57" customFormat="1" ht="15.75" customHeight="1">
      <c r="A25" s="8"/>
      <c r="B25" s="101" t="s">
        <v>405</v>
      </c>
      <c r="C25" s="102" t="s">
        <v>406</v>
      </c>
      <c r="D25" s="883" t="s">
        <v>772</v>
      </c>
      <c r="E25" s="93">
        <v>43527</v>
      </c>
      <c r="F25" s="93">
        <f>E25+4</f>
        <v>43531</v>
      </c>
      <c r="G25" s="93">
        <f>F25+30</f>
        <v>43561</v>
      </c>
    </row>
    <row r="26" spans="1:7" s="57" customFormat="1" ht="15.75" customHeight="1">
      <c r="A26" s="8"/>
      <c r="B26" s="101" t="s">
        <v>695</v>
      </c>
      <c r="C26" s="102" t="s">
        <v>699</v>
      </c>
      <c r="D26" s="868"/>
      <c r="E26" s="98">
        <f t="shared" ref="E26:G29" si="2">E25+7</f>
        <v>43534</v>
      </c>
      <c r="F26" s="93">
        <f t="shared" si="2"/>
        <v>43538</v>
      </c>
      <c r="G26" s="74">
        <f t="shared" si="2"/>
        <v>43568</v>
      </c>
    </row>
    <row r="27" spans="1:7" s="57" customFormat="1" ht="15.75" customHeight="1">
      <c r="A27" s="8"/>
      <c r="B27" s="101" t="s">
        <v>696</v>
      </c>
      <c r="C27" s="102" t="s">
        <v>700</v>
      </c>
      <c r="D27" s="868"/>
      <c r="E27" s="98">
        <f t="shared" si="2"/>
        <v>43541</v>
      </c>
      <c r="F27" s="93">
        <f t="shared" si="2"/>
        <v>43545</v>
      </c>
      <c r="G27" s="74">
        <f t="shared" si="2"/>
        <v>43575</v>
      </c>
    </row>
    <row r="28" spans="1:7" s="57" customFormat="1" ht="15.75" customHeight="1">
      <c r="A28" s="8"/>
      <c r="B28" s="101" t="s">
        <v>697</v>
      </c>
      <c r="C28" s="102" t="s">
        <v>701</v>
      </c>
      <c r="D28" s="868"/>
      <c r="E28" s="98">
        <f t="shared" si="2"/>
        <v>43548</v>
      </c>
      <c r="F28" s="93">
        <f t="shared" si="2"/>
        <v>43552</v>
      </c>
      <c r="G28" s="74">
        <f t="shared" si="2"/>
        <v>43582</v>
      </c>
    </row>
    <row r="29" spans="1:7" s="57" customFormat="1" ht="15.75" customHeight="1">
      <c r="A29" s="8"/>
      <c r="B29" s="101" t="s">
        <v>698</v>
      </c>
      <c r="C29" s="102" t="s">
        <v>702</v>
      </c>
      <c r="D29" s="869"/>
      <c r="E29" s="98">
        <f t="shared" si="2"/>
        <v>43555</v>
      </c>
      <c r="F29" s="93">
        <f t="shared" si="2"/>
        <v>43559</v>
      </c>
      <c r="G29" s="74">
        <f t="shared" si="2"/>
        <v>43589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892" t="s">
        <v>50</v>
      </c>
      <c r="B33" s="892"/>
      <c r="C33" s="17"/>
      <c r="D33" s="18"/>
      <c r="E33" s="18"/>
      <c r="F33" s="19"/>
      <c r="G33" s="19"/>
    </row>
    <row r="34" spans="1:7" s="57" customFormat="1" ht="15.75" customHeight="1">
      <c r="A34" s="85"/>
      <c r="B34" s="858" t="s">
        <v>773</v>
      </c>
      <c r="C34" s="858" t="s">
        <v>41</v>
      </c>
      <c r="D34" s="858" t="s">
        <v>42</v>
      </c>
      <c r="E34" s="73" t="s">
        <v>770</v>
      </c>
      <c r="F34" s="73" t="s">
        <v>43</v>
      </c>
      <c r="G34" s="88" t="s">
        <v>50</v>
      </c>
    </row>
    <row r="35" spans="1:7" s="57" customFormat="1" ht="15.75" customHeight="1">
      <c r="A35" s="85"/>
      <c r="B35" s="855"/>
      <c r="C35" s="855"/>
      <c r="D35" s="855"/>
      <c r="E35" s="89" t="s">
        <v>32</v>
      </c>
      <c r="F35" s="103" t="s">
        <v>44</v>
      </c>
      <c r="G35" s="73" t="s">
        <v>45</v>
      </c>
    </row>
    <row r="36" spans="1:7" s="57" customFormat="1" ht="15.75" customHeight="1">
      <c r="A36" s="85"/>
      <c r="B36" s="91" t="s">
        <v>393</v>
      </c>
      <c r="C36" s="104" t="s">
        <v>774</v>
      </c>
      <c r="D36" s="883" t="s">
        <v>775</v>
      </c>
      <c r="E36" s="93">
        <v>43522</v>
      </c>
      <c r="F36" s="93">
        <f>E36+4</f>
        <v>43526</v>
      </c>
      <c r="G36" s="93">
        <f>F36+26</f>
        <v>43552</v>
      </c>
    </row>
    <row r="37" spans="1:7" s="57" customFormat="1" ht="15.75" customHeight="1">
      <c r="A37" s="85"/>
      <c r="B37" s="91" t="s">
        <v>462</v>
      </c>
      <c r="C37" s="104" t="s">
        <v>464</v>
      </c>
      <c r="D37" s="868"/>
      <c r="E37" s="98">
        <f>E36+7</f>
        <v>43529</v>
      </c>
      <c r="F37" s="93">
        <f t="shared" ref="F37:G40" si="3">F36+7</f>
        <v>43533</v>
      </c>
      <c r="G37" s="74">
        <f t="shared" si="3"/>
        <v>43559</v>
      </c>
    </row>
    <row r="38" spans="1:7" s="57" customFormat="1" ht="15.75" customHeight="1">
      <c r="A38" s="85"/>
      <c r="B38" s="91" t="s">
        <v>463</v>
      </c>
      <c r="C38" s="104" t="s">
        <v>465</v>
      </c>
      <c r="D38" s="868"/>
      <c r="E38" s="98">
        <f>E37+7</f>
        <v>43536</v>
      </c>
      <c r="F38" s="93">
        <f>F37+7</f>
        <v>43540</v>
      </c>
      <c r="G38" s="74">
        <f t="shared" si="3"/>
        <v>43566</v>
      </c>
    </row>
    <row r="39" spans="1:7" s="57" customFormat="1" ht="15.75" customHeight="1">
      <c r="A39" s="85"/>
      <c r="B39" s="91"/>
      <c r="C39" s="104"/>
      <c r="D39" s="868"/>
      <c r="E39" s="98">
        <f>E38+7</f>
        <v>43543</v>
      </c>
      <c r="F39" s="93">
        <f t="shared" si="3"/>
        <v>43547</v>
      </c>
      <c r="G39" s="74">
        <f t="shared" si="3"/>
        <v>43573</v>
      </c>
    </row>
    <row r="40" spans="1:7" s="57" customFormat="1" ht="15.75" customHeight="1">
      <c r="A40" s="85"/>
      <c r="B40" s="91"/>
      <c r="C40" s="104"/>
      <c r="D40" s="869"/>
      <c r="E40" s="98">
        <f>E39+7</f>
        <v>43550</v>
      </c>
      <c r="F40" s="93">
        <f t="shared" si="3"/>
        <v>43554</v>
      </c>
      <c r="G40" s="74">
        <f t="shared" si="3"/>
        <v>43580</v>
      </c>
    </row>
    <row r="41" spans="1:7" s="57" customFormat="1" ht="15.75" customHeight="1">
      <c r="A41" s="85"/>
      <c r="B41" s="13"/>
      <c r="C41" s="13"/>
      <c r="D41" s="13"/>
      <c r="E41" s="13"/>
      <c r="F41" s="12"/>
      <c r="G41" s="12"/>
    </row>
    <row r="42" spans="1:7" s="57" customFormat="1" ht="15.75" customHeight="1">
      <c r="A42" s="892" t="s">
        <v>51</v>
      </c>
      <c r="B42" s="892"/>
      <c r="C42" s="17"/>
      <c r="D42" s="18"/>
      <c r="E42" s="18"/>
      <c r="F42" s="19"/>
      <c r="G42" s="19"/>
    </row>
    <row r="43" spans="1:7" s="57" customFormat="1" ht="15.75" customHeight="1">
      <c r="A43" s="85"/>
      <c r="B43" s="858" t="s">
        <v>40</v>
      </c>
      <c r="C43" s="858" t="s">
        <v>41</v>
      </c>
      <c r="D43" s="858" t="s">
        <v>42</v>
      </c>
      <c r="E43" s="73" t="s">
        <v>776</v>
      </c>
      <c r="F43" s="73" t="s">
        <v>43</v>
      </c>
      <c r="G43" s="88" t="s">
        <v>51</v>
      </c>
    </row>
    <row r="44" spans="1:7" s="57" customFormat="1" ht="15.75" customHeight="1">
      <c r="A44" s="85"/>
      <c r="B44" s="855"/>
      <c r="C44" s="855"/>
      <c r="D44" s="855"/>
      <c r="E44" s="89" t="s">
        <v>32</v>
      </c>
      <c r="F44" s="105" t="s">
        <v>44</v>
      </c>
      <c r="G44" s="88" t="s">
        <v>45</v>
      </c>
    </row>
    <row r="45" spans="1:7" s="57" customFormat="1" ht="15.75" customHeight="1">
      <c r="A45" s="85"/>
      <c r="B45" s="91" t="s">
        <v>402</v>
      </c>
      <c r="C45" s="92" t="s">
        <v>94</v>
      </c>
      <c r="D45" s="883" t="s">
        <v>768</v>
      </c>
      <c r="E45" s="93">
        <v>43524</v>
      </c>
      <c r="F45" s="93">
        <f>E45+5</f>
        <v>43529</v>
      </c>
      <c r="G45" s="74">
        <f>F45+29</f>
        <v>43558</v>
      </c>
    </row>
    <row r="46" spans="1:7" s="57" customFormat="1" ht="15.75" customHeight="1">
      <c r="A46" s="85"/>
      <c r="B46" s="91" t="s">
        <v>632</v>
      </c>
      <c r="C46" s="94" t="s">
        <v>128</v>
      </c>
      <c r="D46" s="868"/>
      <c r="E46" s="95">
        <f>E45+7</f>
        <v>43531</v>
      </c>
      <c r="F46" s="93">
        <f t="shared" ref="E46:G49" si="4">F45+7</f>
        <v>43536</v>
      </c>
      <c r="G46" s="74">
        <f t="shared" si="4"/>
        <v>43565</v>
      </c>
    </row>
    <row r="47" spans="1:7" s="57" customFormat="1" ht="15.75" customHeight="1">
      <c r="A47" s="85"/>
      <c r="B47" s="91" t="s">
        <v>633</v>
      </c>
      <c r="C47" s="96" t="s">
        <v>128</v>
      </c>
      <c r="D47" s="868"/>
      <c r="E47" s="95">
        <f t="shared" si="4"/>
        <v>43538</v>
      </c>
      <c r="F47" s="93">
        <f t="shared" si="4"/>
        <v>43543</v>
      </c>
      <c r="G47" s="74">
        <f t="shared" si="4"/>
        <v>43572</v>
      </c>
    </row>
    <row r="48" spans="1:7" s="57" customFormat="1" ht="15.75" customHeight="1">
      <c r="A48" s="85"/>
      <c r="B48" s="91" t="s">
        <v>634</v>
      </c>
      <c r="C48" s="94" t="s">
        <v>49</v>
      </c>
      <c r="D48" s="868"/>
      <c r="E48" s="95">
        <f t="shared" si="4"/>
        <v>43545</v>
      </c>
      <c r="F48" s="93">
        <f t="shared" si="4"/>
        <v>43550</v>
      </c>
      <c r="G48" s="74">
        <f t="shared" si="4"/>
        <v>43579</v>
      </c>
    </row>
    <row r="49" spans="1:7" s="57" customFormat="1" ht="15.75" customHeight="1">
      <c r="A49" s="85"/>
      <c r="B49" s="91" t="s">
        <v>635</v>
      </c>
      <c r="C49" s="96" t="s">
        <v>49</v>
      </c>
      <c r="D49" s="869"/>
      <c r="E49" s="95">
        <f t="shared" si="4"/>
        <v>43552</v>
      </c>
      <c r="F49" s="93">
        <f t="shared" si="4"/>
        <v>43557</v>
      </c>
      <c r="G49" s="74">
        <f t="shared" si="4"/>
        <v>43586</v>
      </c>
    </row>
    <row r="50" spans="1:7" s="57" customFormat="1" ht="15.75" customHeight="1">
      <c r="A50" s="85"/>
      <c r="B50" s="17"/>
      <c r="C50" s="17"/>
      <c r="D50" s="18"/>
      <c r="E50" s="18"/>
      <c r="F50" s="19"/>
      <c r="G50" s="19"/>
    </row>
    <row r="51" spans="1:7" s="57" customFormat="1" ht="15.75" customHeight="1">
      <c r="A51" s="892" t="s">
        <v>52</v>
      </c>
      <c r="B51" s="892"/>
      <c r="C51" s="17"/>
      <c r="D51" s="18"/>
      <c r="E51" s="18"/>
      <c r="F51" s="19"/>
      <c r="G51" s="19"/>
    </row>
    <row r="52" spans="1:7" s="57" customFormat="1" ht="15.75" customHeight="1">
      <c r="A52" s="85"/>
      <c r="B52" s="858" t="s">
        <v>773</v>
      </c>
      <c r="C52" s="858" t="s">
        <v>41</v>
      </c>
      <c r="D52" s="858" t="s">
        <v>42</v>
      </c>
      <c r="E52" s="73" t="s">
        <v>770</v>
      </c>
      <c r="F52" s="73" t="s">
        <v>43</v>
      </c>
      <c r="G52" s="88" t="s">
        <v>52</v>
      </c>
    </row>
    <row r="53" spans="1:7" s="57" customFormat="1" ht="15.75" customHeight="1">
      <c r="A53" s="85"/>
      <c r="B53" s="855"/>
      <c r="C53" s="855"/>
      <c r="D53" s="855"/>
      <c r="E53" s="89" t="s">
        <v>32</v>
      </c>
      <c r="F53" s="105" t="s">
        <v>44</v>
      </c>
      <c r="G53" s="88" t="s">
        <v>45</v>
      </c>
    </row>
    <row r="54" spans="1:7" s="57" customFormat="1" ht="15.75" customHeight="1">
      <c r="A54" s="85"/>
      <c r="B54" s="91" t="s">
        <v>402</v>
      </c>
      <c r="C54" s="92" t="s">
        <v>94</v>
      </c>
      <c r="D54" s="883" t="s">
        <v>768</v>
      </c>
      <c r="E54" s="93">
        <v>43524</v>
      </c>
      <c r="F54" s="93">
        <f>E54+5</f>
        <v>43529</v>
      </c>
      <c r="G54" s="74">
        <f>F54+29</f>
        <v>43558</v>
      </c>
    </row>
    <row r="55" spans="1:7" s="57" customFormat="1" ht="15.75" customHeight="1">
      <c r="A55" s="85"/>
      <c r="B55" s="91" t="s">
        <v>632</v>
      </c>
      <c r="C55" s="94" t="s">
        <v>128</v>
      </c>
      <c r="D55" s="868"/>
      <c r="E55" s="95">
        <f t="shared" ref="E55:G58" si="5">E54+7</f>
        <v>43531</v>
      </c>
      <c r="F55" s="93">
        <f t="shared" si="5"/>
        <v>43536</v>
      </c>
      <c r="G55" s="74">
        <f t="shared" si="5"/>
        <v>43565</v>
      </c>
    </row>
    <row r="56" spans="1:7" s="57" customFormat="1" ht="15.75" customHeight="1">
      <c r="A56" s="85"/>
      <c r="B56" s="91" t="s">
        <v>633</v>
      </c>
      <c r="C56" s="96" t="s">
        <v>128</v>
      </c>
      <c r="D56" s="868"/>
      <c r="E56" s="95">
        <f t="shared" si="5"/>
        <v>43538</v>
      </c>
      <c r="F56" s="93">
        <f t="shared" si="5"/>
        <v>43543</v>
      </c>
      <c r="G56" s="74">
        <f t="shared" si="5"/>
        <v>43572</v>
      </c>
    </row>
    <row r="57" spans="1:7" s="57" customFormat="1" ht="15.75" customHeight="1">
      <c r="A57" s="85"/>
      <c r="B57" s="91" t="s">
        <v>634</v>
      </c>
      <c r="C57" s="94" t="s">
        <v>49</v>
      </c>
      <c r="D57" s="868"/>
      <c r="E57" s="95">
        <f t="shared" si="5"/>
        <v>43545</v>
      </c>
      <c r="F57" s="93">
        <f t="shared" si="5"/>
        <v>43550</v>
      </c>
      <c r="G57" s="74">
        <f t="shared" si="5"/>
        <v>43579</v>
      </c>
    </row>
    <row r="58" spans="1:7" s="57" customFormat="1" ht="15.75" customHeight="1">
      <c r="A58" s="85"/>
      <c r="B58" s="91" t="s">
        <v>635</v>
      </c>
      <c r="C58" s="96" t="s">
        <v>49</v>
      </c>
      <c r="D58" s="869"/>
      <c r="E58" s="95">
        <f t="shared" si="5"/>
        <v>43552</v>
      </c>
      <c r="F58" s="93">
        <f t="shared" si="5"/>
        <v>43557</v>
      </c>
      <c r="G58" s="74">
        <f t="shared" si="5"/>
        <v>43586</v>
      </c>
    </row>
    <row r="59" spans="1:7" s="57" customFormat="1" ht="15.75" customHeight="1">
      <c r="A59" s="85"/>
      <c r="B59" s="13"/>
      <c r="C59" s="13"/>
      <c r="D59" s="15"/>
      <c r="E59" s="58"/>
      <c r="F59" s="16"/>
      <c r="G59" s="12"/>
    </row>
    <row r="60" spans="1:7" s="57" customFormat="1" ht="15.75" customHeight="1">
      <c r="A60" s="85"/>
      <c r="B60" s="17"/>
      <c r="C60" s="17"/>
      <c r="D60" s="18"/>
      <c r="E60" s="18"/>
      <c r="F60" s="19"/>
      <c r="G60" s="19"/>
    </row>
    <row r="61" spans="1:7" s="57" customFormat="1" ht="15.75" customHeight="1">
      <c r="A61" s="85"/>
      <c r="B61" s="858" t="s">
        <v>40</v>
      </c>
      <c r="C61" s="858" t="s">
        <v>41</v>
      </c>
      <c r="D61" s="858" t="s">
        <v>42</v>
      </c>
      <c r="E61" s="73" t="s">
        <v>770</v>
      </c>
      <c r="F61" s="73" t="s">
        <v>43</v>
      </c>
      <c r="G61" s="88" t="s">
        <v>52</v>
      </c>
    </row>
    <row r="62" spans="1:7" s="57" customFormat="1" ht="15.75" customHeight="1">
      <c r="A62" s="85"/>
      <c r="B62" s="855"/>
      <c r="C62" s="855"/>
      <c r="D62" s="855"/>
      <c r="E62" s="89" t="s">
        <v>32</v>
      </c>
      <c r="F62" s="103" t="s">
        <v>44</v>
      </c>
      <c r="G62" s="73" t="s">
        <v>45</v>
      </c>
    </row>
    <row r="63" spans="1:7" s="57" customFormat="1" ht="15.75" customHeight="1">
      <c r="A63" s="85"/>
      <c r="B63" s="101" t="s">
        <v>405</v>
      </c>
      <c r="C63" s="102" t="s">
        <v>406</v>
      </c>
      <c r="D63" s="883" t="s">
        <v>772</v>
      </c>
      <c r="E63" s="74">
        <v>43527</v>
      </c>
      <c r="F63" s="74">
        <f>E63+4</f>
        <v>43531</v>
      </c>
      <c r="G63" s="74">
        <f>F63+30</f>
        <v>43561</v>
      </c>
    </row>
    <row r="64" spans="1:7" s="57" customFormat="1" ht="15.75" customHeight="1">
      <c r="A64" s="85"/>
      <c r="B64" s="101" t="s">
        <v>695</v>
      </c>
      <c r="C64" s="102" t="s">
        <v>699</v>
      </c>
      <c r="D64" s="868"/>
      <c r="E64" s="98">
        <f t="shared" ref="E64:G67" si="6">E63+7</f>
        <v>43534</v>
      </c>
      <c r="F64" s="74">
        <f t="shared" si="6"/>
        <v>43538</v>
      </c>
      <c r="G64" s="74">
        <f t="shared" si="6"/>
        <v>43568</v>
      </c>
    </row>
    <row r="65" spans="1:7" s="57" customFormat="1" ht="15.75" customHeight="1">
      <c r="A65" s="85"/>
      <c r="B65" s="101" t="s">
        <v>696</v>
      </c>
      <c r="C65" s="102" t="s">
        <v>700</v>
      </c>
      <c r="D65" s="868"/>
      <c r="E65" s="98">
        <f t="shared" si="6"/>
        <v>43541</v>
      </c>
      <c r="F65" s="74">
        <f t="shared" si="6"/>
        <v>43545</v>
      </c>
      <c r="G65" s="74">
        <f t="shared" si="6"/>
        <v>43575</v>
      </c>
    </row>
    <row r="66" spans="1:7" s="57" customFormat="1" ht="15.75" customHeight="1">
      <c r="A66" s="85"/>
      <c r="B66" s="101" t="s">
        <v>697</v>
      </c>
      <c r="C66" s="102" t="s">
        <v>701</v>
      </c>
      <c r="D66" s="868"/>
      <c r="E66" s="98">
        <f t="shared" si="6"/>
        <v>43548</v>
      </c>
      <c r="F66" s="74">
        <f t="shared" si="6"/>
        <v>43552</v>
      </c>
      <c r="G66" s="74">
        <f t="shared" si="6"/>
        <v>43582</v>
      </c>
    </row>
    <row r="67" spans="1:7" s="57" customFormat="1" ht="15.75" customHeight="1">
      <c r="A67" s="85"/>
      <c r="B67" s="101" t="s">
        <v>698</v>
      </c>
      <c r="C67" s="102" t="s">
        <v>702</v>
      </c>
      <c r="D67" s="869"/>
      <c r="E67" s="98">
        <f t="shared" si="6"/>
        <v>43555</v>
      </c>
      <c r="F67" s="74">
        <f t="shared" si="6"/>
        <v>43559</v>
      </c>
      <c r="G67" s="74">
        <f t="shared" si="6"/>
        <v>43589</v>
      </c>
    </row>
    <row r="68" spans="1:7" s="57" customFormat="1" ht="15.75" customHeight="1">
      <c r="A68" s="85"/>
      <c r="B68" s="9"/>
      <c r="C68" s="9"/>
      <c r="D68" s="10"/>
      <c r="E68" s="11"/>
      <c r="F68" s="12"/>
      <c r="G68" s="12"/>
    </row>
    <row r="69" spans="1:7" s="57" customFormat="1" ht="15.75" customHeight="1">
      <c r="A69" s="85"/>
      <c r="B69" s="17"/>
      <c r="C69" s="17"/>
      <c r="D69" s="18"/>
      <c r="E69" s="18"/>
      <c r="F69" s="19"/>
      <c r="G69" s="19"/>
    </row>
    <row r="70" spans="1:7" s="57" customFormat="1" ht="15.75" customHeight="1">
      <c r="A70" s="892"/>
      <c r="B70" s="892"/>
      <c r="C70" s="17"/>
      <c r="D70" s="18"/>
      <c r="E70" s="18"/>
      <c r="F70" s="19"/>
      <c r="G70" s="19"/>
    </row>
    <row r="71" spans="1:7" s="57" customFormat="1" ht="15.75" customHeight="1">
      <c r="A71" s="85" t="s">
        <v>777</v>
      </c>
      <c r="B71" s="858" t="s">
        <v>40</v>
      </c>
      <c r="C71" s="858" t="s">
        <v>41</v>
      </c>
      <c r="D71" s="858" t="s">
        <v>42</v>
      </c>
      <c r="E71" s="73" t="s">
        <v>776</v>
      </c>
      <c r="F71" s="73" t="s">
        <v>43</v>
      </c>
      <c r="G71" s="88" t="s">
        <v>53</v>
      </c>
    </row>
    <row r="72" spans="1:7" s="57" customFormat="1" ht="15.75" customHeight="1">
      <c r="A72" s="85"/>
      <c r="B72" s="855"/>
      <c r="C72" s="855"/>
      <c r="D72" s="855"/>
      <c r="E72" s="89" t="s">
        <v>32</v>
      </c>
      <c r="F72" s="103" t="s">
        <v>44</v>
      </c>
      <c r="G72" s="73" t="s">
        <v>45</v>
      </c>
    </row>
    <row r="73" spans="1:7" s="57" customFormat="1" ht="15.75" customHeight="1">
      <c r="A73" s="85"/>
      <c r="B73" s="101" t="s">
        <v>407</v>
      </c>
      <c r="C73" s="102" t="s">
        <v>408</v>
      </c>
      <c r="D73" s="883" t="s">
        <v>778</v>
      </c>
      <c r="E73" s="93">
        <v>43525</v>
      </c>
      <c r="F73" s="93">
        <f>E73+4</f>
        <v>43529</v>
      </c>
      <c r="G73" s="93">
        <f>F73+31</f>
        <v>43560</v>
      </c>
    </row>
    <row r="74" spans="1:7" s="57" customFormat="1" ht="15.75" customHeight="1">
      <c r="A74" s="85"/>
      <c r="B74" s="101" t="s">
        <v>610</v>
      </c>
      <c r="C74" s="102" t="s">
        <v>614</v>
      </c>
      <c r="D74" s="868"/>
      <c r="E74" s="98">
        <f t="shared" ref="E74:G77" si="7">E73+7</f>
        <v>43532</v>
      </c>
      <c r="F74" s="93">
        <f t="shared" si="7"/>
        <v>43536</v>
      </c>
      <c r="G74" s="74">
        <f t="shared" si="7"/>
        <v>43567</v>
      </c>
    </row>
    <row r="75" spans="1:7" s="57" customFormat="1" ht="15.75" customHeight="1">
      <c r="A75" s="85"/>
      <c r="B75" s="101" t="s">
        <v>611</v>
      </c>
      <c r="C75" s="102" t="s">
        <v>615</v>
      </c>
      <c r="D75" s="868"/>
      <c r="E75" s="98">
        <f t="shared" si="7"/>
        <v>43539</v>
      </c>
      <c r="F75" s="93">
        <f t="shared" si="7"/>
        <v>43543</v>
      </c>
      <c r="G75" s="74">
        <f t="shared" si="7"/>
        <v>43574</v>
      </c>
    </row>
    <row r="76" spans="1:7" s="57" customFormat="1" ht="15.75" customHeight="1">
      <c r="A76" s="85"/>
      <c r="B76" s="101" t="s">
        <v>612</v>
      </c>
      <c r="C76" s="102" t="s">
        <v>616</v>
      </c>
      <c r="D76" s="868"/>
      <c r="E76" s="98">
        <f t="shared" si="7"/>
        <v>43546</v>
      </c>
      <c r="F76" s="93">
        <f t="shared" si="7"/>
        <v>43550</v>
      </c>
      <c r="G76" s="74">
        <f t="shared" si="7"/>
        <v>43581</v>
      </c>
    </row>
    <row r="77" spans="1:7" s="57" customFormat="1" ht="15.75" customHeight="1">
      <c r="A77" s="85"/>
      <c r="B77" s="101" t="s">
        <v>613</v>
      </c>
      <c r="C77" s="102" t="s">
        <v>617</v>
      </c>
      <c r="D77" s="869"/>
      <c r="E77" s="98">
        <f t="shared" si="7"/>
        <v>43553</v>
      </c>
      <c r="F77" s="93">
        <f t="shared" si="7"/>
        <v>43557</v>
      </c>
      <c r="G77" s="74">
        <f t="shared" si="7"/>
        <v>43588</v>
      </c>
    </row>
    <row r="78" spans="1:7" s="57" customFormat="1" ht="15.75" customHeight="1">
      <c r="A78" s="85"/>
      <c r="B78" s="85"/>
      <c r="C78" s="17"/>
      <c r="D78" s="18"/>
      <c r="E78" s="18"/>
      <c r="F78" s="19"/>
      <c r="G78" s="19"/>
    </row>
    <row r="79" spans="1:7" s="57" customFormat="1" ht="15.75" customHeight="1">
      <c r="A79" s="85"/>
      <c r="B79" s="85"/>
      <c r="C79" s="17"/>
      <c r="D79" s="18"/>
      <c r="E79" s="18"/>
      <c r="F79" s="19"/>
      <c r="G79" s="19"/>
    </row>
    <row r="80" spans="1:7" s="57" customFormat="1" ht="15.75" customHeight="1">
      <c r="A80" s="85"/>
      <c r="B80" s="858" t="s">
        <v>40</v>
      </c>
      <c r="C80" s="858" t="s">
        <v>41</v>
      </c>
      <c r="D80" s="858" t="s">
        <v>42</v>
      </c>
      <c r="E80" s="73" t="s">
        <v>770</v>
      </c>
      <c r="F80" s="73" t="s">
        <v>43</v>
      </c>
      <c r="G80" s="88" t="s">
        <v>53</v>
      </c>
    </row>
    <row r="81" spans="1:7" s="57" customFormat="1" ht="15.75" customHeight="1">
      <c r="A81" s="85"/>
      <c r="B81" s="855"/>
      <c r="C81" s="855"/>
      <c r="D81" s="855"/>
      <c r="E81" s="89" t="s">
        <v>32</v>
      </c>
      <c r="F81" s="103" t="s">
        <v>44</v>
      </c>
      <c r="G81" s="73" t="s">
        <v>45</v>
      </c>
    </row>
    <row r="82" spans="1:7" s="57" customFormat="1" ht="15.75" customHeight="1">
      <c r="A82" s="85"/>
      <c r="B82" s="91" t="s">
        <v>409</v>
      </c>
      <c r="C82" s="104" t="s">
        <v>779</v>
      </c>
      <c r="D82" s="883" t="s">
        <v>780</v>
      </c>
      <c r="E82" s="93">
        <v>43526</v>
      </c>
      <c r="F82" s="93">
        <f>E82+4</f>
        <v>43530</v>
      </c>
      <c r="G82" s="93">
        <f>F82+30</f>
        <v>43560</v>
      </c>
    </row>
    <row r="83" spans="1:7" s="57" customFormat="1" ht="15.75" customHeight="1">
      <c r="A83" s="85"/>
      <c r="B83" s="91" t="s">
        <v>691</v>
      </c>
      <c r="C83" s="104" t="s">
        <v>781</v>
      </c>
      <c r="D83" s="868"/>
      <c r="E83" s="98">
        <f>E82+7</f>
        <v>43533</v>
      </c>
      <c r="F83" s="93">
        <f t="shared" ref="F83:G86" si="8">F82+7</f>
        <v>43537</v>
      </c>
      <c r="G83" s="74">
        <f t="shared" si="8"/>
        <v>43567</v>
      </c>
    </row>
    <row r="84" spans="1:7" s="57" customFormat="1" ht="15.75" customHeight="1">
      <c r="A84" s="85"/>
      <c r="B84" s="101" t="s">
        <v>692</v>
      </c>
      <c r="C84" s="102" t="s">
        <v>779</v>
      </c>
      <c r="D84" s="868"/>
      <c r="E84" s="98">
        <f>E83+7</f>
        <v>43540</v>
      </c>
      <c r="F84" s="93">
        <f t="shared" si="8"/>
        <v>43544</v>
      </c>
      <c r="G84" s="74">
        <f t="shared" si="8"/>
        <v>43574</v>
      </c>
    </row>
    <row r="85" spans="1:7" s="57" customFormat="1" ht="15.75" customHeight="1">
      <c r="A85" s="85"/>
      <c r="B85" s="101" t="s">
        <v>693</v>
      </c>
      <c r="C85" s="102" t="s">
        <v>782</v>
      </c>
      <c r="D85" s="868"/>
      <c r="E85" s="98">
        <f>E84+7</f>
        <v>43547</v>
      </c>
      <c r="F85" s="93">
        <f t="shared" si="8"/>
        <v>43551</v>
      </c>
      <c r="G85" s="74">
        <f t="shared" si="8"/>
        <v>43581</v>
      </c>
    </row>
    <row r="86" spans="1:7" s="57" customFormat="1" ht="15.75" customHeight="1">
      <c r="A86" s="85"/>
      <c r="B86" s="101" t="s">
        <v>694</v>
      </c>
      <c r="C86" s="102" t="s">
        <v>781</v>
      </c>
      <c r="D86" s="869"/>
      <c r="E86" s="98">
        <f>E85+7</f>
        <v>43554</v>
      </c>
      <c r="F86" s="93">
        <f t="shared" si="8"/>
        <v>43558</v>
      </c>
      <c r="G86" s="74">
        <f t="shared" si="8"/>
        <v>43588</v>
      </c>
    </row>
    <row r="87" spans="1:7" s="57" customFormat="1" ht="15.75" customHeight="1">
      <c r="A87" s="892" t="s">
        <v>54</v>
      </c>
      <c r="B87" s="892"/>
      <c r="C87" s="17"/>
      <c r="D87" s="18"/>
      <c r="E87" s="18"/>
      <c r="F87" s="19"/>
      <c r="G87" s="19"/>
    </row>
    <row r="88" spans="1:7" s="57" customFormat="1" ht="15.75" customHeight="1">
      <c r="A88" s="85"/>
      <c r="B88" s="858" t="s">
        <v>40</v>
      </c>
      <c r="C88" s="858" t="s">
        <v>41</v>
      </c>
      <c r="D88" s="858" t="s">
        <v>42</v>
      </c>
      <c r="E88" s="73" t="s">
        <v>770</v>
      </c>
      <c r="F88" s="73" t="s">
        <v>43</v>
      </c>
      <c r="G88" s="88" t="s">
        <v>54</v>
      </c>
    </row>
    <row r="89" spans="1:7" s="57" customFormat="1" ht="15.75" customHeight="1">
      <c r="A89" s="85"/>
      <c r="B89" s="855"/>
      <c r="C89" s="855"/>
      <c r="D89" s="855"/>
      <c r="E89" s="89" t="s">
        <v>32</v>
      </c>
      <c r="F89" s="103" t="s">
        <v>44</v>
      </c>
      <c r="G89" s="73" t="s">
        <v>45</v>
      </c>
    </row>
    <row r="90" spans="1:7" s="57" customFormat="1" ht="15.75" customHeight="1">
      <c r="A90" s="85"/>
      <c r="B90" s="94" t="s">
        <v>403</v>
      </c>
      <c r="C90" s="97" t="s">
        <v>404</v>
      </c>
      <c r="D90" s="899" t="s">
        <v>771</v>
      </c>
      <c r="E90" s="93">
        <v>43521</v>
      </c>
      <c r="F90" s="93">
        <f>E90+4</f>
        <v>43525</v>
      </c>
      <c r="G90" s="93">
        <f>F90+26</f>
        <v>43551</v>
      </c>
    </row>
    <row r="91" spans="1:7" s="57" customFormat="1" ht="15.75" customHeight="1">
      <c r="A91" s="85"/>
      <c r="B91" s="94" t="s">
        <v>683</v>
      </c>
      <c r="C91" s="94" t="s">
        <v>687</v>
      </c>
      <c r="D91" s="900"/>
      <c r="E91" s="98">
        <f t="shared" ref="E91:G94" si="9">E90+7</f>
        <v>43528</v>
      </c>
      <c r="F91" s="93">
        <f t="shared" si="9"/>
        <v>43532</v>
      </c>
      <c r="G91" s="74">
        <f t="shared" si="9"/>
        <v>43558</v>
      </c>
    </row>
    <row r="92" spans="1:7" s="57" customFormat="1" ht="15.75" customHeight="1">
      <c r="A92" s="85"/>
      <c r="B92" s="99" t="s">
        <v>684</v>
      </c>
      <c r="C92" s="100" t="s">
        <v>688</v>
      </c>
      <c r="D92" s="900"/>
      <c r="E92" s="98">
        <f t="shared" si="9"/>
        <v>43535</v>
      </c>
      <c r="F92" s="93">
        <f t="shared" si="9"/>
        <v>43539</v>
      </c>
      <c r="G92" s="74">
        <f t="shared" si="9"/>
        <v>43565</v>
      </c>
    </row>
    <row r="93" spans="1:7" s="57" customFormat="1" ht="15.75" customHeight="1">
      <c r="A93" s="85"/>
      <c r="B93" s="100" t="s">
        <v>685</v>
      </c>
      <c r="C93" s="100" t="s">
        <v>689</v>
      </c>
      <c r="D93" s="900"/>
      <c r="E93" s="98">
        <f t="shared" si="9"/>
        <v>43542</v>
      </c>
      <c r="F93" s="93">
        <f t="shared" si="9"/>
        <v>43546</v>
      </c>
      <c r="G93" s="74">
        <f t="shared" si="9"/>
        <v>43572</v>
      </c>
    </row>
    <row r="94" spans="1:7" s="57" customFormat="1" ht="15.75" customHeight="1">
      <c r="A94" s="85"/>
      <c r="B94" s="100" t="s">
        <v>686</v>
      </c>
      <c r="C94" s="100" t="s">
        <v>690</v>
      </c>
      <c r="D94" s="901"/>
      <c r="E94" s="98">
        <f t="shared" si="9"/>
        <v>43549</v>
      </c>
      <c r="F94" s="93">
        <f t="shared" si="9"/>
        <v>43553</v>
      </c>
      <c r="G94" s="74">
        <f t="shared" si="9"/>
        <v>43579</v>
      </c>
    </row>
    <row r="95" spans="1:7" s="57" customFormat="1" ht="15.75" customHeight="1">
      <c r="A95" s="85"/>
      <c r="B95" s="13"/>
      <c r="C95" s="13"/>
      <c r="D95" s="13"/>
      <c r="E95" s="13"/>
      <c r="F95" s="12"/>
      <c r="G95" s="12"/>
    </row>
    <row r="96" spans="1:7" s="57" customFormat="1" ht="15.75" customHeight="1">
      <c r="A96" s="892" t="s">
        <v>783</v>
      </c>
      <c r="B96" s="892"/>
      <c r="C96" s="17"/>
      <c r="D96" s="18"/>
      <c r="E96" s="18"/>
      <c r="F96" s="19"/>
      <c r="G96" s="19"/>
    </row>
    <row r="97" spans="1:7" s="57" customFormat="1" ht="15.75" customHeight="1">
      <c r="A97" s="85"/>
      <c r="B97" s="858" t="s">
        <v>40</v>
      </c>
      <c r="C97" s="858" t="s">
        <v>41</v>
      </c>
      <c r="D97" s="858" t="s">
        <v>42</v>
      </c>
      <c r="E97" s="73" t="s">
        <v>770</v>
      </c>
      <c r="F97" s="73" t="s">
        <v>43</v>
      </c>
      <c r="G97" s="88" t="s">
        <v>52</v>
      </c>
    </row>
    <row r="98" spans="1:7" s="57" customFormat="1" ht="15.75" customHeight="1">
      <c r="A98" s="85"/>
      <c r="B98" s="855"/>
      <c r="C98" s="855"/>
      <c r="D98" s="855"/>
      <c r="E98" s="89" t="s">
        <v>32</v>
      </c>
      <c r="F98" s="105" t="s">
        <v>44</v>
      </c>
      <c r="G98" s="73" t="s">
        <v>45</v>
      </c>
    </row>
    <row r="99" spans="1:7" s="57" customFormat="1" ht="15.75" customHeight="1">
      <c r="A99" s="85"/>
      <c r="B99" s="91" t="s">
        <v>402</v>
      </c>
      <c r="C99" s="92" t="s">
        <v>94</v>
      </c>
      <c r="D99" s="883" t="s">
        <v>768</v>
      </c>
      <c r="E99" s="93">
        <v>43524</v>
      </c>
      <c r="F99" s="93">
        <f>E99+5</f>
        <v>43529</v>
      </c>
      <c r="G99" s="74">
        <f>F99+29</f>
        <v>43558</v>
      </c>
    </row>
    <row r="100" spans="1:7" s="57" customFormat="1" ht="15.75" customHeight="1">
      <c r="A100" s="85"/>
      <c r="B100" s="91" t="s">
        <v>632</v>
      </c>
      <c r="C100" s="94" t="s">
        <v>128</v>
      </c>
      <c r="D100" s="868"/>
      <c r="E100" s="95">
        <f t="shared" ref="E100:G103" si="10">E99+7</f>
        <v>43531</v>
      </c>
      <c r="F100" s="93">
        <f t="shared" si="10"/>
        <v>43536</v>
      </c>
      <c r="G100" s="74">
        <f t="shared" si="10"/>
        <v>43565</v>
      </c>
    </row>
    <row r="101" spans="1:7" s="57" customFormat="1" ht="15.75" customHeight="1">
      <c r="A101" s="85"/>
      <c r="B101" s="91" t="s">
        <v>633</v>
      </c>
      <c r="C101" s="96" t="s">
        <v>128</v>
      </c>
      <c r="D101" s="868"/>
      <c r="E101" s="95">
        <f t="shared" si="10"/>
        <v>43538</v>
      </c>
      <c r="F101" s="93">
        <f t="shared" si="10"/>
        <v>43543</v>
      </c>
      <c r="G101" s="74">
        <f t="shared" si="10"/>
        <v>43572</v>
      </c>
    </row>
    <row r="102" spans="1:7" s="57" customFormat="1" ht="15.75" customHeight="1">
      <c r="A102" s="85"/>
      <c r="B102" s="91" t="s">
        <v>634</v>
      </c>
      <c r="C102" s="94" t="s">
        <v>49</v>
      </c>
      <c r="D102" s="868"/>
      <c r="E102" s="95">
        <f t="shared" si="10"/>
        <v>43545</v>
      </c>
      <c r="F102" s="93">
        <f t="shared" si="10"/>
        <v>43550</v>
      </c>
      <c r="G102" s="74">
        <f t="shared" si="10"/>
        <v>43579</v>
      </c>
    </row>
    <row r="103" spans="1:7" s="57" customFormat="1" ht="15.75" customHeight="1">
      <c r="A103" s="85"/>
      <c r="B103" s="91" t="s">
        <v>635</v>
      </c>
      <c r="C103" s="96" t="s">
        <v>49</v>
      </c>
      <c r="D103" s="869"/>
      <c r="E103" s="95">
        <f t="shared" si="10"/>
        <v>43552</v>
      </c>
      <c r="F103" s="93">
        <f t="shared" si="10"/>
        <v>43557</v>
      </c>
      <c r="G103" s="74">
        <f t="shared" si="10"/>
        <v>43586</v>
      </c>
    </row>
    <row r="104" spans="1:7" s="57" customFormat="1" ht="15.75" customHeight="1">
      <c r="A104" s="85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892" t="s">
        <v>57</v>
      </c>
      <c r="B105" s="892"/>
      <c r="C105" s="17"/>
      <c r="D105" s="18"/>
      <c r="E105" s="18"/>
      <c r="F105" s="19"/>
      <c r="G105" s="19"/>
    </row>
    <row r="106" spans="1:7" s="57" customFormat="1" ht="15.75" customHeight="1">
      <c r="A106" s="85"/>
      <c r="B106" s="904" t="s">
        <v>784</v>
      </c>
      <c r="C106" s="904" t="s">
        <v>41</v>
      </c>
      <c r="D106" s="904" t="s">
        <v>42</v>
      </c>
      <c r="E106" s="73" t="s">
        <v>770</v>
      </c>
      <c r="F106" s="73" t="s">
        <v>43</v>
      </c>
      <c r="G106" s="73" t="s">
        <v>52</v>
      </c>
    </row>
    <row r="107" spans="1:7" s="57" customFormat="1" ht="15.75" customHeight="1">
      <c r="A107" s="85"/>
      <c r="B107" s="904"/>
      <c r="C107" s="904"/>
      <c r="D107" s="904"/>
      <c r="E107" s="73" t="s">
        <v>32</v>
      </c>
      <c r="F107" s="73" t="s">
        <v>44</v>
      </c>
      <c r="G107" s="73" t="s">
        <v>45</v>
      </c>
    </row>
    <row r="108" spans="1:7" s="57" customFormat="1" ht="15.75" customHeight="1">
      <c r="A108" s="85"/>
      <c r="B108" s="91" t="s">
        <v>518</v>
      </c>
      <c r="C108" s="104" t="s">
        <v>785</v>
      </c>
      <c r="D108" s="881" t="s">
        <v>786</v>
      </c>
      <c r="E108" s="93">
        <v>43524</v>
      </c>
      <c r="F108" s="93">
        <f>E108+5</f>
        <v>43529</v>
      </c>
      <c r="G108" s="74">
        <f>F108+29</f>
        <v>43558</v>
      </c>
    </row>
    <row r="109" spans="1:7" s="57" customFormat="1" ht="15.75" customHeight="1">
      <c r="A109" s="85"/>
      <c r="B109" s="91" t="s">
        <v>507</v>
      </c>
      <c r="C109" s="104" t="s">
        <v>781</v>
      </c>
      <c r="D109" s="881"/>
      <c r="E109" s="95">
        <f t="shared" ref="E109:G112" si="11">E108+7</f>
        <v>43531</v>
      </c>
      <c r="F109" s="93">
        <f t="shared" si="11"/>
        <v>43536</v>
      </c>
      <c r="G109" s="74">
        <f t="shared" si="11"/>
        <v>43565</v>
      </c>
    </row>
    <row r="110" spans="1:7" s="57" customFormat="1" ht="15.75" customHeight="1">
      <c r="A110" s="85"/>
      <c r="B110" s="91" t="s">
        <v>508</v>
      </c>
      <c r="C110" s="104" t="s">
        <v>782</v>
      </c>
      <c r="D110" s="881"/>
      <c r="E110" s="95">
        <f t="shared" si="11"/>
        <v>43538</v>
      </c>
      <c r="F110" s="93">
        <f t="shared" si="11"/>
        <v>43543</v>
      </c>
      <c r="G110" s="74">
        <f t="shared" si="11"/>
        <v>43572</v>
      </c>
    </row>
    <row r="111" spans="1:7" s="57" customFormat="1" ht="15.75" customHeight="1">
      <c r="A111" s="85"/>
      <c r="B111" s="91" t="s">
        <v>509</v>
      </c>
      <c r="C111" s="104" t="s">
        <v>781</v>
      </c>
      <c r="D111" s="881"/>
      <c r="E111" s="95">
        <f t="shared" si="11"/>
        <v>43545</v>
      </c>
      <c r="F111" s="93">
        <f t="shared" si="11"/>
        <v>43550</v>
      </c>
      <c r="G111" s="74">
        <f t="shared" si="11"/>
        <v>43579</v>
      </c>
    </row>
    <row r="112" spans="1:7" s="57" customFormat="1" ht="15.75" customHeight="1">
      <c r="A112" s="85"/>
      <c r="B112" s="91"/>
      <c r="C112" s="104"/>
      <c r="D112" s="881"/>
      <c r="E112" s="95">
        <f t="shared" si="11"/>
        <v>43552</v>
      </c>
      <c r="F112" s="93">
        <f t="shared" si="11"/>
        <v>43557</v>
      </c>
      <c r="G112" s="74">
        <f t="shared" si="11"/>
        <v>43586</v>
      </c>
    </row>
    <row r="113" spans="1:7" s="57" customFormat="1" ht="15.75" customHeight="1">
      <c r="A113" s="85"/>
      <c r="B113" s="17"/>
      <c r="C113" s="17"/>
      <c r="D113" s="18"/>
      <c r="E113" s="18"/>
      <c r="F113" s="19"/>
      <c r="G113" s="19" t="s">
        <v>787</v>
      </c>
    </row>
    <row r="114" spans="1:7" s="57" customFormat="1" ht="15.75" customHeight="1">
      <c r="A114" s="892" t="s">
        <v>58</v>
      </c>
      <c r="B114" s="892"/>
      <c r="C114" s="17"/>
      <c r="D114" s="18"/>
      <c r="E114" s="18"/>
      <c r="F114" s="19"/>
      <c r="G114" s="19"/>
    </row>
    <row r="115" spans="1:7" s="57" customFormat="1" ht="15.75" customHeight="1">
      <c r="A115" s="85"/>
      <c r="B115" s="856" t="s">
        <v>40</v>
      </c>
      <c r="C115" s="856" t="s">
        <v>41</v>
      </c>
      <c r="D115" s="856" t="s">
        <v>42</v>
      </c>
      <c r="E115" s="73" t="s">
        <v>770</v>
      </c>
      <c r="F115" s="73" t="s">
        <v>43</v>
      </c>
      <c r="G115" s="73" t="s">
        <v>788</v>
      </c>
    </row>
    <row r="116" spans="1:7" s="57" customFormat="1" ht="15.75" customHeight="1">
      <c r="A116" s="85"/>
      <c r="B116" s="857"/>
      <c r="C116" s="857"/>
      <c r="D116" s="857"/>
      <c r="E116" s="73" t="s">
        <v>32</v>
      </c>
      <c r="F116" s="73" t="s">
        <v>44</v>
      </c>
      <c r="G116" s="73" t="s">
        <v>45</v>
      </c>
    </row>
    <row r="117" spans="1:7" s="57" customFormat="1" ht="15.75" customHeight="1">
      <c r="A117" s="85"/>
      <c r="B117" s="106" t="s">
        <v>410</v>
      </c>
      <c r="C117" s="106" t="s">
        <v>411</v>
      </c>
      <c r="D117" s="899" t="s">
        <v>789</v>
      </c>
      <c r="E117" s="74">
        <v>43522</v>
      </c>
      <c r="F117" s="74">
        <f>E117+4</f>
        <v>43526</v>
      </c>
      <c r="G117" s="74">
        <f>F117+31</f>
        <v>43557</v>
      </c>
    </row>
    <row r="118" spans="1:7" s="57" customFormat="1" ht="15.75" customHeight="1">
      <c r="A118" s="85"/>
      <c r="B118" s="106" t="s">
        <v>640</v>
      </c>
      <c r="C118" s="106" t="s">
        <v>95</v>
      </c>
      <c r="D118" s="900"/>
      <c r="E118" s="98">
        <f t="shared" ref="E118:G122" si="12">E117+7</f>
        <v>43529</v>
      </c>
      <c r="F118" s="74">
        <f t="shared" si="12"/>
        <v>43533</v>
      </c>
      <c r="G118" s="74">
        <f t="shared" si="12"/>
        <v>43564</v>
      </c>
    </row>
    <row r="119" spans="1:7" s="57" customFormat="1" ht="15.75" customHeight="1">
      <c r="A119" s="85"/>
      <c r="B119" s="106" t="s">
        <v>641</v>
      </c>
      <c r="C119" s="106" t="s">
        <v>48</v>
      </c>
      <c r="D119" s="900"/>
      <c r="E119" s="98">
        <f t="shared" si="12"/>
        <v>43536</v>
      </c>
      <c r="F119" s="74">
        <f t="shared" si="12"/>
        <v>43540</v>
      </c>
      <c r="G119" s="74">
        <f t="shared" si="12"/>
        <v>43571</v>
      </c>
    </row>
    <row r="120" spans="1:7" s="57" customFormat="1" ht="15.75" customHeight="1">
      <c r="A120" s="85"/>
      <c r="B120" s="106" t="s">
        <v>642</v>
      </c>
      <c r="C120" s="106" t="s">
        <v>643</v>
      </c>
      <c r="D120" s="900"/>
      <c r="E120" s="98">
        <f t="shared" si="12"/>
        <v>43543</v>
      </c>
      <c r="F120" s="74">
        <f t="shared" si="12"/>
        <v>43547</v>
      </c>
      <c r="G120" s="74">
        <f t="shared" si="12"/>
        <v>43578</v>
      </c>
    </row>
    <row r="121" spans="1:7" s="57" customFormat="1" ht="15.75" customHeight="1">
      <c r="A121" s="85"/>
      <c r="B121" s="106" t="s">
        <v>28</v>
      </c>
      <c r="C121" s="106" t="s">
        <v>262</v>
      </c>
      <c r="D121" s="900"/>
      <c r="E121" s="98">
        <f t="shared" si="12"/>
        <v>43550</v>
      </c>
      <c r="F121" s="74">
        <f t="shared" si="12"/>
        <v>43554</v>
      </c>
      <c r="G121" s="74">
        <f t="shared" si="12"/>
        <v>43585</v>
      </c>
    </row>
    <row r="122" spans="1:7" s="57" customFormat="1" ht="15.75" customHeight="1">
      <c r="A122" s="85"/>
      <c r="B122" s="78"/>
      <c r="C122" s="78"/>
      <c r="D122" s="901"/>
      <c r="E122" s="98">
        <f t="shared" si="12"/>
        <v>43557</v>
      </c>
      <c r="F122" s="74">
        <f t="shared" si="12"/>
        <v>43561</v>
      </c>
      <c r="G122" s="74">
        <f t="shared" si="12"/>
        <v>43592</v>
      </c>
    </row>
    <row r="123" spans="1:7" s="57" customFormat="1" ht="15.75" customHeight="1">
      <c r="A123" s="85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892" t="s">
        <v>790</v>
      </c>
      <c r="B124" s="892"/>
      <c r="C124" s="17"/>
      <c r="D124" s="18"/>
      <c r="E124" s="18"/>
      <c r="F124" s="19"/>
      <c r="G124" s="19"/>
    </row>
    <row r="125" spans="1:7" s="57" customFormat="1" ht="15.75" customHeight="1">
      <c r="A125" s="85"/>
      <c r="B125" s="858" t="s">
        <v>40</v>
      </c>
      <c r="C125" s="858" t="s">
        <v>41</v>
      </c>
      <c r="D125" s="858" t="s">
        <v>42</v>
      </c>
      <c r="E125" s="73" t="s">
        <v>770</v>
      </c>
      <c r="F125" s="73" t="s">
        <v>43</v>
      </c>
      <c r="G125" s="88" t="s">
        <v>59</v>
      </c>
    </row>
    <row r="126" spans="1:7" s="57" customFormat="1" ht="15.75" customHeight="1">
      <c r="A126" s="85"/>
      <c r="B126" s="855"/>
      <c r="C126" s="855"/>
      <c r="D126" s="855"/>
      <c r="E126" s="89" t="s">
        <v>32</v>
      </c>
      <c r="F126" s="103" t="s">
        <v>44</v>
      </c>
      <c r="G126" s="73" t="s">
        <v>45</v>
      </c>
    </row>
    <row r="127" spans="1:7" s="57" customFormat="1" ht="15.75" customHeight="1">
      <c r="A127" s="85"/>
      <c r="B127" s="106" t="s">
        <v>412</v>
      </c>
      <c r="C127" s="106" t="s">
        <v>229</v>
      </c>
      <c r="D127" s="899" t="s">
        <v>791</v>
      </c>
      <c r="E127" s="74">
        <v>43521</v>
      </c>
      <c r="F127" s="74">
        <f>E127+4</f>
        <v>43525</v>
      </c>
      <c r="G127" s="74">
        <f>F127+31</f>
        <v>43556</v>
      </c>
    </row>
    <row r="128" spans="1:7" s="57" customFormat="1" ht="15.75" customHeight="1">
      <c r="A128" s="85"/>
      <c r="B128" s="106" t="s">
        <v>670</v>
      </c>
      <c r="C128" s="106" t="s">
        <v>675</v>
      </c>
      <c r="D128" s="900"/>
      <c r="E128" s="98">
        <f t="shared" ref="E128:G132" si="13">E127+7</f>
        <v>43528</v>
      </c>
      <c r="F128" s="74">
        <f t="shared" si="13"/>
        <v>43532</v>
      </c>
      <c r="G128" s="74">
        <f t="shared" si="13"/>
        <v>43563</v>
      </c>
    </row>
    <row r="129" spans="1:7" s="57" customFormat="1" ht="15.75" customHeight="1">
      <c r="A129" s="85"/>
      <c r="B129" s="106" t="s">
        <v>671</v>
      </c>
      <c r="C129" s="106" t="s">
        <v>298</v>
      </c>
      <c r="D129" s="900"/>
      <c r="E129" s="98">
        <f t="shared" si="13"/>
        <v>43535</v>
      </c>
      <c r="F129" s="74">
        <f t="shared" si="13"/>
        <v>43539</v>
      </c>
      <c r="G129" s="74">
        <f t="shared" si="13"/>
        <v>43570</v>
      </c>
    </row>
    <row r="130" spans="1:7" s="57" customFormat="1" ht="15.75" customHeight="1">
      <c r="A130" s="85"/>
      <c r="B130" s="106" t="s">
        <v>672</v>
      </c>
      <c r="C130" s="106" t="s">
        <v>676</v>
      </c>
      <c r="D130" s="900"/>
      <c r="E130" s="98">
        <f t="shared" si="13"/>
        <v>43542</v>
      </c>
      <c r="F130" s="74">
        <f t="shared" si="13"/>
        <v>43546</v>
      </c>
      <c r="G130" s="74">
        <f t="shared" si="13"/>
        <v>43577</v>
      </c>
    </row>
    <row r="131" spans="1:7" s="57" customFormat="1" ht="15.75" customHeight="1">
      <c r="A131" s="85"/>
      <c r="B131" s="106" t="s">
        <v>673</v>
      </c>
      <c r="C131" s="106" t="s">
        <v>101</v>
      </c>
      <c r="D131" s="900"/>
      <c r="E131" s="98">
        <f t="shared" si="13"/>
        <v>43549</v>
      </c>
      <c r="F131" s="74">
        <f t="shared" si="13"/>
        <v>43553</v>
      </c>
      <c r="G131" s="74">
        <f t="shared" si="13"/>
        <v>43584</v>
      </c>
    </row>
    <row r="132" spans="1:7" s="57" customFormat="1" ht="15.75" customHeight="1">
      <c r="A132" s="85"/>
      <c r="B132" s="78" t="s">
        <v>674</v>
      </c>
      <c r="C132" s="78" t="s">
        <v>677</v>
      </c>
      <c r="D132" s="901"/>
      <c r="E132" s="98">
        <f t="shared" si="13"/>
        <v>43556</v>
      </c>
      <c r="F132" s="74">
        <f t="shared" si="13"/>
        <v>43560</v>
      </c>
      <c r="G132" s="74">
        <f t="shared" si="13"/>
        <v>43591</v>
      </c>
    </row>
    <row r="133" spans="1:7" s="57" customFormat="1" ht="15.75" customHeight="1">
      <c r="A133" s="85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892" t="s">
        <v>792</v>
      </c>
      <c r="B134" s="892"/>
      <c r="C134" s="17"/>
      <c r="D134" s="18"/>
      <c r="E134" s="18"/>
      <c r="F134" s="19"/>
      <c r="G134" s="19"/>
    </row>
    <row r="135" spans="1:7" s="57" customFormat="1" ht="15.75" customHeight="1">
      <c r="A135" s="85"/>
      <c r="B135" s="856" t="s">
        <v>40</v>
      </c>
      <c r="C135" s="856" t="s">
        <v>41</v>
      </c>
      <c r="D135" s="856" t="s">
        <v>42</v>
      </c>
      <c r="E135" s="73" t="s">
        <v>770</v>
      </c>
      <c r="F135" s="73" t="s">
        <v>43</v>
      </c>
      <c r="G135" s="73" t="s">
        <v>63</v>
      </c>
    </row>
    <row r="136" spans="1:7" s="57" customFormat="1" ht="15.75" customHeight="1">
      <c r="A136" s="85"/>
      <c r="B136" s="857"/>
      <c r="C136" s="857"/>
      <c r="D136" s="857"/>
      <c r="E136" s="73" t="s">
        <v>32</v>
      </c>
      <c r="F136" s="73" t="s">
        <v>44</v>
      </c>
      <c r="G136" s="73" t="s">
        <v>45</v>
      </c>
    </row>
    <row r="137" spans="1:7" s="57" customFormat="1" ht="15.75" customHeight="1">
      <c r="A137" s="85"/>
      <c r="B137" s="107" t="s">
        <v>221</v>
      </c>
      <c r="C137" s="108" t="s">
        <v>413</v>
      </c>
      <c r="D137" s="883" t="s">
        <v>793</v>
      </c>
      <c r="E137" s="74">
        <v>43521</v>
      </c>
      <c r="F137" s="74">
        <f>E137+4</f>
        <v>43525</v>
      </c>
      <c r="G137" s="74">
        <f>F137+31</f>
        <v>43556</v>
      </c>
    </row>
    <row r="138" spans="1:7" s="57" customFormat="1" ht="15.75" customHeight="1">
      <c r="A138" s="85"/>
      <c r="B138" s="108" t="s">
        <v>662</v>
      </c>
      <c r="C138" s="108" t="s">
        <v>667</v>
      </c>
      <c r="D138" s="868"/>
      <c r="E138" s="98">
        <f t="shared" ref="E138:G142" si="14">E137+7</f>
        <v>43528</v>
      </c>
      <c r="F138" s="74">
        <f t="shared" si="14"/>
        <v>43532</v>
      </c>
      <c r="G138" s="74">
        <f t="shared" si="14"/>
        <v>43563</v>
      </c>
    </row>
    <row r="139" spans="1:7" s="57" customFormat="1" ht="15.75" customHeight="1">
      <c r="A139" s="85"/>
      <c r="B139" s="107" t="s">
        <v>663</v>
      </c>
      <c r="C139" s="108" t="s">
        <v>668</v>
      </c>
      <c r="D139" s="868"/>
      <c r="E139" s="98">
        <f t="shared" si="14"/>
        <v>43535</v>
      </c>
      <c r="F139" s="74">
        <f t="shared" si="14"/>
        <v>43539</v>
      </c>
      <c r="G139" s="74">
        <f t="shared" si="14"/>
        <v>43570</v>
      </c>
    </row>
    <row r="140" spans="1:7" s="57" customFormat="1" ht="15.75" customHeight="1">
      <c r="A140" s="85"/>
      <c r="B140" s="108" t="s">
        <v>664</v>
      </c>
      <c r="C140" s="108" t="s">
        <v>669</v>
      </c>
      <c r="D140" s="868"/>
      <c r="E140" s="98">
        <f t="shared" si="14"/>
        <v>43542</v>
      </c>
      <c r="F140" s="74">
        <f t="shared" si="14"/>
        <v>43546</v>
      </c>
      <c r="G140" s="74">
        <f t="shared" si="14"/>
        <v>43577</v>
      </c>
    </row>
    <row r="141" spans="1:7" s="57" customFormat="1" ht="15.75" customHeight="1">
      <c r="A141" s="85"/>
      <c r="B141" s="108" t="s">
        <v>665</v>
      </c>
      <c r="C141" s="108" t="s">
        <v>48</v>
      </c>
      <c r="D141" s="868"/>
      <c r="E141" s="98">
        <f t="shared" si="14"/>
        <v>43549</v>
      </c>
      <c r="F141" s="74">
        <f t="shared" si="14"/>
        <v>43553</v>
      </c>
      <c r="G141" s="74">
        <f t="shared" si="14"/>
        <v>43584</v>
      </c>
    </row>
    <row r="142" spans="1:7" s="57" customFormat="1" ht="15.75" customHeight="1">
      <c r="A142" s="85"/>
      <c r="B142" s="78" t="s">
        <v>666</v>
      </c>
      <c r="C142" s="78" t="s">
        <v>535</v>
      </c>
      <c r="D142" s="869"/>
      <c r="E142" s="98">
        <f t="shared" si="14"/>
        <v>43556</v>
      </c>
      <c r="F142" s="74">
        <f t="shared" si="14"/>
        <v>43560</v>
      </c>
      <c r="G142" s="74">
        <f t="shared" si="14"/>
        <v>43591</v>
      </c>
    </row>
    <row r="143" spans="1:7" s="57" customFormat="1" ht="15.75" customHeight="1">
      <c r="A143" s="85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892" t="s">
        <v>794</v>
      </c>
      <c r="B144" s="892"/>
      <c r="C144" s="17"/>
      <c r="D144" s="18"/>
      <c r="E144" s="18"/>
      <c r="F144" s="19"/>
      <c r="G144" s="19"/>
    </row>
    <row r="145" spans="1:7" s="57" customFormat="1" ht="15.75" customHeight="1">
      <c r="A145" s="85"/>
      <c r="B145" s="856" t="s">
        <v>40</v>
      </c>
      <c r="C145" s="856" t="s">
        <v>41</v>
      </c>
      <c r="D145" s="856" t="s">
        <v>42</v>
      </c>
      <c r="E145" s="73" t="s">
        <v>776</v>
      </c>
      <c r="F145" s="73" t="s">
        <v>43</v>
      </c>
      <c r="G145" s="73" t="s">
        <v>65</v>
      </c>
    </row>
    <row r="146" spans="1:7" s="57" customFormat="1" ht="15.75" customHeight="1">
      <c r="A146" s="85"/>
      <c r="B146" s="857"/>
      <c r="C146" s="857"/>
      <c r="D146" s="857"/>
      <c r="E146" s="73" t="s">
        <v>32</v>
      </c>
      <c r="F146" s="73" t="s">
        <v>44</v>
      </c>
      <c r="G146" s="73" t="s">
        <v>45</v>
      </c>
    </row>
    <row r="147" spans="1:7" s="57" customFormat="1" ht="15.75" customHeight="1">
      <c r="A147" s="85"/>
      <c r="B147" s="107" t="s">
        <v>221</v>
      </c>
      <c r="C147" s="108" t="s">
        <v>413</v>
      </c>
      <c r="D147" s="883" t="s">
        <v>793</v>
      </c>
      <c r="E147" s="74">
        <v>43521</v>
      </c>
      <c r="F147" s="74">
        <f>E147+4</f>
        <v>43525</v>
      </c>
      <c r="G147" s="74">
        <f>F147+31</f>
        <v>43556</v>
      </c>
    </row>
    <row r="148" spans="1:7" s="57" customFormat="1" ht="15.75" customHeight="1">
      <c r="A148" s="85"/>
      <c r="B148" s="108" t="s">
        <v>662</v>
      </c>
      <c r="C148" s="108" t="s">
        <v>667</v>
      </c>
      <c r="D148" s="868"/>
      <c r="E148" s="98">
        <f t="shared" ref="E148:G152" si="15">E147+7</f>
        <v>43528</v>
      </c>
      <c r="F148" s="74">
        <f t="shared" si="15"/>
        <v>43532</v>
      </c>
      <c r="G148" s="74">
        <f t="shared" si="15"/>
        <v>43563</v>
      </c>
    </row>
    <row r="149" spans="1:7" s="57" customFormat="1" ht="15.75" customHeight="1">
      <c r="A149" s="85"/>
      <c r="B149" s="107" t="s">
        <v>663</v>
      </c>
      <c r="C149" s="108" t="s">
        <v>668</v>
      </c>
      <c r="D149" s="868"/>
      <c r="E149" s="98">
        <f t="shared" si="15"/>
        <v>43535</v>
      </c>
      <c r="F149" s="74">
        <f t="shared" si="15"/>
        <v>43539</v>
      </c>
      <c r="G149" s="74">
        <f t="shared" si="15"/>
        <v>43570</v>
      </c>
    </row>
    <row r="150" spans="1:7" s="57" customFormat="1" ht="15.75" customHeight="1">
      <c r="A150" s="85"/>
      <c r="B150" s="108" t="s">
        <v>664</v>
      </c>
      <c r="C150" s="108" t="s">
        <v>669</v>
      </c>
      <c r="D150" s="868"/>
      <c r="E150" s="98">
        <f t="shared" si="15"/>
        <v>43542</v>
      </c>
      <c r="F150" s="74">
        <f t="shared" si="15"/>
        <v>43546</v>
      </c>
      <c r="G150" s="74">
        <f t="shared" si="15"/>
        <v>43577</v>
      </c>
    </row>
    <row r="151" spans="1:7" s="57" customFormat="1" ht="15.75" customHeight="1">
      <c r="A151" s="85"/>
      <c r="B151" s="108" t="s">
        <v>665</v>
      </c>
      <c r="C151" s="108" t="s">
        <v>48</v>
      </c>
      <c r="D151" s="868"/>
      <c r="E151" s="98">
        <f t="shared" si="15"/>
        <v>43549</v>
      </c>
      <c r="F151" s="74">
        <f t="shared" si="15"/>
        <v>43553</v>
      </c>
      <c r="G151" s="74">
        <f t="shared" si="15"/>
        <v>43584</v>
      </c>
    </row>
    <row r="152" spans="1:7" s="57" customFormat="1" ht="15.75" customHeight="1">
      <c r="A152" s="85"/>
      <c r="B152" s="78" t="s">
        <v>666</v>
      </c>
      <c r="C152" s="78" t="s">
        <v>535</v>
      </c>
      <c r="D152" s="869"/>
      <c r="E152" s="98">
        <f t="shared" si="15"/>
        <v>43556</v>
      </c>
      <c r="F152" s="74">
        <f t="shared" si="15"/>
        <v>43560</v>
      </c>
      <c r="G152" s="74">
        <f t="shared" si="15"/>
        <v>43591</v>
      </c>
    </row>
    <row r="153" spans="1:7" s="57" customFormat="1" ht="15.75" customHeight="1">
      <c r="A153" s="85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892" t="s">
        <v>66</v>
      </c>
      <c r="B154" s="892"/>
      <c r="C154" s="17"/>
      <c r="D154" s="18"/>
      <c r="E154" s="18"/>
      <c r="F154" s="19"/>
      <c r="G154" s="19"/>
    </row>
    <row r="155" spans="1:7" s="57" customFormat="1" ht="15.75" customHeight="1">
      <c r="A155" s="6"/>
      <c r="B155" s="904" t="s">
        <v>40</v>
      </c>
      <c r="C155" s="904" t="s">
        <v>41</v>
      </c>
      <c r="D155" s="904" t="s">
        <v>42</v>
      </c>
      <c r="E155" s="73" t="s">
        <v>770</v>
      </c>
      <c r="F155" s="73" t="s">
        <v>43</v>
      </c>
      <c r="G155" s="73" t="s">
        <v>67</v>
      </c>
    </row>
    <row r="156" spans="1:7" s="57" customFormat="1" ht="15.75" customHeight="1">
      <c r="A156" s="6"/>
      <c r="B156" s="904"/>
      <c r="C156" s="904"/>
      <c r="D156" s="904"/>
      <c r="E156" s="73" t="s">
        <v>32</v>
      </c>
      <c r="F156" s="73" t="s">
        <v>44</v>
      </c>
      <c r="G156" s="73" t="s">
        <v>45</v>
      </c>
    </row>
    <row r="157" spans="1:7" s="57" customFormat="1" ht="15.75" customHeight="1">
      <c r="A157" s="6"/>
      <c r="B157" s="91" t="s">
        <v>518</v>
      </c>
      <c r="C157" s="104" t="s">
        <v>785</v>
      </c>
      <c r="D157" s="881" t="s">
        <v>786</v>
      </c>
      <c r="E157" s="93">
        <v>43524</v>
      </c>
      <c r="F157" s="93">
        <f>E157+5</f>
        <v>43529</v>
      </c>
      <c r="G157" s="74">
        <f>F157+29</f>
        <v>43558</v>
      </c>
    </row>
    <row r="158" spans="1:7" s="57" customFormat="1" ht="15.75" customHeight="1">
      <c r="A158" s="6"/>
      <c r="B158" s="91" t="s">
        <v>507</v>
      </c>
      <c r="C158" s="104" t="s">
        <v>781</v>
      </c>
      <c r="D158" s="881"/>
      <c r="E158" s="95">
        <f t="shared" ref="E158:G161" si="16">E157+7</f>
        <v>43531</v>
      </c>
      <c r="F158" s="93">
        <f t="shared" si="16"/>
        <v>43536</v>
      </c>
      <c r="G158" s="74">
        <f t="shared" si="16"/>
        <v>43565</v>
      </c>
    </row>
    <row r="159" spans="1:7" s="57" customFormat="1" ht="15.75" customHeight="1">
      <c r="A159" s="6"/>
      <c r="B159" s="91" t="s">
        <v>508</v>
      </c>
      <c r="C159" s="104" t="s">
        <v>782</v>
      </c>
      <c r="D159" s="881"/>
      <c r="E159" s="95">
        <f t="shared" si="16"/>
        <v>43538</v>
      </c>
      <c r="F159" s="93">
        <f t="shared" si="16"/>
        <v>43543</v>
      </c>
      <c r="G159" s="74">
        <f t="shared" si="16"/>
        <v>43572</v>
      </c>
    </row>
    <row r="160" spans="1:7" s="57" customFormat="1" ht="15.75" customHeight="1">
      <c r="A160" s="6"/>
      <c r="B160" s="91" t="s">
        <v>509</v>
      </c>
      <c r="C160" s="104" t="s">
        <v>781</v>
      </c>
      <c r="D160" s="881"/>
      <c r="E160" s="95">
        <f t="shared" si="16"/>
        <v>43545</v>
      </c>
      <c r="F160" s="93">
        <f t="shared" si="16"/>
        <v>43550</v>
      </c>
      <c r="G160" s="74">
        <f t="shared" si="16"/>
        <v>43579</v>
      </c>
    </row>
    <row r="161" spans="1:7" s="57" customFormat="1" ht="15.75" customHeight="1">
      <c r="A161" s="6"/>
      <c r="B161" s="91"/>
      <c r="C161" s="104"/>
      <c r="D161" s="881"/>
      <c r="E161" s="95">
        <f t="shared" si="16"/>
        <v>43552</v>
      </c>
      <c r="F161" s="93">
        <f t="shared" si="16"/>
        <v>43557</v>
      </c>
      <c r="G161" s="74">
        <f t="shared" si="16"/>
        <v>43586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892" t="s">
        <v>795</v>
      </c>
      <c r="B163" s="892"/>
      <c r="C163" s="17"/>
      <c r="D163" s="18"/>
      <c r="E163" s="18"/>
      <c r="F163" s="19"/>
      <c r="G163" s="19"/>
    </row>
    <row r="164" spans="1:7" s="57" customFormat="1" ht="15.75" customHeight="1">
      <c r="A164" s="85"/>
      <c r="B164" s="858" t="s">
        <v>40</v>
      </c>
      <c r="C164" s="858" t="s">
        <v>41</v>
      </c>
      <c r="D164" s="858" t="s">
        <v>42</v>
      </c>
      <c r="E164" s="73" t="s">
        <v>770</v>
      </c>
      <c r="F164" s="73" t="s">
        <v>43</v>
      </c>
      <c r="G164" s="73" t="s">
        <v>68</v>
      </c>
    </row>
    <row r="165" spans="1:7" s="57" customFormat="1" ht="15.75" customHeight="1">
      <c r="A165" s="85"/>
      <c r="B165" s="855"/>
      <c r="C165" s="855"/>
      <c r="D165" s="855"/>
      <c r="E165" s="73" t="s">
        <v>32</v>
      </c>
      <c r="F165" s="73" t="s">
        <v>44</v>
      </c>
      <c r="G165" s="73" t="s">
        <v>45</v>
      </c>
    </row>
    <row r="166" spans="1:7" s="57" customFormat="1" ht="15.75" customHeight="1">
      <c r="A166" s="85"/>
      <c r="B166" s="91" t="s">
        <v>402</v>
      </c>
      <c r="C166" s="92" t="s">
        <v>94</v>
      </c>
      <c r="D166" s="883" t="s">
        <v>768</v>
      </c>
      <c r="E166" s="93">
        <v>43524</v>
      </c>
      <c r="F166" s="93">
        <f>E166+5</f>
        <v>43529</v>
      </c>
      <c r="G166" s="74">
        <f>F166+29</f>
        <v>43558</v>
      </c>
    </row>
    <row r="167" spans="1:7" s="57" customFormat="1" ht="15.75" customHeight="1">
      <c r="A167" s="85"/>
      <c r="B167" s="91" t="s">
        <v>632</v>
      </c>
      <c r="C167" s="94" t="s">
        <v>128</v>
      </c>
      <c r="D167" s="868"/>
      <c r="E167" s="95">
        <f t="shared" ref="E167:G170" si="17">E166+7</f>
        <v>43531</v>
      </c>
      <c r="F167" s="93">
        <f t="shared" si="17"/>
        <v>43536</v>
      </c>
      <c r="G167" s="74">
        <f t="shared" si="17"/>
        <v>43565</v>
      </c>
    </row>
    <row r="168" spans="1:7" s="57" customFormat="1" ht="15.75" customHeight="1">
      <c r="A168" s="85"/>
      <c r="B168" s="91" t="s">
        <v>633</v>
      </c>
      <c r="C168" s="96" t="s">
        <v>128</v>
      </c>
      <c r="D168" s="868"/>
      <c r="E168" s="95">
        <f t="shared" si="17"/>
        <v>43538</v>
      </c>
      <c r="F168" s="93">
        <f t="shared" si="17"/>
        <v>43543</v>
      </c>
      <c r="G168" s="74">
        <f t="shared" si="17"/>
        <v>43572</v>
      </c>
    </row>
    <row r="169" spans="1:7" s="57" customFormat="1" ht="15.75" customHeight="1">
      <c r="A169" s="85"/>
      <c r="B169" s="91" t="s">
        <v>634</v>
      </c>
      <c r="C169" s="94" t="s">
        <v>49</v>
      </c>
      <c r="D169" s="868"/>
      <c r="E169" s="95">
        <f t="shared" si="17"/>
        <v>43545</v>
      </c>
      <c r="F169" s="93">
        <f t="shared" si="17"/>
        <v>43550</v>
      </c>
      <c r="G169" s="74">
        <f t="shared" si="17"/>
        <v>43579</v>
      </c>
    </row>
    <row r="170" spans="1:7" s="57" customFormat="1" ht="15.75" customHeight="1">
      <c r="A170" s="85"/>
      <c r="B170" s="91" t="s">
        <v>635</v>
      </c>
      <c r="C170" s="96" t="s">
        <v>49</v>
      </c>
      <c r="D170" s="869"/>
      <c r="E170" s="95">
        <f t="shared" si="17"/>
        <v>43552</v>
      </c>
      <c r="F170" s="93">
        <f t="shared" si="17"/>
        <v>43557</v>
      </c>
      <c r="G170" s="74">
        <f t="shared" si="17"/>
        <v>43586</v>
      </c>
    </row>
    <row r="171" spans="1:7" s="57" customFormat="1" ht="15.75" customHeight="1">
      <c r="A171" s="85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903" t="s">
        <v>796</v>
      </c>
      <c r="B172" s="903"/>
      <c r="C172" s="903"/>
      <c r="D172" s="903"/>
      <c r="E172" s="903"/>
      <c r="F172" s="903"/>
      <c r="G172" s="903"/>
    </row>
    <row r="173" spans="1:7" s="57" customFormat="1" ht="15.75" customHeight="1">
      <c r="A173" s="902" t="s">
        <v>69</v>
      </c>
      <c r="B173" s="902"/>
      <c r="C173" s="21"/>
      <c r="D173" s="3"/>
      <c r="E173" s="3"/>
      <c r="F173" s="4"/>
      <c r="G173" s="4"/>
    </row>
    <row r="174" spans="1:7" s="57" customFormat="1" ht="15.75" customHeight="1">
      <c r="A174" s="85"/>
      <c r="B174" s="858" t="s">
        <v>40</v>
      </c>
      <c r="C174" s="858" t="s">
        <v>41</v>
      </c>
      <c r="D174" s="858" t="s">
        <v>42</v>
      </c>
      <c r="E174" s="73" t="s">
        <v>770</v>
      </c>
      <c r="F174" s="73" t="s">
        <v>43</v>
      </c>
      <c r="G174" s="88" t="s">
        <v>52</v>
      </c>
    </row>
    <row r="175" spans="1:7" s="57" customFormat="1" ht="15.75" customHeight="1">
      <c r="A175" s="85"/>
      <c r="B175" s="855"/>
      <c r="C175" s="855"/>
      <c r="D175" s="855"/>
      <c r="E175" s="89" t="s">
        <v>32</v>
      </c>
      <c r="F175" s="105" t="s">
        <v>44</v>
      </c>
      <c r="G175" s="73" t="s">
        <v>45</v>
      </c>
    </row>
    <row r="176" spans="1:7" s="57" customFormat="1" ht="15.75" customHeight="1">
      <c r="A176" s="85"/>
      <c r="B176" s="91" t="s">
        <v>402</v>
      </c>
      <c r="C176" s="92" t="s">
        <v>94</v>
      </c>
      <c r="D176" s="883" t="s">
        <v>768</v>
      </c>
      <c r="E176" s="93">
        <v>43524</v>
      </c>
      <c r="F176" s="93">
        <f>E176+5</f>
        <v>43529</v>
      </c>
      <c r="G176" s="74">
        <f>F176+29</f>
        <v>43558</v>
      </c>
    </row>
    <row r="177" spans="1:7" s="57" customFormat="1" ht="15.75" customHeight="1">
      <c r="A177" s="85"/>
      <c r="B177" s="91" t="s">
        <v>632</v>
      </c>
      <c r="C177" s="94" t="s">
        <v>128</v>
      </c>
      <c r="D177" s="868"/>
      <c r="E177" s="95">
        <f t="shared" ref="E177:G180" si="18">E176+7</f>
        <v>43531</v>
      </c>
      <c r="F177" s="93">
        <f t="shared" si="18"/>
        <v>43536</v>
      </c>
      <c r="G177" s="74">
        <f t="shared" si="18"/>
        <v>43565</v>
      </c>
    </row>
    <row r="178" spans="1:7" s="57" customFormat="1" ht="15.75" customHeight="1">
      <c r="A178" s="85"/>
      <c r="B178" s="91" t="s">
        <v>633</v>
      </c>
      <c r="C178" s="96" t="s">
        <v>128</v>
      </c>
      <c r="D178" s="868"/>
      <c r="E178" s="95">
        <f t="shared" si="18"/>
        <v>43538</v>
      </c>
      <c r="F178" s="93">
        <f t="shared" si="18"/>
        <v>43543</v>
      </c>
      <c r="G178" s="74">
        <f t="shared" si="18"/>
        <v>43572</v>
      </c>
    </row>
    <row r="179" spans="1:7" s="57" customFormat="1" ht="15.75" customHeight="1">
      <c r="A179" s="85"/>
      <c r="B179" s="91" t="s">
        <v>634</v>
      </c>
      <c r="C179" s="94" t="s">
        <v>49</v>
      </c>
      <c r="D179" s="868"/>
      <c r="E179" s="95">
        <f t="shared" si="18"/>
        <v>43545</v>
      </c>
      <c r="F179" s="93">
        <f t="shared" si="18"/>
        <v>43550</v>
      </c>
      <c r="G179" s="74">
        <f t="shared" si="18"/>
        <v>43579</v>
      </c>
    </row>
    <row r="180" spans="1:7" s="57" customFormat="1" ht="15.75" customHeight="1">
      <c r="A180" s="85"/>
      <c r="B180" s="91" t="s">
        <v>635</v>
      </c>
      <c r="C180" s="96" t="s">
        <v>49</v>
      </c>
      <c r="D180" s="869"/>
      <c r="E180" s="95">
        <f t="shared" si="18"/>
        <v>43552</v>
      </c>
      <c r="F180" s="93">
        <f t="shared" si="18"/>
        <v>43557</v>
      </c>
      <c r="G180" s="74">
        <f t="shared" si="18"/>
        <v>43586</v>
      </c>
    </row>
    <row r="181" spans="1:7" s="57" customFormat="1" ht="15.75" customHeight="1">
      <c r="A181" s="85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892" t="s">
        <v>797</v>
      </c>
      <c r="B182" s="892"/>
      <c r="C182" s="17"/>
      <c r="D182" s="18"/>
      <c r="E182" s="18"/>
      <c r="F182" s="19"/>
      <c r="G182" s="19"/>
    </row>
    <row r="183" spans="1:7" s="57" customFormat="1" ht="15.75" customHeight="1">
      <c r="A183" s="85"/>
      <c r="B183" s="858" t="s">
        <v>40</v>
      </c>
      <c r="C183" s="858" t="s">
        <v>41</v>
      </c>
      <c r="D183" s="858" t="s">
        <v>42</v>
      </c>
      <c r="E183" s="73" t="s">
        <v>776</v>
      </c>
      <c r="F183" s="73" t="s">
        <v>43</v>
      </c>
      <c r="G183" s="88" t="s">
        <v>52</v>
      </c>
    </row>
    <row r="184" spans="1:7" s="57" customFormat="1" ht="15.75" customHeight="1">
      <c r="A184" s="85"/>
      <c r="B184" s="855"/>
      <c r="C184" s="855"/>
      <c r="D184" s="855"/>
      <c r="E184" s="89" t="s">
        <v>32</v>
      </c>
      <c r="F184" s="105" t="s">
        <v>44</v>
      </c>
      <c r="G184" s="73" t="s">
        <v>45</v>
      </c>
    </row>
    <row r="185" spans="1:7" s="57" customFormat="1" ht="15.75" customHeight="1">
      <c r="A185" s="85"/>
      <c r="B185" s="91" t="s">
        <v>402</v>
      </c>
      <c r="C185" s="92" t="s">
        <v>94</v>
      </c>
      <c r="D185" s="883" t="s">
        <v>768</v>
      </c>
      <c r="E185" s="93">
        <v>43524</v>
      </c>
      <c r="F185" s="93">
        <f>E185+5</f>
        <v>43529</v>
      </c>
      <c r="G185" s="74">
        <f>F185+29</f>
        <v>43558</v>
      </c>
    </row>
    <row r="186" spans="1:7" s="57" customFormat="1" ht="15.75" customHeight="1">
      <c r="A186" s="85"/>
      <c r="B186" s="91" t="s">
        <v>632</v>
      </c>
      <c r="C186" s="94" t="s">
        <v>128</v>
      </c>
      <c r="D186" s="868"/>
      <c r="E186" s="95">
        <f t="shared" ref="E186:G189" si="19">E185+7</f>
        <v>43531</v>
      </c>
      <c r="F186" s="93">
        <f t="shared" si="19"/>
        <v>43536</v>
      </c>
      <c r="G186" s="74">
        <f t="shared" si="19"/>
        <v>43565</v>
      </c>
    </row>
    <row r="187" spans="1:7" s="57" customFormat="1" ht="15.75" customHeight="1">
      <c r="A187" s="85"/>
      <c r="B187" s="91" t="s">
        <v>633</v>
      </c>
      <c r="C187" s="96" t="s">
        <v>128</v>
      </c>
      <c r="D187" s="868"/>
      <c r="E187" s="95">
        <f t="shared" si="19"/>
        <v>43538</v>
      </c>
      <c r="F187" s="93">
        <f t="shared" si="19"/>
        <v>43543</v>
      </c>
      <c r="G187" s="74">
        <f t="shared" si="19"/>
        <v>43572</v>
      </c>
    </row>
    <row r="188" spans="1:7" s="57" customFormat="1" ht="15.75" customHeight="1">
      <c r="A188" s="85"/>
      <c r="B188" s="91" t="s">
        <v>634</v>
      </c>
      <c r="C188" s="94" t="s">
        <v>49</v>
      </c>
      <c r="D188" s="868"/>
      <c r="E188" s="95">
        <f t="shared" si="19"/>
        <v>43545</v>
      </c>
      <c r="F188" s="93">
        <f t="shared" si="19"/>
        <v>43550</v>
      </c>
      <c r="G188" s="74">
        <f t="shared" si="19"/>
        <v>43579</v>
      </c>
    </row>
    <row r="189" spans="1:7" s="57" customFormat="1" ht="15.75" customHeight="1">
      <c r="A189" s="85"/>
      <c r="B189" s="91" t="s">
        <v>635</v>
      </c>
      <c r="C189" s="96" t="s">
        <v>49</v>
      </c>
      <c r="D189" s="869"/>
      <c r="E189" s="95">
        <f t="shared" si="19"/>
        <v>43552</v>
      </c>
      <c r="F189" s="93">
        <f t="shared" si="19"/>
        <v>43557</v>
      </c>
      <c r="G189" s="74">
        <f t="shared" si="19"/>
        <v>43586</v>
      </c>
    </row>
    <row r="190" spans="1:7" s="57" customFormat="1" ht="15.75" customHeight="1">
      <c r="A190" s="85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892" t="s">
        <v>798</v>
      </c>
      <c r="B191" s="892"/>
      <c r="C191" s="17"/>
      <c r="D191" s="18"/>
      <c r="E191" s="18"/>
      <c r="F191" s="19"/>
      <c r="G191" s="19"/>
    </row>
    <row r="192" spans="1:7" s="57" customFormat="1" ht="15.75" customHeight="1">
      <c r="A192" s="85"/>
      <c r="B192" s="858" t="s">
        <v>40</v>
      </c>
      <c r="C192" s="858" t="s">
        <v>41</v>
      </c>
      <c r="D192" s="858" t="s">
        <v>42</v>
      </c>
      <c r="E192" s="73" t="s">
        <v>770</v>
      </c>
      <c r="F192" s="73" t="s">
        <v>43</v>
      </c>
      <c r="G192" s="88" t="s">
        <v>67</v>
      </c>
    </row>
    <row r="193" spans="1:7" s="57" customFormat="1" ht="15.75" customHeight="1">
      <c r="A193" s="85"/>
      <c r="B193" s="855"/>
      <c r="C193" s="855"/>
      <c r="D193" s="855"/>
      <c r="E193" s="89" t="s">
        <v>32</v>
      </c>
      <c r="F193" s="103" t="s">
        <v>44</v>
      </c>
      <c r="G193" s="73" t="s">
        <v>45</v>
      </c>
    </row>
    <row r="194" spans="1:7" s="57" customFormat="1" ht="15.75" customHeight="1">
      <c r="A194" s="85"/>
      <c r="B194" s="91" t="s">
        <v>518</v>
      </c>
      <c r="C194" s="104" t="s">
        <v>785</v>
      </c>
      <c r="D194" s="883" t="s">
        <v>786</v>
      </c>
      <c r="E194" s="93">
        <v>43524</v>
      </c>
      <c r="F194" s="93">
        <f>E194+5</f>
        <v>43529</v>
      </c>
      <c r="G194" s="74">
        <f>F194+29</f>
        <v>43558</v>
      </c>
    </row>
    <row r="195" spans="1:7" s="57" customFormat="1" ht="15.75" customHeight="1">
      <c r="A195" s="85"/>
      <c r="B195" s="91" t="s">
        <v>507</v>
      </c>
      <c r="C195" s="104" t="s">
        <v>781</v>
      </c>
      <c r="D195" s="868"/>
      <c r="E195" s="95">
        <f t="shared" ref="E195:G198" si="20">E194+7</f>
        <v>43531</v>
      </c>
      <c r="F195" s="93">
        <f t="shared" si="20"/>
        <v>43536</v>
      </c>
      <c r="G195" s="74">
        <f t="shared" si="20"/>
        <v>43565</v>
      </c>
    </row>
    <row r="196" spans="1:7" s="57" customFormat="1" ht="15.75" customHeight="1">
      <c r="A196" s="85"/>
      <c r="B196" s="91" t="s">
        <v>508</v>
      </c>
      <c r="C196" s="104" t="s">
        <v>782</v>
      </c>
      <c r="D196" s="868"/>
      <c r="E196" s="95">
        <f t="shared" si="20"/>
        <v>43538</v>
      </c>
      <c r="F196" s="93">
        <f t="shared" si="20"/>
        <v>43543</v>
      </c>
      <c r="G196" s="74">
        <f t="shared" si="20"/>
        <v>43572</v>
      </c>
    </row>
    <row r="197" spans="1:7" s="57" customFormat="1" ht="15.75" customHeight="1">
      <c r="A197" s="85"/>
      <c r="B197" s="91" t="s">
        <v>509</v>
      </c>
      <c r="C197" s="104" t="s">
        <v>781</v>
      </c>
      <c r="D197" s="868"/>
      <c r="E197" s="95">
        <f t="shared" si="20"/>
        <v>43545</v>
      </c>
      <c r="F197" s="93">
        <f t="shared" si="20"/>
        <v>43550</v>
      </c>
      <c r="G197" s="74">
        <f t="shared" si="20"/>
        <v>43579</v>
      </c>
    </row>
    <row r="198" spans="1:7" s="57" customFormat="1" ht="15.75" customHeight="1">
      <c r="A198" s="85"/>
      <c r="B198" s="91"/>
      <c r="C198" s="104"/>
      <c r="D198" s="869"/>
      <c r="E198" s="95">
        <f t="shared" si="20"/>
        <v>43552</v>
      </c>
      <c r="F198" s="93">
        <f t="shared" si="20"/>
        <v>43557</v>
      </c>
      <c r="G198" s="74">
        <f t="shared" si="20"/>
        <v>43586</v>
      </c>
    </row>
    <row r="199" spans="1:7" s="57" customFormat="1" ht="15.75" customHeight="1">
      <c r="A199" s="85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85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892" t="s">
        <v>73</v>
      </c>
      <c r="B201" s="892"/>
      <c r="C201" s="17"/>
      <c r="D201" s="18"/>
      <c r="E201" s="18"/>
      <c r="F201" s="19"/>
      <c r="G201" s="19"/>
    </row>
    <row r="202" spans="1:7" s="57" customFormat="1" ht="15.75" customHeight="1">
      <c r="A202" s="85"/>
      <c r="B202" s="858" t="s">
        <v>40</v>
      </c>
      <c r="C202" s="858" t="s">
        <v>41</v>
      </c>
      <c r="D202" s="858" t="s">
        <v>42</v>
      </c>
      <c r="E202" s="73" t="s">
        <v>770</v>
      </c>
      <c r="F202" s="73" t="s">
        <v>43</v>
      </c>
      <c r="G202" s="88" t="s">
        <v>67</v>
      </c>
    </row>
    <row r="203" spans="1:7" s="57" customFormat="1" ht="15.75" customHeight="1">
      <c r="A203" s="85"/>
      <c r="B203" s="855"/>
      <c r="C203" s="855"/>
      <c r="D203" s="855"/>
      <c r="E203" s="89" t="s">
        <v>32</v>
      </c>
      <c r="F203" s="103" t="s">
        <v>44</v>
      </c>
      <c r="G203" s="73" t="s">
        <v>45</v>
      </c>
    </row>
    <row r="204" spans="1:7" s="57" customFormat="1" ht="15.75" customHeight="1">
      <c r="A204" s="85"/>
      <c r="B204" s="91" t="s">
        <v>402</v>
      </c>
      <c r="C204" s="92" t="s">
        <v>94</v>
      </c>
      <c r="D204" s="883" t="s">
        <v>768</v>
      </c>
      <c r="E204" s="93">
        <v>43524</v>
      </c>
      <c r="F204" s="93">
        <f>E204+5</f>
        <v>43529</v>
      </c>
      <c r="G204" s="74">
        <f>F204+29</f>
        <v>43558</v>
      </c>
    </row>
    <row r="205" spans="1:7" s="57" customFormat="1" ht="15.75" customHeight="1">
      <c r="A205" s="85"/>
      <c r="B205" s="91" t="s">
        <v>632</v>
      </c>
      <c r="C205" s="94" t="s">
        <v>128</v>
      </c>
      <c r="D205" s="868"/>
      <c r="E205" s="95">
        <f>E204+7</f>
        <v>43531</v>
      </c>
      <c r="F205" s="93">
        <f t="shared" ref="E205:G208" si="21">F204+7</f>
        <v>43536</v>
      </c>
      <c r="G205" s="74">
        <f t="shared" si="21"/>
        <v>43565</v>
      </c>
    </row>
    <row r="206" spans="1:7" s="57" customFormat="1" ht="15.75" customHeight="1">
      <c r="A206" s="85"/>
      <c r="B206" s="91" t="s">
        <v>633</v>
      </c>
      <c r="C206" s="96" t="s">
        <v>128</v>
      </c>
      <c r="D206" s="868"/>
      <c r="E206" s="95">
        <f t="shared" si="21"/>
        <v>43538</v>
      </c>
      <c r="F206" s="93">
        <f t="shared" si="21"/>
        <v>43543</v>
      </c>
      <c r="G206" s="74">
        <f t="shared" si="21"/>
        <v>43572</v>
      </c>
    </row>
    <row r="207" spans="1:7" s="57" customFormat="1" ht="15.75" customHeight="1">
      <c r="A207" s="85"/>
      <c r="B207" s="91" t="s">
        <v>634</v>
      </c>
      <c r="C207" s="94" t="s">
        <v>49</v>
      </c>
      <c r="D207" s="868"/>
      <c r="E207" s="95">
        <f t="shared" si="21"/>
        <v>43545</v>
      </c>
      <c r="F207" s="93">
        <f t="shared" si="21"/>
        <v>43550</v>
      </c>
      <c r="G207" s="74">
        <f t="shared" si="21"/>
        <v>43579</v>
      </c>
    </row>
    <row r="208" spans="1:7" s="57" customFormat="1" ht="15.75" customHeight="1">
      <c r="A208" s="85"/>
      <c r="B208" s="91" t="s">
        <v>635</v>
      </c>
      <c r="C208" s="96" t="s">
        <v>49</v>
      </c>
      <c r="D208" s="869"/>
      <c r="E208" s="95">
        <f t="shared" si="21"/>
        <v>43552</v>
      </c>
      <c r="F208" s="93">
        <f t="shared" si="21"/>
        <v>43557</v>
      </c>
      <c r="G208" s="74">
        <f t="shared" si="21"/>
        <v>43586</v>
      </c>
    </row>
    <row r="209" spans="1:7" s="57" customFormat="1" ht="15.75" customHeight="1">
      <c r="A209" s="86"/>
      <c r="B209" s="21"/>
      <c r="C209" s="21"/>
      <c r="D209" s="3"/>
      <c r="E209" s="3"/>
      <c r="F209" s="4"/>
      <c r="G209" s="4"/>
    </row>
    <row r="210" spans="1:7" s="57" customFormat="1" ht="15.75" customHeight="1">
      <c r="A210" s="903" t="s">
        <v>799</v>
      </c>
      <c r="B210" s="903"/>
      <c r="C210" s="903"/>
      <c r="D210" s="903"/>
      <c r="E210" s="903"/>
      <c r="F210" s="903"/>
      <c r="G210" s="903"/>
    </row>
    <row r="211" spans="1:7" s="57" customFormat="1" ht="15.75" customHeight="1">
      <c r="A211" s="892" t="s">
        <v>800</v>
      </c>
      <c r="B211" s="892"/>
      <c r="C211" s="21"/>
      <c r="D211" s="3"/>
      <c r="E211" s="3"/>
      <c r="F211" s="4"/>
      <c r="G211" s="4"/>
    </row>
    <row r="212" spans="1:7" s="57" customFormat="1" ht="15.75" customHeight="1">
      <c r="A212" s="85"/>
      <c r="B212" s="856" t="s">
        <v>40</v>
      </c>
      <c r="C212" s="856" t="s">
        <v>41</v>
      </c>
      <c r="D212" s="856" t="s">
        <v>42</v>
      </c>
      <c r="E212" s="73" t="s">
        <v>770</v>
      </c>
      <c r="F212" s="73" t="s">
        <v>43</v>
      </c>
      <c r="G212" s="73" t="s">
        <v>74</v>
      </c>
    </row>
    <row r="213" spans="1:7" s="57" customFormat="1" ht="15.75" customHeight="1">
      <c r="A213" s="85"/>
      <c r="B213" s="857"/>
      <c r="C213" s="857"/>
      <c r="D213" s="857"/>
      <c r="E213" s="73" t="s">
        <v>32</v>
      </c>
      <c r="F213" s="73" t="s">
        <v>44</v>
      </c>
      <c r="G213" s="73" t="s">
        <v>45</v>
      </c>
    </row>
    <row r="214" spans="1:7" s="57" customFormat="1" ht="15.75" customHeight="1">
      <c r="A214" s="85"/>
      <c r="B214" s="109" t="s">
        <v>514</v>
      </c>
      <c r="C214" s="76" t="s">
        <v>801</v>
      </c>
      <c r="D214" s="899" t="s">
        <v>802</v>
      </c>
      <c r="E214" s="110">
        <v>43523</v>
      </c>
      <c r="F214" s="110">
        <f>E214+4</f>
        <v>43527</v>
      </c>
      <c r="G214" s="74">
        <f>F214+26</f>
        <v>43553</v>
      </c>
    </row>
    <row r="215" spans="1:7" s="57" customFormat="1" ht="15.75" customHeight="1">
      <c r="A215" s="85"/>
      <c r="B215" s="109" t="s">
        <v>515</v>
      </c>
      <c r="C215" s="76" t="s">
        <v>803</v>
      </c>
      <c r="D215" s="900"/>
      <c r="E215" s="110">
        <f t="shared" ref="E215:G219" si="22">E214+7</f>
        <v>43530</v>
      </c>
      <c r="F215" s="110">
        <f t="shared" si="22"/>
        <v>43534</v>
      </c>
      <c r="G215" s="74">
        <f t="shared" si="22"/>
        <v>43560</v>
      </c>
    </row>
    <row r="216" spans="1:7" s="57" customFormat="1" ht="15.75" customHeight="1">
      <c r="A216" s="85"/>
      <c r="B216" s="109" t="s">
        <v>516</v>
      </c>
      <c r="C216" s="76" t="s">
        <v>804</v>
      </c>
      <c r="D216" s="900"/>
      <c r="E216" s="110">
        <f t="shared" si="22"/>
        <v>43537</v>
      </c>
      <c r="F216" s="110">
        <f t="shared" si="22"/>
        <v>43541</v>
      </c>
      <c r="G216" s="74">
        <f t="shared" si="22"/>
        <v>43567</v>
      </c>
    </row>
    <row r="217" spans="1:7" s="57" customFormat="1" ht="15.75" customHeight="1">
      <c r="A217" s="85"/>
      <c r="B217" s="108" t="s">
        <v>517</v>
      </c>
      <c r="C217" s="76" t="s">
        <v>805</v>
      </c>
      <c r="D217" s="900"/>
      <c r="E217" s="110">
        <f t="shared" si="22"/>
        <v>43544</v>
      </c>
      <c r="F217" s="110">
        <f t="shared" si="22"/>
        <v>43548</v>
      </c>
      <c r="G217" s="74">
        <f t="shared" si="22"/>
        <v>43574</v>
      </c>
    </row>
    <row r="218" spans="1:7" s="57" customFormat="1" ht="15.75" customHeight="1">
      <c r="A218" s="85"/>
      <c r="B218" s="108"/>
      <c r="C218" s="76"/>
      <c r="D218" s="900"/>
      <c r="E218" s="110">
        <f t="shared" si="22"/>
        <v>43551</v>
      </c>
      <c r="F218" s="110">
        <f t="shared" si="22"/>
        <v>43555</v>
      </c>
      <c r="G218" s="74">
        <f t="shared" si="22"/>
        <v>43581</v>
      </c>
    </row>
    <row r="219" spans="1:7" s="57" customFormat="1" ht="15.75" customHeight="1">
      <c r="A219" s="85"/>
      <c r="B219" s="108"/>
      <c r="C219" s="76"/>
      <c r="D219" s="901"/>
      <c r="E219" s="110">
        <f t="shared" si="22"/>
        <v>43558</v>
      </c>
      <c r="F219" s="110">
        <f t="shared" si="22"/>
        <v>43562</v>
      </c>
      <c r="G219" s="74">
        <f t="shared" si="22"/>
        <v>43588</v>
      </c>
    </row>
    <row r="220" spans="1:7" s="57" customFormat="1" ht="15.75" customHeight="1">
      <c r="A220" s="85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85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85"/>
      <c r="B222" s="858" t="s">
        <v>40</v>
      </c>
      <c r="C222" s="858" t="s">
        <v>41</v>
      </c>
      <c r="D222" s="858" t="s">
        <v>42</v>
      </c>
      <c r="E222" s="73" t="s">
        <v>776</v>
      </c>
      <c r="F222" s="73" t="s">
        <v>43</v>
      </c>
      <c r="G222" s="88" t="s">
        <v>74</v>
      </c>
    </row>
    <row r="223" spans="1:7" s="57" customFormat="1" ht="15.75" customHeight="1">
      <c r="A223" s="85"/>
      <c r="B223" s="855"/>
      <c r="C223" s="855"/>
      <c r="D223" s="855"/>
      <c r="E223" s="89" t="s">
        <v>32</v>
      </c>
      <c r="F223" s="103" t="s">
        <v>44</v>
      </c>
      <c r="G223" s="73" t="s">
        <v>45</v>
      </c>
    </row>
    <row r="224" spans="1:7" s="57" customFormat="1" ht="15.75" customHeight="1">
      <c r="A224" s="85"/>
      <c r="B224" s="111" t="s">
        <v>414</v>
      </c>
      <c r="C224" s="112" t="s">
        <v>415</v>
      </c>
      <c r="D224" s="883" t="s">
        <v>806</v>
      </c>
      <c r="E224" s="113">
        <v>43526</v>
      </c>
      <c r="F224" s="113">
        <f>E224+4</f>
        <v>43530</v>
      </c>
      <c r="G224" s="74">
        <f>F224+29</f>
        <v>43559</v>
      </c>
    </row>
    <row r="225" spans="1:7" s="57" customFormat="1" ht="15.75" customHeight="1">
      <c r="A225" s="85"/>
      <c r="B225" s="111" t="s">
        <v>216</v>
      </c>
      <c r="C225" s="112" t="s">
        <v>680</v>
      </c>
      <c r="D225" s="868"/>
      <c r="E225" s="113">
        <f t="shared" ref="E225:G228" si="23">E224+7</f>
        <v>43533</v>
      </c>
      <c r="F225" s="113">
        <f t="shared" si="23"/>
        <v>43537</v>
      </c>
      <c r="G225" s="74">
        <f t="shared" si="23"/>
        <v>43566</v>
      </c>
    </row>
    <row r="226" spans="1:7" s="57" customFormat="1" ht="15.75" customHeight="1">
      <c r="A226" s="85"/>
      <c r="B226" s="111" t="s">
        <v>215</v>
      </c>
      <c r="C226" s="112" t="s">
        <v>681</v>
      </c>
      <c r="D226" s="868"/>
      <c r="E226" s="113">
        <f t="shared" si="23"/>
        <v>43540</v>
      </c>
      <c r="F226" s="113">
        <f t="shared" si="23"/>
        <v>43544</v>
      </c>
      <c r="G226" s="74">
        <f t="shared" si="23"/>
        <v>43573</v>
      </c>
    </row>
    <row r="227" spans="1:7" s="57" customFormat="1" ht="15.75" customHeight="1">
      <c r="A227" s="85"/>
      <c r="B227" s="114" t="s">
        <v>678</v>
      </c>
      <c r="C227" s="112" t="s">
        <v>99</v>
      </c>
      <c r="D227" s="868"/>
      <c r="E227" s="113">
        <f t="shared" si="23"/>
        <v>43547</v>
      </c>
      <c r="F227" s="113">
        <f t="shared" si="23"/>
        <v>43551</v>
      </c>
      <c r="G227" s="74">
        <f t="shared" si="23"/>
        <v>43580</v>
      </c>
    </row>
    <row r="228" spans="1:7" s="57" customFormat="1" ht="15.75" customHeight="1">
      <c r="A228" s="85"/>
      <c r="B228" s="115" t="s">
        <v>679</v>
      </c>
      <c r="C228" s="112" t="s">
        <v>682</v>
      </c>
      <c r="D228" s="869"/>
      <c r="E228" s="113">
        <f t="shared" si="23"/>
        <v>43554</v>
      </c>
      <c r="F228" s="113">
        <f t="shared" si="23"/>
        <v>43558</v>
      </c>
      <c r="G228" s="74">
        <f t="shared" si="23"/>
        <v>43587</v>
      </c>
    </row>
    <row r="229" spans="1:7" s="57" customFormat="1" ht="15.75" customHeight="1">
      <c r="A229" s="85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892" t="s">
        <v>81</v>
      </c>
      <c r="B230" s="892"/>
      <c r="C230" s="17"/>
      <c r="D230" s="18"/>
      <c r="E230" s="18"/>
      <c r="F230" s="19"/>
      <c r="G230" s="19"/>
    </row>
    <row r="231" spans="1:7" s="57" customFormat="1" ht="15.75" customHeight="1">
      <c r="A231" s="85"/>
      <c r="B231" s="858" t="s">
        <v>40</v>
      </c>
      <c r="C231" s="858" t="s">
        <v>41</v>
      </c>
      <c r="D231" s="858" t="s">
        <v>42</v>
      </c>
      <c r="E231" s="73" t="s">
        <v>770</v>
      </c>
      <c r="F231" s="73" t="s">
        <v>43</v>
      </c>
      <c r="G231" s="88" t="s">
        <v>81</v>
      </c>
    </row>
    <row r="232" spans="1:7" s="57" customFormat="1" ht="15.75" customHeight="1">
      <c r="A232" s="85"/>
      <c r="B232" s="855"/>
      <c r="C232" s="855"/>
      <c r="D232" s="855"/>
      <c r="E232" s="89" t="s">
        <v>32</v>
      </c>
      <c r="F232" s="103" t="s">
        <v>44</v>
      </c>
      <c r="G232" s="73" t="s">
        <v>45</v>
      </c>
    </row>
    <row r="233" spans="1:7" s="57" customFormat="1" ht="15.75" customHeight="1">
      <c r="A233" s="85"/>
      <c r="B233" s="116" t="s">
        <v>510</v>
      </c>
      <c r="C233" s="116" t="s">
        <v>803</v>
      </c>
      <c r="D233" s="883" t="s">
        <v>807</v>
      </c>
      <c r="E233" s="93">
        <v>43529</v>
      </c>
      <c r="F233" s="113">
        <f>E233+4</f>
        <v>43533</v>
      </c>
      <c r="G233" s="74">
        <f>F233+25</f>
        <v>43558</v>
      </c>
    </row>
    <row r="234" spans="1:7" s="57" customFormat="1" ht="15.75" customHeight="1">
      <c r="A234" s="85"/>
      <c r="B234" s="116" t="s">
        <v>511</v>
      </c>
      <c r="C234" s="116" t="s">
        <v>808</v>
      </c>
      <c r="D234" s="868"/>
      <c r="E234" s="113">
        <f t="shared" ref="E234:G237" si="24">E233+7</f>
        <v>43536</v>
      </c>
      <c r="F234" s="113">
        <f t="shared" si="24"/>
        <v>43540</v>
      </c>
      <c r="G234" s="74">
        <f t="shared" si="24"/>
        <v>43565</v>
      </c>
    </row>
    <row r="235" spans="1:7" s="57" customFormat="1" ht="15.75" customHeight="1">
      <c r="A235" s="85"/>
      <c r="B235" s="116" t="s">
        <v>512</v>
      </c>
      <c r="C235" s="116" t="s">
        <v>782</v>
      </c>
      <c r="D235" s="868"/>
      <c r="E235" s="113">
        <f t="shared" si="24"/>
        <v>43543</v>
      </c>
      <c r="F235" s="113">
        <f t="shared" si="24"/>
        <v>43547</v>
      </c>
      <c r="G235" s="74">
        <f t="shared" si="24"/>
        <v>43572</v>
      </c>
    </row>
    <row r="236" spans="1:7" s="57" customFormat="1" ht="15.75" customHeight="1">
      <c r="A236" s="85"/>
      <c r="B236" s="116" t="s">
        <v>513</v>
      </c>
      <c r="C236" s="116" t="s">
        <v>809</v>
      </c>
      <c r="D236" s="868"/>
      <c r="E236" s="113">
        <f t="shared" si="24"/>
        <v>43550</v>
      </c>
      <c r="F236" s="113">
        <f t="shared" si="24"/>
        <v>43554</v>
      </c>
      <c r="G236" s="74">
        <f t="shared" si="24"/>
        <v>43579</v>
      </c>
    </row>
    <row r="237" spans="1:7" s="57" customFormat="1" ht="15.75" customHeight="1">
      <c r="A237" s="85"/>
      <c r="B237" s="116"/>
      <c r="C237" s="116"/>
      <c r="D237" s="869"/>
      <c r="E237" s="113">
        <f t="shared" si="24"/>
        <v>43557</v>
      </c>
      <c r="F237" s="113">
        <f t="shared" si="24"/>
        <v>43561</v>
      </c>
      <c r="G237" s="74">
        <f t="shared" si="24"/>
        <v>43586</v>
      </c>
    </row>
    <row r="238" spans="1:7" s="57" customFormat="1" ht="15.75" customHeight="1">
      <c r="A238" s="85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892" t="s">
        <v>82</v>
      </c>
      <c r="B239" s="892"/>
      <c r="C239" s="17"/>
      <c r="D239" s="18"/>
      <c r="E239" s="18"/>
      <c r="F239" s="19"/>
      <c r="G239" s="19"/>
    </row>
    <row r="240" spans="1:7" s="57" customFormat="1" ht="15.75" customHeight="1">
      <c r="A240" s="85"/>
      <c r="B240" s="856" t="s">
        <v>40</v>
      </c>
      <c r="C240" s="856" t="s">
        <v>41</v>
      </c>
      <c r="D240" s="856" t="s">
        <v>42</v>
      </c>
      <c r="E240" s="73" t="s">
        <v>776</v>
      </c>
      <c r="F240" s="73" t="s">
        <v>43</v>
      </c>
      <c r="G240" s="73" t="s">
        <v>82</v>
      </c>
    </row>
    <row r="241" spans="1:7" s="57" customFormat="1" ht="15.75" customHeight="1">
      <c r="A241" s="85"/>
      <c r="B241" s="857"/>
      <c r="C241" s="857"/>
      <c r="D241" s="857"/>
      <c r="E241" s="73" t="s">
        <v>32</v>
      </c>
      <c r="F241" s="73" t="s">
        <v>44</v>
      </c>
      <c r="G241" s="73" t="s">
        <v>45</v>
      </c>
    </row>
    <row r="242" spans="1:7" s="57" customFormat="1" ht="15.75" customHeight="1">
      <c r="A242" s="85"/>
      <c r="B242" s="106" t="s">
        <v>410</v>
      </c>
      <c r="C242" s="106" t="s">
        <v>411</v>
      </c>
      <c r="D242" s="899" t="s">
        <v>789</v>
      </c>
      <c r="E242" s="93">
        <v>43522</v>
      </c>
      <c r="F242" s="93">
        <f>E242+4</f>
        <v>43526</v>
      </c>
      <c r="G242" s="93">
        <f>F242+23</f>
        <v>43549</v>
      </c>
    </row>
    <row r="243" spans="1:7" s="57" customFormat="1" ht="15.75" customHeight="1">
      <c r="A243" s="85"/>
      <c r="B243" s="106" t="s">
        <v>640</v>
      </c>
      <c r="C243" s="106" t="s">
        <v>95</v>
      </c>
      <c r="D243" s="900"/>
      <c r="E243" s="93">
        <f>E242+7</f>
        <v>43529</v>
      </c>
      <c r="F243" s="93">
        <f t="shared" ref="F243:G247" si="25">F242+7</f>
        <v>43533</v>
      </c>
      <c r="G243" s="93">
        <f t="shared" si="25"/>
        <v>43556</v>
      </c>
    </row>
    <row r="244" spans="1:7" s="57" customFormat="1" ht="15.75" customHeight="1">
      <c r="A244" s="85"/>
      <c r="B244" s="106" t="s">
        <v>641</v>
      </c>
      <c r="C244" s="106" t="s">
        <v>48</v>
      </c>
      <c r="D244" s="900"/>
      <c r="E244" s="93">
        <f>E243+7</f>
        <v>43536</v>
      </c>
      <c r="F244" s="93">
        <f t="shared" si="25"/>
        <v>43540</v>
      </c>
      <c r="G244" s="93">
        <f t="shared" si="25"/>
        <v>43563</v>
      </c>
    </row>
    <row r="245" spans="1:7" s="57" customFormat="1" ht="15.75" customHeight="1">
      <c r="A245" s="85"/>
      <c r="B245" s="106" t="s">
        <v>642</v>
      </c>
      <c r="C245" s="106" t="s">
        <v>643</v>
      </c>
      <c r="D245" s="900"/>
      <c r="E245" s="93">
        <f>E244+7</f>
        <v>43543</v>
      </c>
      <c r="F245" s="93">
        <f t="shared" si="25"/>
        <v>43547</v>
      </c>
      <c r="G245" s="93">
        <f t="shared" si="25"/>
        <v>43570</v>
      </c>
    </row>
    <row r="246" spans="1:7" s="57" customFormat="1" ht="15.75" customHeight="1">
      <c r="A246" s="85"/>
      <c r="B246" s="106" t="s">
        <v>28</v>
      </c>
      <c r="C246" s="106" t="s">
        <v>262</v>
      </c>
      <c r="D246" s="901"/>
      <c r="E246" s="93">
        <f>E245+7</f>
        <v>43550</v>
      </c>
      <c r="F246" s="93">
        <f t="shared" si="25"/>
        <v>43554</v>
      </c>
      <c r="G246" s="93">
        <f t="shared" si="25"/>
        <v>43577</v>
      </c>
    </row>
    <row r="247" spans="1:7" s="57" customFormat="1" ht="15.75" customHeight="1">
      <c r="A247" s="85"/>
      <c r="B247" s="78"/>
      <c r="C247" s="78"/>
      <c r="D247" s="117"/>
      <c r="E247" s="93">
        <f>E246+7</f>
        <v>43557</v>
      </c>
      <c r="F247" s="93">
        <f t="shared" si="25"/>
        <v>43561</v>
      </c>
      <c r="G247" s="93">
        <f t="shared" si="25"/>
        <v>43584</v>
      </c>
    </row>
    <row r="248" spans="1:7" s="57" customFormat="1" ht="15.75" customHeight="1">
      <c r="A248" s="85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892" t="s">
        <v>810</v>
      </c>
      <c r="B249" s="892"/>
      <c r="C249" s="17"/>
      <c r="D249" s="18"/>
      <c r="E249" s="18"/>
      <c r="F249" s="19"/>
      <c r="G249" s="19"/>
    </row>
    <row r="250" spans="1:7" s="57" customFormat="1" ht="15.75" customHeight="1">
      <c r="A250" s="85"/>
      <c r="B250" s="858" t="s">
        <v>40</v>
      </c>
      <c r="C250" s="858" t="s">
        <v>41</v>
      </c>
      <c r="D250" s="858" t="s">
        <v>42</v>
      </c>
      <c r="E250" s="73" t="s">
        <v>770</v>
      </c>
      <c r="F250" s="73" t="s">
        <v>43</v>
      </c>
      <c r="G250" s="88" t="s">
        <v>84</v>
      </c>
    </row>
    <row r="251" spans="1:7" s="57" customFormat="1" ht="15.75" customHeight="1">
      <c r="A251" s="85"/>
      <c r="B251" s="855"/>
      <c r="C251" s="855"/>
      <c r="D251" s="855"/>
      <c r="E251" s="89" t="s">
        <v>32</v>
      </c>
      <c r="F251" s="103" t="s">
        <v>44</v>
      </c>
      <c r="G251" s="73" t="s">
        <v>45</v>
      </c>
    </row>
    <row r="252" spans="1:7" s="57" customFormat="1" ht="15.75" customHeight="1">
      <c r="A252" s="85"/>
      <c r="B252" s="109" t="s">
        <v>514</v>
      </c>
      <c r="C252" s="76" t="s">
        <v>801</v>
      </c>
      <c r="D252" s="899" t="s">
        <v>802</v>
      </c>
      <c r="E252" s="110">
        <v>43523</v>
      </c>
      <c r="F252" s="110">
        <f>E252+4</f>
        <v>43527</v>
      </c>
      <c r="G252" s="74">
        <f>F252+26</f>
        <v>43553</v>
      </c>
    </row>
    <row r="253" spans="1:7" s="57" customFormat="1" ht="15.75" customHeight="1">
      <c r="A253" s="85"/>
      <c r="B253" s="109" t="s">
        <v>515</v>
      </c>
      <c r="C253" s="76" t="s">
        <v>803</v>
      </c>
      <c r="D253" s="900"/>
      <c r="E253" s="110">
        <f t="shared" ref="E253:G257" si="26">E252+7</f>
        <v>43530</v>
      </c>
      <c r="F253" s="110">
        <f t="shared" si="26"/>
        <v>43534</v>
      </c>
      <c r="G253" s="74">
        <f t="shared" si="26"/>
        <v>43560</v>
      </c>
    </row>
    <row r="254" spans="1:7" s="57" customFormat="1" ht="15.75" customHeight="1">
      <c r="A254" s="85"/>
      <c r="B254" s="109" t="s">
        <v>516</v>
      </c>
      <c r="C254" s="76" t="s">
        <v>781</v>
      </c>
      <c r="D254" s="900"/>
      <c r="E254" s="110">
        <f t="shared" si="26"/>
        <v>43537</v>
      </c>
      <c r="F254" s="110">
        <f t="shared" si="26"/>
        <v>43541</v>
      </c>
      <c r="G254" s="74">
        <f t="shared" si="26"/>
        <v>43567</v>
      </c>
    </row>
    <row r="255" spans="1:7" s="57" customFormat="1" ht="15.75" customHeight="1">
      <c r="A255" s="85"/>
      <c r="B255" s="108" t="s">
        <v>517</v>
      </c>
      <c r="C255" s="76" t="s">
        <v>811</v>
      </c>
      <c r="D255" s="900"/>
      <c r="E255" s="110">
        <f t="shared" si="26"/>
        <v>43544</v>
      </c>
      <c r="F255" s="110">
        <f t="shared" si="26"/>
        <v>43548</v>
      </c>
      <c r="G255" s="74">
        <f t="shared" si="26"/>
        <v>43574</v>
      </c>
    </row>
    <row r="256" spans="1:7" s="57" customFormat="1" ht="15.75" customHeight="1">
      <c r="A256" s="85"/>
      <c r="B256" s="108"/>
      <c r="C256" s="76"/>
      <c r="D256" s="900"/>
      <c r="E256" s="110">
        <f t="shared" si="26"/>
        <v>43551</v>
      </c>
      <c r="F256" s="110">
        <f t="shared" si="26"/>
        <v>43555</v>
      </c>
      <c r="G256" s="74">
        <f t="shared" si="26"/>
        <v>43581</v>
      </c>
    </row>
    <row r="257" spans="1:7" s="57" customFormat="1" ht="15.75" customHeight="1">
      <c r="A257" s="85"/>
      <c r="B257" s="108"/>
      <c r="C257" s="76"/>
      <c r="D257" s="901"/>
      <c r="E257" s="110">
        <f t="shared" si="26"/>
        <v>43558</v>
      </c>
      <c r="F257" s="110">
        <f t="shared" si="26"/>
        <v>43562</v>
      </c>
      <c r="G257" s="74">
        <f t="shared" si="26"/>
        <v>43588</v>
      </c>
    </row>
    <row r="258" spans="1:7" s="57" customFormat="1" ht="15.75" customHeight="1">
      <c r="A258" s="892"/>
      <c r="B258" s="892"/>
      <c r="C258" s="892"/>
      <c r="D258" s="892"/>
      <c r="E258" s="892"/>
      <c r="F258" s="892"/>
      <c r="G258" s="910"/>
    </row>
    <row r="259" spans="1:7" s="57" customFormat="1" ht="15.75" customHeight="1">
      <c r="A259" s="892"/>
      <c r="B259" s="892"/>
      <c r="C259" s="892"/>
      <c r="D259" s="892"/>
      <c r="E259" s="892"/>
      <c r="F259" s="892"/>
      <c r="G259" s="910"/>
    </row>
    <row r="260" spans="1:7" s="57" customFormat="1" ht="15.75" customHeight="1">
      <c r="A260" s="85"/>
      <c r="B260" s="858" t="s">
        <v>773</v>
      </c>
      <c r="C260" s="858" t="s">
        <v>41</v>
      </c>
      <c r="D260" s="858" t="s">
        <v>42</v>
      </c>
      <c r="E260" s="73" t="s">
        <v>770</v>
      </c>
      <c r="F260" s="73" t="s">
        <v>43</v>
      </c>
      <c r="G260" s="88" t="s">
        <v>84</v>
      </c>
    </row>
    <row r="261" spans="1:7" s="57" customFormat="1" ht="15.75" customHeight="1">
      <c r="A261" s="85"/>
      <c r="B261" s="855"/>
      <c r="C261" s="855"/>
      <c r="D261" s="855"/>
      <c r="E261" s="89" t="s">
        <v>32</v>
      </c>
      <c r="F261" s="103" t="s">
        <v>44</v>
      </c>
      <c r="G261" s="73" t="s">
        <v>45</v>
      </c>
    </row>
    <row r="262" spans="1:7" s="57" customFormat="1" ht="15.75" customHeight="1">
      <c r="A262" s="85"/>
      <c r="B262" s="116" t="s">
        <v>510</v>
      </c>
      <c r="C262" s="116" t="s">
        <v>803</v>
      </c>
      <c r="D262" s="883" t="s">
        <v>807</v>
      </c>
      <c r="E262" s="93">
        <v>43529</v>
      </c>
      <c r="F262" s="113">
        <f>E262+4</f>
        <v>43533</v>
      </c>
      <c r="G262" s="74">
        <f>F262+25</f>
        <v>43558</v>
      </c>
    </row>
    <row r="263" spans="1:7" s="57" customFormat="1" ht="15.75" customHeight="1">
      <c r="A263" s="85"/>
      <c r="B263" s="116" t="s">
        <v>511</v>
      </c>
      <c r="C263" s="116" t="s">
        <v>808</v>
      </c>
      <c r="D263" s="868"/>
      <c r="E263" s="113">
        <f t="shared" ref="E263:G266" si="27">E262+7</f>
        <v>43536</v>
      </c>
      <c r="F263" s="113">
        <f t="shared" si="27"/>
        <v>43540</v>
      </c>
      <c r="G263" s="74">
        <f t="shared" si="27"/>
        <v>43565</v>
      </c>
    </row>
    <row r="264" spans="1:7" s="57" customFormat="1" ht="15.75" customHeight="1">
      <c r="A264" s="85"/>
      <c r="B264" s="116" t="s">
        <v>512</v>
      </c>
      <c r="C264" s="116" t="s">
        <v>782</v>
      </c>
      <c r="D264" s="868"/>
      <c r="E264" s="113">
        <f t="shared" si="27"/>
        <v>43543</v>
      </c>
      <c r="F264" s="113">
        <f t="shared" si="27"/>
        <v>43547</v>
      </c>
      <c r="G264" s="74">
        <f t="shared" si="27"/>
        <v>43572</v>
      </c>
    </row>
    <row r="265" spans="1:7" s="57" customFormat="1" ht="15.75" customHeight="1">
      <c r="A265" s="85"/>
      <c r="B265" s="116" t="s">
        <v>513</v>
      </c>
      <c r="C265" s="116" t="s">
        <v>809</v>
      </c>
      <c r="D265" s="868"/>
      <c r="E265" s="113">
        <f t="shared" si="27"/>
        <v>43550</v>
      </c>
      <c r="F265" s="113">
        <f t="shared" si="27"/>
        <v>43554</v>
      </c>
      <c r="G265" s="74">
        <f t="shared" si="27"/>
        <v>43579</v>
      </c>
    </row>
    <row r="266" spans="1:7" s="57" customFormat="1" ht="15.75" customHeight="1">
      <c r="A266" s="85"/>
      <c r="B266" s="116"/>
      <c r="C266" s="116"/>
      <c r="D266" s="869"/>
      <c r="E266" s="113">
        <f t="shared" si="27"/>
        <v>43557</v>
      </c>
      <c r="F266" s="113">
        <f t="shared" si="27"/>
        <v>43561</v>
      </c>
      <c r="G266" s="74">
        <f t="shared" si="27"/>
        <v>43586</v>
      </c>
    </row>
    <row r="267" spans="1:7" s="57" customFormat="1" ht="15.75" customHeight="1">
      <c r="A267" s="85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892" t="s">
        <v>85</v>
      </c>
      <c r="B268" s="892"/>
      <c r="C268" s="17"/>
      <c r="D268" s="18"/>
      <c r="E268" s="18"/>
      <c r="F268" s="19"/>
      <c r="G268" s="19"/>
    </row>
    <row r="269" spans="1:7" s="57" customFormat="1" ht="15.75" customHeight="1">
      <c r="A269" s="85"/>
      <c r="B269" s="858" t="s">
        <v>773</v>
      </c>
      <c r="C269" s="858" t="s">
        <v>41</v>
      </c>
      <c r="D269" s="858" t="s">
        <v>42</v>
      </c>
      <c r="E269" s="73" t="s">
        <v>770</v>
      </c>
      <c r="F269" s="73" t="s">
        <v>43</v>
      </c>
      <c r="G269" s="88" t="s">
        <v>85</v>
      </c>
    </row>
    <row r="270" spans="1:7" s="57" customFormat="1" ht="15.75" customHeight="1">
      <c r="A270" s="85"/>
      <c r="B270" s="855"/>
      <c r="C270" s="855"/>
      <c r="D270" s="855"/>
      <c r="E270" s="89" t="s">
        <v>32</v>
      </c>
      <c r="F270" s="103" t="s">
        <v>44</v>
      </c>
      <c r="G270" s="73" t="s">
        <v>45</v>
      </c>
    </row>
    <row r="271" spans="1:7" s="57" customFormat="1" ht="15.75" customHeight="1">
      <c r="A271" s="85"/>
      <c r="B271" s="106" t="s">
        <v>412</v>
      </c>
      <c r="C271" s="106" t="s">
        <v>229</v>
      </c>
      <c r="D271" s="899" t="s">
        <v>791</v>
      </c>
      <c r="E271" s="74">
        <v>43521</v>
      </c>
      <c r="F271" s="74">
        <f>E271+4</f>
        <v>43525</v>
      </c>
      <c r="G271" s="74">
        <f>F271+29</f>
        <v>43554</v>
      </c>
    </row>
    <row r="272" spans="1:7" s="57" customFormat="1" ht="15.75" customHeight="1">
      <c r="A272" s="85"/>
      <c r="B272" s="106" t="s">
        <v>670</v>
      </c>
      <c r="C272" s="106" t="s">
        <v>675</v>
      </c>
      <c r="D272" s="900"/>
      <c r="E272" s="98">
        <f t="shared" ref="E272:G276" si="28">E271+7</f>
        <v>43528</v>
      </c>
      <c r="F272" s="74">
        <f t="shared" si="28"/>
        <v>43532</v>
      </c>
      <c r="G272" s="74">
        <f t="shared" si="28"/>
        <v>43561</v>
      </c>
    </row>
    <row r="273" spans="1:7" s="57" customFormat="1" ht="15.75" customHeight="1">
      <c r="A273" s="85"/>
      <c r="B273" s="106" t="s">
        <v>671</v>
      </c>
      <c r="C273" s="106" t="s">
        <v>298</v>
      </c>
      <c r="D273" s="900"/>
      <c r="E273" s="98">
        <f>E272+7</f>
        <v>43535</v>
      </c>
      <c r="F273" s="74">
        <f t="shared" si="28"/>
        <v>43539</v>
      </c>
      <c r="G273" s="74">
        <f t="shared" si="28"/>
        <v>43568</v>
      </c>
    </row>
    <row r="274" spans="1:7" s="57" customFormat="1" ht="15.75" customHeight="1">
      <c r="A274" s="85"/>
      <c r="B274" s="106" t="s">
        <v>672</v>
      </c>
      <c r="C274" s="106" t="s">
        <v>676</v>
      </c>
      <c r="D274" s="900"/>
      <c r="E274" s="98">
        <f t="shared" si="28"/>
        <v>43542</v>
      </c>
      <c r="F274" s="74">
        <f t="shared" si="28"/>
        <v>43546</v>
      </c>
      <c r="G274" s="74">
        <f t="shared" si="28"/>
        <v>43575</v>
      </c>
    </row>
    <row r="275" spans="1:7" s="57" customFormat="1" ht="15.75" customHeight="1">
      <c r="A275" s="85"/>
      <c r="B275" s="106" t="s">
        <v>673</v>
      </c>
      <c r="C275" s="106" t="s">
        <v>101</v>
      </c>
      <c r="D275" s="900"/>
      <c r="E275" s="98">
        <f t="shared" si="28"/>
        <v>43549</v>
      </c>
      <c r="F275" s="74">
        <f t="shared" si="28"/>
        <v>43553</v>
      </c>
      <c r="G275" s="74">
        <f t="shared" si="28"/>
        <v>43582</v>
      </c>
    </row>
    <row r="276" spans="1:7" s="57" customFormat="1" ht="15.75" customHeight="1">
      <c r="A276" s="85"/>
      <c r="B276" s="78" t="s">
        <v>674</v>
      </c>
      <c r="C276" s="78" t="s">
        <v>677</v>
      </c>
      <c r="D276" s="901"/>
      <c r="E276" s="98">
        <f>E275+7</f>
        <v>43556</v>
      </c>
      <c r="F276" s="74">
        <f t="shared" si="28"/>
        <v>43560</v>
      </c>
      <c r="G276" s="74">
        <f t="shared" si="28"/>
        <v>43589</v>
      </c>
    </row>
    <row r="277" spans="1:7" s="57" customFormat="1" ht="15.75" customHeight="1">
      <c r="A277" s="85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892" t="s">
        <v>88</v>
      </c>
      <c r="B278" s="892"/>
      <c r="C278" s="17"/>
      <c r="D278" s="18"/>
      <c r="E278" s="18"/>
      <c r="F278" s="19"/>
      <c r="G278" s="19"/>
    </row>
    <row r="279" spans="1:7" s="57" customFormat="1" ht="15.75" customHeight="1">
      <c r="A279" s="85"/>
      <c r="B279" s="858" t="s">
        <v>40</v>
      </c>
      <c r="C279" s="858" t="s">
        <v>41</v>
      </c>
      <c r="D279" s="858" t="s">
        <v>42</v>
      </c>
      <c r="E279" s="73" t="s">
        <v>770</v>
      </c>
      <c r="F279" s="73" t="s">
        <v>43</v>
      </c>
      <c r="G279" s="88" t="s">
        <v>812</v>
      </c>
    </row>
    <row r="280" spans="1:7" s="57" customFormat="1" ht="15.75" customHeight="1">
      <c r="A280" s="85"/>
      <c r="B280" s="855"/>
      <c r="C280" s="855"/>
      <c r="D280" s="855"/>
      <c r="E280" s="89" t="s">
        <v>32</v>
      </c>
      <c r="F280" s="103" t="s">
        <v>44</v>
      </c>
      <c r="G280" s="73" t="s">
        <v>45</v>
      </c>
    </row>
    <row r="281" spans="1:7" s="57" customFormat="1" ht="15.75" customHeight="1">
      <c r="A281" s="85"/>
      <c r="B281" s="116" t="s">
        <v>510</v>
      </c>
      <c r="C281" s="116" t="s">
        <v>803</v>
      </c>
      <c r="D281" s="883" t="s">
        <v>807</v>
      </c>
      <c r="E281" s="93">
        <v>43529</v>
      </c>
      <c r="F281" s="113">
        <f>E281+4</f>
        <v>43533</v>
      </c>
      <c r="G281" s="74">
        <f>F281+25</f>
        <v>43558</v>
      </c>
    </row>
    <row r="282" spans="1:7" s="57" customFormat="1" ht="15.75" customHeight="1">
      <c r="A282" s="85"/>
      <c r="B282" s="116" t="s">
        <v>511</v>
      </c>
      <c r="C282" s="116" t="s">
        <v>808</v>
      </c>
      <c r="D282" s="868"/>
      <c r="E282" s="113">
        <f t="shared" ref="E282:G285" si="29">E281+7</f>
        <v>43536</v>
      </c>
      <c r="F282" s="113">
        <f t="shared" si="29"/>
        <v>43540</v>
      </c>
      <c r="G282" s="74">
        <f t="shared" si="29"/>
        <v>43565</v>
      </c>
    </row>
    <row r="283" spans="1:7" s="57" customFormat="1" ht="15.75" customHeight="1">
      <c r="A283" s="85"/>
      <c r="B283" s="116" t="s">
        <v>512</v>
      </c>
      <c r="C283" s="116" t="s">
        <v>782</v>
      </c>
      <c r="D283" s="868"/>
      <c r="E283" s="113">
        <f t="shared" si="29"/>
        <v>43543</v>
      </c>
      <c r="F283" s="113">
        <f t="shared" si="29"/>
        <v>43547</v>
      </c>
      <c r="G283" s="74">
        <f t="shared" si="29"/>
        <v>43572</v>
      </c>
    </row>
    <row r="284" spans="1:7" s="57" customFormat="1" ht="15.75" customHeight="1">
      <c r="A284" s="85"/>
      <c r="B284" s="116" t="s">
        <v>513</v>
      </c>
      <c r="C284" s="116" t="s">
        <v>809</v>
      </c>
      <c r="D284" s="868"/>
      <c r="E284" s="113">
        <f t="shared" si="29"/>
        <v>43550</v>
      </c>
      <c r="F284" s="113">
        <f t="shared" si="29"/>
        <v>43554</v>
      </c>
      <c r="G284" s="74">
        <f t="shared" si="29"/>
        <v>43579</v>
      </c>
    </row>
    <row r="285" spans="1:7" s="57" customFormat="1" ht="15.75" customHeight="1">
      <c r="A285" s="85"/>
      <c r="B285" s="116"/>
      <c r="C285" s="116"/>
      <c r="D285" s="869"/>
      <c r="E285" s="113">
        <f t="shared" si="29"/>
        <v>43557</v>
      </c>
      <c r="F285" s="113">
        <f t="shared" si="29"/>
        <v>43561</v>
      </c>
      <c r="G285" s="74">
        <f t="shared" si="29"/>
        <v>43586</v>
      </c>
    </row>
    <row r="286" spans="1:7" s="57" customFormat="1" ht="15.75" customHeight="1">
      <c r="A286" s="85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892" t="s">
        <v>89</v>
      </c>
      <c r="B287" s="892"/>
      <c r="C287" s="17"/>
      <c r="D287" s="18"/>
      <c r="E287" s="18"/>
      <c r="F287" s="19"/>
      <c r="G287" s="19"/>
    </row>
    <row r="288" spans="1:7" s="57" customFormat="1" ht="15.75" customHeight="1">
      <c r="A288" s="85"/>
      <c r="B288" s="856" t="s">
        <v>40</v>
      </c>
      <c r="C288" s="856" t="s">
        <v>41</v>
      </c>
      <c r="D288" s="856" t="s">
        <v>42</v>
      </c>
      <c r="E288" s="73" t="s">
        <v>770</v>
      </c>
      <c r="F288" s="73" t="s">
        <v>43</v>
      </c>
      <c r="G288" s="73" t="s">
        <v>89</v>
      </c>
    </row>
    <row r="289" spans="1:7" s="57" customFormat="1" ht="15.75" customHeight="1">
      <c r="A289" s="85"/>
      <c r="B289" s="857"/>
      <c r="C289" s="857"/>
      <c r="D289" s="857"/>
      <c r="E289" s="89" t="s">
        <v>32</v>
      </c>
      <c r="F289" s="73" t="s">
        <v>44</v>
      </c>
      <c r="G289" s="73" t="s">
        <v>45</v>
      </c>
    </row>
    <row r="290" spans="1:7" s="57" customFormat="1" ht="15.75" customHeight="1">
      <c r="A290" s="85"/>
      <c r="B290" s="116" t="s">
        <v>396</v>
      </c>
      <c r="C290" s="116" t="s">
        <v>774</v>
      </c>
      <c r="D290" s="883" t="s">
        <v>813</v>
      </c>
      <c r="E290" s="93">
        <v>43524</v>
      </c>
      <c r="F290" s="113">
        <f>E290+4</f>
        <v>43528</v>
      </c>
      <c r="G290" s="74">
        <f>F290+25</f>
        <v>43553</v>
      </c>
    </row>
    <row r="291" spans="1:7" s="57" customFormat="1" ht="15.75" customHeight="1">
      <c r="A291" s="85"/>
      <c r="B291" s="116" t="s">
        <v>466</v>
      </c>
      <c r="C291" s="116" t="s">
        <v>464</v>
      </c>
      <c r="D291" s="868"/>
      <c r="E291" s="113">
        <f t="shared" ref="E291:G294" si="30">E290+7</f>
        <v>43531</v>
      </c>
      <c r="F291" s="113">
        <f t="shared" si="30"/>
        <v>43535</v>
      </c>
      <c r="G291" s="74">
        <f t="shared" si="30"/>
        <v>43560</v>
      </c>
    </row>
    <row r="292" spans="1:7" s="57" customFormat="1" ht="15.75" customHeight="1">
      <c r="A292" s="85"/>
      <c r="B292" s="116" t="s">
        <v>467</v>
      </c>
      <c r="C292" s="116" t="s">
        <v>465</v>
      </c>
      <c r="D292" s="868"/>
      <c r="E292" s="113">
        <f t="shared" si="30"/>
        <v>43538</v>
      </c>
      <c r="F292" s="113">
        <f t="shared" si="30"/>
        <v>43542</v>
      </c>
      <c r="G292" s="74">
        <f t="shared" si="30"/>
        <v>43567</v>
      </c>
    </row>
    <row r="293" spans="1:7" s="57" customFormat="1" ht="15.75" customHeight="1">
      <c r="A293" s="85"/>
      <c r="B293" s="116"/>
      <c r="C293" s="116"/>
      <c r="D293" s="868"/>
      <c r="E293" s="113">
        <f t="shared" si="30"/>
        <v>43545</v>
      </c>
      <c r="F293" s="113">
        <f t="shared" si="30"/>
        <v>43549</v>
      </c>
      <c r="G293" s="74">
        <f t="shared" si="30"/>
        <v>43574</v>
      </c>
    </row>
    <row r="294" spans="1:7" s="57" customFormat="1" ht="15.75" customHeight="1">
      <c r="A294" s="85"/>
      <c r="B294" s="116"/>
      <c r="C294" s="116"/>
      <c r="D294" s="869"/>
      <c r="E294" s="113">
        <f t="shared" si="30"/>
        <v>43552</v>
      </c>
      <c r="F294" s="113">
        <f t="shared" si="30"/>
        <v>43556</v>
      </c>
      <c r="G294" s="74">
        <f t="shared" si="30"/>
        <v>43581</v>
      </c>
    </row>
    <row r="295" spans="1:7" s="57" customFormat="1" ht="15.75" customHeight="1">
      <c r="A295" s="85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892" t="s">
        <v>90</v>
      </c>
      <c r="B296" s="892"/>
      <c r="C296" s="17"/>
      <c r="D296" s="18"/>
      <c r="E296" s="18"/>
      <c r="F296" s="19"/>
      <c r="G296" s="19"/>
    </row>
    <row r="297" spans="1:7" s="57" customFormat="1" ht="15.75" customHeight="1">
      <c r="A297" s="85"/>
      <c r="B297" s="858" t="s">
        <v>40</v>
      </c>
      <c r="C297" s="858" t="s">
        <v>41</v>
      </c>
      <c r="D297" s="858" t="s">
        <v>42</v>
      </c>
      <c r="E297" s="73" t="s">
        <v>770</v>
      </c>
      <c r="F297" s="73" t="s">
        <v>43</v>
      </c>
      <c r="G297" s="88" t="s">
        <v>814</v>
      </c>
    </row>
    <row r="298" spans="1:7" s="57" customFormat="1" ht="15.75" customHeight="1">
      <c r="A298" s="85"/>
      <c r="B298" s="855"/>
      <c r="C298" s="855"/>
      <c r="D298" s="855"/>
      <c r="E298" s="89" t="s">
        <v>32</v>
      </c>
      <c r="F298" s="103" t="s">
        <v>44</v>
      </c>
      <c r="G298" s="73" t="s">
        <v>45</v>
      </c>
    </row>
    <row r="299" spans="1:7" s="57" customFormat="1" ht="15.75" customHeight="1">
      <c r="A299" s="85"/>
      <c r="B299" s="118" t="s">
        <v>221</v>
      </c>
      <c r="C299" s="119" t="s">
        <v>413</v>
      </c>
      <c r="D299" s="883" t="s">
        <v>815</v>
      </c>
      <c r="E299" s="110">
        <v>43521</v>
      </c>
      <c r="F299" s="74">
        <f>E299+4</f>
        <v>43525</v>
      </c>
      <c r="G299" s="74">
        <f>F299+22</f>
        <v>43547</v>
      </c>
    </row>
    <row r="300" spans="1:7" s="57" customFormat="1" ht="15.75" customHeight="1">
      <c r="A300" s="85"/>
      <c r="B300" s="111" t="s">
        <v>662</v>
      </c>
      <c r="C300" s="119" t="s">
        <v>667</v>
      </c>
      <c r="D300" s="868"/>
      <c r="E300" s="74">
        <f t="shared" ref="E300:G304" si="31">E299+7</f>
        <v>43528</v>
      </c>
      <c r="F300" s="74">
        <f t="shared" si="31"/>
        <v>43532</v>
      </c>
      <c r="G300" s="74">
        <f t="shared" si="31"/>
        <v>43554</v>
      </c>
    </row>
    <row r="301" spans="1:7" s="57" customFormat="1" ht="15.75" customHeight="1">
      <c r="A301" s="85"/>
      <c r="B301" s="118" t="s">
        <v>663</v>
      </c>
      <c r="C301" s="119" t="s">
        <v>668</v>
      </c>
      <c r="D301" s="868"/>
      <c r="E301" s="74">
        <f t="shared" si="31"/>
        <v>43535</v>
      </c>
      <c r="F301" s="74">
        <f t="shared" si="31"/>
        <v>43539</v>
      </c>
      <c r="G301" s="74">
        <f t="shared" si="31"/>
        <v>43561</v>
      </c>
    </row>
    <row r="302" spans="1:7" s="57" customFormat="1" ht="15.75" customHeight="1">
      <c r="A302" s="85"/>
      <c r="B302" s="114" t="s">
        <v>664</v>
      </c>
      <c r="C302" s="119" t="s">
        <v>669</v>
      </c>
      <c r="D302" s="868"/>
      <c r="E302" s="74">
        <f t="shared" si="31"/>
        <v>43542</v>
      </c>
      <c r="F302" s="74">
        <f t="shared" si="31"/>
        <v>43546</v>
      </c>
      <c r="G302" s="74">
        <f t="shared" si="31"/>
        <v>43568</v>
      </c>
    </row>
    <row r="303" spans="1:7" s="57" customFormat="1" ht="15.75" customHeight="1">
      <c r="A303" s="85"/>
      <c r="B303" s="114" t="s">
        <v>665</v>
      </c>
      <c r="C303" s="119" t="s">
        <v>48</v>
      </c>
      <c r="D303" s="869"/>
      <c r="E303" s="74">
        <f>E302+7</f>
        <v>43549</v>
      </c>
      <c r="F303" s="74">
        <f t="shared" si="31"/>
        <v>43553</v>
      </c>
      <c r="G303" s="74">
        <f t="shared" si="31"/>
        <v>43575</v>
      </c>
    </row>
    <row r="304" spans="1:7" s="57" customFormat="1" ht="15.75" customHeight="1">
      <c r="A304" s="85"/>
      <c r="B304" s="120" t="s">
        <v>666</v>
      </c>
      <c r="C304" s="119" t="s">
        <v>535</v>
      </c>
      <c r="D304" s="121"/>
      <c r="E304" s="74">
        <f t="shared" si="31"/>
        <v>43556</v>
      </c>
      <c r="F304" s="74">
        <f t="shared" si="31"/>
        <v>43560</v>
      </c>
      <c r="G304" s="74">
        <f t="shared" si="31"/>
        <v>43582</v>
      </c>
    </row>
    <row r="305" spans="1:7" s="57" customFormat="1" ht="15.75" customHeight="1">
      <c r="A305" s="892" t="s">
        <v>816</v>
      </c>
      <c r="B305" s="892"/>
      <c r="C305" s="17"/>
      <c r="D305" s="18"/>
      <c r="E305" s="18"/>
      <c r="F305" s="19"/>
      <c r="G305" s="19"/>
    </row>
    <row r="306" spans="1:7" s="57" customFormat="1" ht="15.75" customHeight="1">
      <c r="A306" s="85"/>
      <c r="B306" s="858" t="s">
        <v>40</v>
      </c>
      <c r="C306" s="858" t="s">
        <v>41</v>
      </c>
      <c r="D306" s="858" t="s">
        <v>42</v>
      </c>
      <c r="E306" s="73" t="s">
        <v>770</v>
      </c>
      <c r="F306" s="73" t="s">
        <v>43</v>
      </c>
      <c r="G306" s="88" t="s">
        <v>86</v>
      </c>
    </row>
    <row r="307" spans="1:7" s="57" customFormat="1" ht="15.75" customHeight="1">
      <c r="A307" s="85"/>
      <c r="B307" s="855"/>
      <c r="C307" s="855"/>
      <c r="D307" s="855"/>
      <c r="E307" s="89" t="s">
        <v>32</v>
      </c>
      <c r="F307" s="103" t="s">
        <v>44</v>
      </c>
      <c r="G307" s="73" t="s">
        <v>45</v>
      </c>
    </row>
    <row r="308" spans="1:7" s="57" customFormat="1" ht="15.75" customHeight="1">
      <c r="A308" s="85"/>
      <c r="B308" s="122" t="s">
        <v>653</v>
      </c>
      <c r="C308" s="122" t="s">
        <v>129</v>
      </c>
      <c r="D308" s="883" t="s">
        <v>817</v>
      </c>
      <c r="E308" s="93">
        <v>43525</v>
      </c>
      <c r="F308" s="113">
        <f>E308+4</f>
        <v>43529</v>
      </c>
      <c r="G308" s="74">
        <f>F308+21</f>
        <v>43550</v>
      </c>
    </row>
    <row r="309" spans="1:7" s="57" customFormat="1" ht="15.75" customHeight="1">
      <c r="A309" s="85"/>
      <c r="B309" s="122" t="s">
        <v>654</v>
      </c>
      <c r="C309" s="122" t="s">
        <v>661</v>
      </c>
      <c r="D309" s="868"/>
      <c r="E309" s="113">
        <f t="shared" ref="E309:G313" si="32">E308+7</f>
        <v>43532</v>
      </c>
      <c r="F309" s="113">
        <f t="shared" si="32"/>
        <v>43536</v>
      </c>
      <c r="G309" s="74">
        <f t="shared" si="32"/>
        <v>43557</v>
      </c>
    </row>
    <row r="310" spans="1:7" s="57" customFormat="1" ht="15.75" customHeight="1">
      <c r="A310" s="85"/>
      <c r="B310" s="122" t="s">
        <v>655</v>
      </c>
      <c r="C310" s="122" t="s">
        <v>658</v>
      </c>
      <c r="D310" s="868"/>
      <c r="E310" s="113">
        <f t="shared" si="32"/>
        <v>43539</v>
      </c>
      <c r="F310" s="113">
        <f t="shared" si="32"/>
        <v>43543</v>
      </c>
      <c r="G310" s="74">
        <f t="shared" si="32"/>
        <v>43564</v>
      </c>
    </row>
    <row r="311" spans="1:7" s="57" customFormat="1" ht="15.75" customHeight="1">
      <c r="A311" s="85"/>
      <c r="B311" s="122" t="s">
        <v>656</v>
      </c>
      <c r="C311" s="122" t="s">
        <v>659</v>
      </c>
      <c r="D311" s="868"/>
      <c r="E311" s="113">
        <f t="shared" si="32"/>
        <v>43546</v>
      </c>
      <c r="F311" s="113">
        <f t="shared" si="32"/>
        <v>43550</v>
      </c>
      <c r="G311" s="74">
        <f t="shared" si="32"/>
        <v>43571</v>
      </c>
    </row>
    <row r="312" spans="1:7" s="57" customFormat="1" ht="15.75" customHeight="1">
      <c r="A312" s="85"/>
      <c r="B312" s="122" t="s">
        <v>657</v>
      </c>
      <c r="C312" s="122" t="s">
        <v>660</v>
      </c>
      <c r="D312" s="868"/>
      <c r="E312" s="113">
        <f t="shared" si="32"/>
        <v>43553</v>
      </c>
      <c r="F312" s="113">
        <f t="shared" si="32"/>
        <v>43557</v>
      </c>
      <c r="G312" s="74">
        <f t="shared" si="32"/>
        <v>43578</v>
      </c>
    </row>
    <row r="313" spans="1:7" s="57" customFormat="1" ht="15.75" customHeight="1">
      <c r="A313" s="85"/>
      <c r="B313" s="123"/>
      <c r="C313" s="122"/>
      <c r="D313" s="869"/>
      <c r="E313" s="74">
        <f t="shared" si="32"/>
        <v>43560</v>
      </c>
      <c r="F313" s="74">
        <f t="shared" si="32"/>
        <v>43564</v>
      </c>
      <c r="G313" s="74">
        <f t="shared" si="32"/>
        <v>43585</v>
      </c>
    </row>
    <row r="314" spans="1:7" s="57" customFormat="1" ht="15.75" customHeight="1">
      <c r="A314" s="85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892" t="s">
        <v>92</v>
      </c>
      <c r="B315" s="892"/>
      <c r="C315" s="17"/>
      <c r="D315" s="18"/>
      <c r="E315" s="18"/>
      <c r="F315" s="19"/>
      <c r="G315" s="19"/>
    </row>
    <row r="316" spans="1:7" s="57" customFormat="1" ht="15.75" customHeight="1">
      <c r="A316" s="85"/>
      <c r="B316" s="858" t="s">
        <v>773</v>
      </c>
      <c r="C316" s="858" t="s">
        <v>41</v>
      </c>
      <c r="D316" s="858" t="s">
        <v>42</v>
      </c>
      <c r="E316" s="73" t="s">
        <v>770</v>
      </c>
      <c r="F316" s="73" t="s">
        <v>43</v>
      </c>
      <c r="G316" s="88" t="s">
        <v>92</v>
      </c>
    </row>
    <row r="317" spans="1:7" s="57" customFormat="1" ht="15.75" customHeight="1">
      <c r="A317" s="85"/>
      <c r="B317" s="855"/>
      <c r="C317" s="855"/>
      <c r="D317" s="855"/>
      <c r="E317" s="89" t="s">
        <v>32</v>
      </c>
      <c r="F317" s="103" t="s">
        <v>44</v>
      </c>
      <c r="G317" s="73" t="s">
        <v>45</v>
      </c>
    </row>
    <row r="318" spans="1:7" s="57" customFormat="1" ht="15.75" customHeight="1">
      <c r="A318" s="85"/>
      <c r="B318" s="122" t="s">
        <v>653</v>
      </c>
      <c r="C318" s="122" t="s">
        <v>129</v>
      </c>
      <c r="D318" s="883" t="s">
        <v>817</v>
      </c>
      <c r="E318" s="93">
        <v>43525</v>
      </c>
      <c r="F318" s="113">
        <f>E318+4</f>
        <v>43529</v>
      </c>
      <c r="G318" s="74">
        <f>F318+21</f>
        <v>43550</v>
      </c>
    </row>
    <row r="319" spans="1:7" s="57" customFormat="1" ht="15.75" customHeight="1">
      <c r="A319" s="85"/>
      <c r="B319" s="122" t="s">
        <v>654</v>
      </c>
      <c r="C319" s="122" t="s">
        <v>661</v>
      </c>
      <c r="D319" s="868"/>
      <c r="E319" s="93">
        <f>E318+7</f>
        <v>43532</v>
      </c>
      <c r="F319" s="113">
        <f t="shared" ref="F319:G323" si="33">F318+7</f>
        <v>43536</v>
      </c>
      <c r="G319" s="74">
        <f t="shared" si="33"/>
        <v>43557</v>
      </c>
    </row>
    <row r="320" spans="1:7" s="57" customFormat="1" ht="15.75" customHeight="1">
      <c r="A320" s="85"/>
      <c r="B320" s="122" t="s">
        <v>655</v>
      </c>
      <c r="C320" s="122" t="s">
        <v>658</v>
      </c>
      <c r="D320" s="868"/>
      <c r="E320" s="93">
        <f>E319+7</f>
        <v>43539</v>
      </c>
      <c r="F320" s="113">
        <f t="shared" si="33"/>
        <v>43543</v>
      </c>
      <c r="G320" s="74">
        <f t="shared" si="33"/>
        <v>43564</v>
      </c>
    </row>
    <row r="321" spans="1:7" s="57" customFormat="1" ht="15.75" customHeight="1">
      <c r="A321" s="85"/>
      <c r="B321" s="122" t="s">
        <v>656</v>
      </c>
      <c r="C321" s="122" t="s">
        <v>659</v>
      </c>
      <c r="D321" s="868"/>
      <c r="E321" s="93">
        <f>E320+7</f>
        <v>43546</v>
      </c>
      <c r="F321" s="113">
        <f t="shared" si="33"/>
        <v>43550</v>
      </c>
      <c r="G321" s="74">
        <f t="shared" si="33"/>
        <v>43571</v>
      </c>
    </row>
    <row r="322" spans="1:7" s="57" customFormat="1" ht="15.75" customHeight="1">
      <c r="A322" s="85"/>
      <c r="B322" s="122" t="s">
        <v>657</v>
      </c>
      <c r="C322" s="122" t="s">
        <v>660</v>
      </c>
      <c r="D322" s="868"/>
      <c r="E322" s="93">
        <f>E321+7</f>
        <v>43553</v>
      </c>
      <c r="F322" s="113">
        <f t="shared" si="33"/>
        <v>43557</v>
      </c>
      <c r="G322" s="74">
        <f>G321+7</f>
        <v>43578</v>
      </c>
    </row>
    <row r="323" spans="1:7" s="57" customFormat="1" ht="15.75" customHeight="1">
      <c r="A323" s="86"/>
      <c r="B323" s="123"/>
      <c r="C323" s="122"/>
      <c r="D323" s="869"/>
      <c r="E323" s="93">
        <f>E322+7</f>
        <v>43560</v>
      </c>
      <c r="F323" s="113">
        <f t="shared" si="33"/>
        <v>43564</v>
      </c>
      <c r="G323" s="74">
        <f>G322+7</f>
        <v>43585</v>
      </c>
    </row>
    <row r="324" spans="1:7" s="57" customFormat="1" ht="15.75" customHeight="1">
      <c r="A324" s="86"/>
      <c r="B324" s="59"/>
      <c r="C324" s="60"/>
      <c r="D324" s="15"/>
      <c r="E324" s="3"/>
      <c r="F324" s="4"/>
      <c r="G324" s="4"/>
    </row>
    <row r="325" spans="1:7" s="57" customFormat="1" ht="15.75" customHeight="1">
      <c r="A325" s="903" t="s">
        <v>818</v>
      </c>
      <c r="B325" s="903"/>
      <c r="C325" s="903"/>
      <c r="D325" s="903"/>
      <c r="E325" s="903"/>
      <c r="F325" s="903"/>
      <c r="G325" s="903"/>
    </row>
    <row r="326" spans="1:7" s="57" customFormat="1" ht="15.75" customHeight="1">
      <c r="A326" s="902" t="s">
        <v>93</v>
      </c>
      <c r="B326" s="902"/>
      <c r="C326" s="21"/>
      <c r="D326" s="3"/>
      <c r="E326" s="3"/>
      <c r="F326" s="4"/>
      <c r="G326" s="4"/>
    </row>
    <row r="327" spans="1:7" s="57" customFormat="1" ht="15.75" customHeight="1">
      <c r="A327" s="85"/>
      <c r="B327" s="856" t="s">
        <v>40</v>
      </c>
      <c r="C327" s="856" t="s">
        <v>41</v>
      </c>
      <c r="D327" s="856" t="s">
        <v>42</v>
      </c>
      <c r="E327" s="73" t="s">
        <v>770</v>
      </c>
      <c r="F327" s="73" t="s">
        <v>43</v>
      </c>
      <c r="G327" s="88" t="s">
        <v>819</v>
      </c>
    </row>
    <row r="328" spans="1:7" s="57" customFormat="1" ht="15.75" customHeight="1">
      <c r="A328" s="85"/>
      <c r="B328" s="857"/>
      <c r="C328" s="857"/>
      <c r="D328" s="857"/>
      <c r="E328" s="89" t="s">
        <v>32</v>
      </c>
      <c r="F328" s="103" t="s">
        <v>44</v>
      </c>
      <c r="G328" s="73" t="s">
        <v>45</v>
      </c>
    </row>
    <row r="329" spans="1:7" s="57" customFormat="1" ht="15.75" customHeight="1">
      <c r="A329" s="85"/>
      <c r="B329" s="122" t="s">
        <v>649</v>
      </c>
      <c r="C329" s="122" t="s">
        <v>651</v>
      </c>
      <c r="D329" s="883" t="s">
        <v>820</v>
      </c>
      <c r="E329" s="113">
        <v>43522</v>
      </c>
      <c r="F329" s="113">
        <f>E329+4</f>
        <v>43526</v>
      </c>
      <c r="G329" s="74">
        <f>F329+24</f>
        <v>43550</v>
      </c>
    </row>
    <row r="330" spans="1:7" s="57" customFormat="1" ht="15.75" customHeight="1">
      <c r="A330" s="85"/>
      <c r="B330" s="122"/>
      <c r="C330" s="122"/>
      <c r="D330" s="868"/>
      <c r="E330" s="98">
        <f>E329+7</f>
        <v>43529</v>
      </c>
      <c r="F330" s="113">
        <f t="shared" ref="E330:G333" si="34">F329+7</f>
        <v>43533</v>
      </c>
      <c r="G330" s="74">
        <f t="shared" si="34"/>
        <v>43557</v>
      </c>
    </row>
    <row r="331" spans="1:7" s="57" customFormat="1" ht="15.75" customHeight="1">
      <c r="A331" s="85"/>
      <c r="B331" s="124" t="s">
        <v>650</v>
      </c>
      <c r="C331" s="122" t="s">
        <v>129</v>
      </c>
      <c r="D331" s="868"/>
      <c r="E331" s="98">
        <f t="shared" si="34"/>
        <v>43536</v>
      </c>
      <c r="F331" s="113">
        <f t="shared" si="34"/>
        <v>43540</v>
      </c>
      <c r="G331" s="74">
        <f t="shared" si="34"/>
        <v>43564</v>
      </c>
    </row>
    <row r="332" spans="1:7" s="57" customFormat="1" ht="15.75" customHeight="1">
      <c r="A332" s="85"/>
      <c r="B332" s="116" t="s">
        <v>416</v>
      </c>
      <c r="C332" s="125" t="s">
        <v>652</v>
      </c>
      <c r="D332" s="868"/>
      <c r="E332" s="98">
        <f t="shared" si="34"/>
        <v>43543</v>
      </c>
      <c r="F332" s="113">
        <f t="shared" si="34"/>
        <v>43547</v>
      </c>
      <c r="G332" s="74">
        <f t="shared" si="34"/>
        <v>43571</v>
      </c>
    </row>
    <row r="333" spans="1:7" s="57" customFormat="1" ht="15.75" customHeight="1">
      <c r="A333" s="85"/>
      <c r="B333" s="116" t="s">
        <v>417</v>
      </c>
      <c r="C333" s="125" t="s">
        <v>313</v>
      </c>
      <c r="D333" s="869"/>
      <c r="E333" s="98">
        <f t="shared" si="34"/>
        <v>43550</v>
      </c>
      <c r="F333" s="113">
        <f t="shared" si="34"/>
        <v>43554</v>
      </c>
      <c r="G333" s="74">
        <f t="shared" si="34"/>
        <v>43578</v>
      </c>
    </row>
    <row r="334" spans="1:7" s="57" customFormat="1" ht="15.75" customHeight="1">
      <c r="A334" s="902" t="s">
        <v>96</v>
      </c>
      <c r="B334" s="902"/>
      <c r="C334" s="17"/>
      <c r="D334" s="18"/>
      <c r="E334" s="18"/>
      <c r="F334" s="19"/>
      <c r="G334" s="19"/>
    </row>
    <row r="335" spans="1:7" s="57" customFormat="1" ht="15.75" customHeight="1">
      <c r="A335" s="85"/>
      <c r="B335" s="858" t="s">
        <v>40</v>
      </c>
      <c r="C335" s="858" t="s">
        <v>41</v>
      </c>
      <c r="D335" s="858" t="s">
        <v>42</v>
      </c>
      <c r="E335" s="73" t="s">
        <v>776</v>
      </c>
      <c r="F335" s="73" t="s">
        <v>43</v>
      </c>
      <c r="G335" s="126" t="s">
        <v>821</v>
      </c>
    </row>
    <row r="336" spans="1:7" s="57" customFormat="1" ht="15.75" customHeight="1">
      <c r="A336" s="85"/>
      <c r="B336" s="855"/>
      <c r="C336" s="855"/>
      <c r="D336" s="855"/>
      <c r="E336" s="89" t="s">
        <v>32</v>
      </c>
      <c r="F336" s="103" t="s">
        <v>44</v>
      </c>
      <c r="G336" s="73" t="s">
        <v>45</v>
      </c>
    </row>
    <row r="337" spans="1:7" s="57" customFormat="1" ht="15.75" customHeight="1">
      <c r="A337" s="85"/>
      <c r="B337" s="91" t="s">
        <v>506</v>
      </c>
      <c r="C337" s="104" t="s">
        <v>785</v>
      </c>
      <c r="D337" s="883" t="s">
        <v>822</v>
      </c>
      <c r="E337" s="113">
        <v>43525</v>
      </c>
      <c r="F337" s="113">
        <f>E337+4</f>
        <v>43529</v>
      </c>
      <c r="G337" s="74">
        <f>F337+33</f>
        <v>43562</v>
      </c>
    </row>
    <row r="338" spans="1:7" s="57" customFormat="1" ht="15.75" customHeight="1">
      <c r="A338" s="85"/>
      <c r="B338" s="91" t="s">
        <v>507</v>
      </c>
      <c r="C338" s="104" t="s">
        <v>781</v>
      </c>
      <c r="D338" s="868"/>
      <c r="E338" s="98">
        <f t="shared" ref="E338:G341" si="35">E337+7</f>
        <v>43532</v>
      </c>
      <c r="F338" s="113">
        <f t="shared" si="35"/>
        <v>43536</v>
      </c>
      <c r="G338" s="74">
        <f t="shared" si="35"/>
        <v>43569</v>
      </c>
    </row>
    <row r="339" spans="1:7" s="57" customFormat="1" ht="15.75" customHeight="1">
      <c r="A339" s="85"/>
      <c r="B339" s="91" t="s">
        <v>508</v>
      </c>
      <c r="C339" s="104" t="s">
        <v>782</v>
      </c>
      <c r="D339" s="868"/>
      <c r="E339" s="98">
        <f t="shared" si="35"/>
        <v>43539</v>
      </c>
      <c r="F339" s="113">
        <f t="shared" si="35"/>
        <v>43543</v>
      </c>
      <c r="G339" s="74">
        <f t="shared" si="35"/>
        <v>43576</v>
      </c>
    </row>
    <row r="340" spans="1:7" s="57" customFormat="1" ht="15.75" customHeight="1">
      <c r="A340" s="85"/>
      <c r="B340" s="91" t="s">
        <v>509</v>
      </c>
      <c r="C340" s="104" t="s">
        <v>781</v>
      </c>
      <c r="D340" s="868"/>
      <c r="E340" s="98">
        <f t="shared" si="35"/>
        <v>43546</v>
      </c>
      <c r="F340" s="113">
        <f t="shared" si="35"/>
        <v>43550</v>
      </c>
      <c r="G340" s="74">
        <f t="shared" si="35"/>
        <v>43583</v>
      </c>
    </row>
    <row r="341" spans="1:7" s="57" customFormat="1" ht="15.75" customHeight="1">
      <c r="A341" s="85"/>
      <c r="B341" s="91"/>
      <c r="C341" s="104"/>
      <c r="D341" s="869"/>
      <c r="E341" s="98">
        <f t="shared" si="35"/>
        <v>43553</v>
      </c>
      <c r="F341" s="113">
        <f t="shared" si="35"/>
        <v>43557</v>
      </c>
      <c r="G341" s="74">
        <f t="shared" si="35"/>
        <v>43590</v>
      </c>
    </row>
    <row r="342" spans="1:7" s="57" customFormat="1" ht="15.75" customHeight="1">
      <c r="A342" s="85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85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892" t="s">
        <v>97</v>
      </c>
      <c r="B344" s="892"/>
      <c r="C344" s="17"/>
      <c r="D344" s="18"/>
      <c r="E344" s="18"/>
      <c r="F344" s="19"/>
      <c r="G344" s="19"/>
    </row>
    <row r="345" spans="1:7" s="57" customFormat="1" ht="15.75" customHeight="1">
      <c r="A345" s="85"/>
      <c r="B345" s="858" t="s">
        <v>40</v>
      </c>
      <c r="C345" s="858" t="s">
        <v>41</v>
      </c>
      <c r="D345" s="858" t="s">
        <v>42</v>
      </c>
      <c r="E345" s="73" t="s">
        <v>770</v>
      </c>
      <c r="F345" s="73" t="s">
        <v>43</v>
      </c>
      <c r="G345" s="88" t="s">
        <v>97</v>
      </c>
    </row>
    <row r="346" spans="1:7" s="57" customFormat="1" ht="15.75" customHeight="1">
      <c r="A346" s="85"/>
      <c r="B346" s="855"/>
      <c r="C346" s="855"/>
      <c r="D346" s="855"/>
      <c r="E346" s="89" t="s">
        <v>32</v>
      </c>
      <c r="F346" s="103" t="s">
        <v>44</v>
      </c>
      <c r="G346" s="73" t="s">
        <v>45</v>
      </c>
    </row>
    <row r="347" spans="1:7" s="57" customFormat="1" ht="15.75" customHeight="1">
      <c r="A347" s="85"/>
      <c r="B347" s="122" t="s">
        <v>418</v>
      </c>
      <c r="C347" s="122" t="s">
        <v>419</v>
      </c>
      <c r="D347" s="883" t="s">
        <v>823</v>
      </c>
      <c r="E347" s="113">
        <v>43523</v>
      </c>
      <c r="F347" s="113">
        <f>E347+4</f>
        <v>43527</v>
      </c>
      <c r="G347" s="74">
        <f>F347+24</f>
        <v>43551</v>
      </c>
    </row>
    <row r="348" spans="1:7" s="57" customFormat="1" ht="15.75" customHeight="1">
      <c r="A348" s="85"/>
      <c r="B348" s="122" t="s">
        <v>645</v>
      </c>
      <c r="C348" s="122" t="s">
        <v>190</v>
      </c>
      <c r="D348" s="868"/>
      <c r="E348" s="98">
        <f>E347+7</f>
        <v>43530</v>
      </c>
      <c r="F348" s="113">
        <f t="shared" ref="F348:G351" si="36">F347+7</f>
        <v>43534</v>
      </c>
      <c r="G348" s="74">
        <f t="shared" si="36"/>
        <v>43558</v>
      </c>
    </row>
    <row r="349" spans="1:7" s="57" customFormat="1" ht="15.75" customHeight="1">
      <c r="A349" s="85"/>
      <c r="B349" s="122" t="s">
        <v>646</v>
      </c>
      <c r="C349" s="122" t="s">
        <v>648</v>
      </c>
      <c r="D349" s="868"/>
      <c r="E349" s="98">
        <f>E348+7</f>
        <v>43537</v>
      </c>
      <c r="F349" s="113">
        <f t="shared" si="36"/>
        <v>43541</v>
      </c>
      <c r="G349" s="74">
        <f t="shared" si="36"/>
        <v>43565</v>
      </c>
    </row>
    <row r="350" spans="1:7" s="57" customFormat="1" ht="15.75" customHeight="1">
      <c r="A350" s="85"/>
      <c r="B350" s="124" t="s">
        <v>647</v>
      </c>
      <c r="C350" s="122" t="s">
        <v>190</v>
      </c>
      <c r="D350" s="868"/>
      <c r="E350" s="98">
        <f>E349+7</f>
        <v>43544</v>
      </c>
      <c r="F350" s="113">
        <f t="shared" si="36"/>
        <v>43548</v>
      </c>
      <c r="G350" s="74">
        <f t="shared" si="36"/>
        <v>43572</v>
      </c>
    </row>
    <row r="351" spans="1:7" s="57" customFormat="1" ht="15.75" customHeight="1">
      <c r="A351" s="85"/>
      <c r="B351" s="122" t="s">
        <v>644</v>
      </c>
      <c r="C351" s="122" t="s">
        <v>355</v>
      </c>
      <c r="D351" s="869"/>
      <c r="E351" s="98">
        <f>E350+7</f>
        <v>43551</v>
      </c>
      <c r="F351" s="113">
        <f t="shared" si="36"/>
        <v>43555</v>
      </c>
      <c r="G351" s="74">
        <f t="shared" si="36"/>
        <v>43579</v>
      </c>
    </row>
    <row r="352" spans="1:7" s="57" customFormat="1" ht="15.75" customHeight="1">
      <c r="A352" s="85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892" t="s">
        <v>824</v>
      </c>
      <c r="B353" s="892"/>
      <c r="C353" s="17"/>
      <c r="D353" s="18"/>
      <c r="E353" s="18"/>
      <c r="F353" s="19"/>
      <c r="G353" s="19"/>
    </row>
    <row r="354" spans="1:7" s="57" customFormat="1" ht="15.75" customHeight="1">
      <c r="A354" s="85"/>
      <c r="B354" s="858" t="s">
        <v>40</v>
      </c>
      <c r="C354" s="858" t="s">
        <v>41</v>
      </c>
      <c r="D354" s="858" t="s">
        <v>42</v>
      </c>
      <c r="E354" s="73" t="s">
        <v>776</v>
      </c>
      <c r="F354" s="73" t="s">
        <v>43</v>
      </c>
      <c r="G354" s="73" t="s">
        <v>821</v>
      </c>
    </row>
    <row r="355" spans="1:7" s="57" customFormat="1" ht="15.75" customHeight="1">
      <c r="A355" s="85"/>
      <c r="B355" s="855"/>
      <c r="C355" s="855"/>
      <c r="D355" s="855"/>
      <c r="E355" s="89" t="s">
        <v>32</v>
      </c>
      <c r="F355" s="73" t="s">
        <v>44</v>
      </c>
      <c r="G355" s="73" t="s">
        <v>45</v>
      </c>
    </row>
    <row r="356" spans="1:7" s="57" customFormat="1" ht="15.75" customHeight="1">
      <c r="A356" s="85"/>
      <c r="B356" s="91" t="s">
        <v>506</v>
      </c>
      <c r="C356" s="104" t="s">
        <v>785</v>
      </c>
      <c r="D356" s="883" t="s">
        <v>822</v>
      </c>
      <c r="E356" s="113">
        <v>43525</v>
      </c>
      <c r="F356" s="113">
        <f>E356+4</f>
        <v>43529</v>
      </c>
      <c r="G356" s="74">
        <f>F356+33</f>
        <v>43562</v>
      </c>
    </row>
    <row r="357" spans="1:7" s="57" customFormat="1" ht="15.75" customHeight="1">
      <c r="A357" s="85"/>
      <c r="B357" s="91" t="s">
        <v>507</v>
      </c>
      <c r="C357" s="104" t="s">
        <v>781</v>
      </c>
      <c r="D357" s="868"/>
      <c r="E357" s="98">
        <f t="shared" ref="E357:G360" si="37">E356+7</f>
        <v>43532</v>
      </c>
      <c r="F357" s="113">
        <f t="shared" si="37"/>
        <v>43536</v>
      </c>
      <c r="G357" s="74">
        <f t="shared" si="37"/>
        <v>43569</v>
      </c>
    </row>
    <row r="358" spans="1:7" s="57" customFormat="1" ht="15.75" customHeight="1">
      <c r="A358" s="85"/>
      <c r="B358" s="91" t="s">
        <v>508</v>
      </c>
      <c r="C358" s="104" t="s">
        <v>782</v>
      </c>
      <c r="D358" s="868"/>
      <c r="E358" s="98">
        <f t="shared" si="37"/>
        <v>43539</v>
      </c>
      <c r="F358" s="113">
        <f t="shared" si="37"/>
        <v>43543</v>
      </c>
      <c r="G358" s="74">
        <f t="shared" si="37"/>
        <v>43576</v>
      </c>
    </row>
    <row r="359" spans="1:7" s="57" customFormat="1" ht="15.75" customHeight="1">
      <c r="A359" s="85"/>
      <c r="B359" s="91" t="s">
        <v>509</v>
      </c>
      <c r="C359" s="104" t="s">
        <v>781</v>
      </c>
      <c r="D359" s="868"/>
      <c r="E359" s="98">
        <f t="shared" si="37"/>
        <v>43546</v>
      </c>
      <c r="F359" s="113">
        <f t="shared" si="37"/>
        <v>43550</v>
      </c>
      <c r="G359" s="74">
        <f t="shared" si="37"/>
        <v>43583</v>
      </c>
    </row>
    <row r="360" spans="1:7" s="57" customFormat="1" ht="15.75" customHeight="1">
      <c r="A360" s="85"/>
      <c r="B360" s="91"/>
      <c r="C360" s="104"/>
      <c r="D360" s="869"/>
      <c r="E360" s="98">
        <f t="shared" si="37"/>
        <v>43553</v>
      </c>
      <c r="F360" s="113">
        <f t="shared" si="37"/>
        <v>43557</v>
      </c>
      <c r="G360" s="74">
        <f t="shared" si="37"/>
        <v>43590</v>
      </c>
    </row>
    <row r="361" spans="1:7" s="57" customFormat="1" ht="15.75" customHeight="1">
      <c r="A361" s="85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892" t="s">
        <v>825</v>
      </c>
      <c r="B362" s="892"/>
      <c r="C362" s="17"/>
      <c r="D362" s="18"/>
      <c r="E362" s="18"/>
      <c r="F362" s="19"/>
      <c r="G362" s="19"/>
    </row>
    <row r="363" spans="1:7" s="57" customFormat="1" ht="15.75" customHeight="1">
      <c r="A363" s="85"/>
      <c r="B363" s="897" t="s">
        <v>40</v>
      </c>
      <c r="C363" s="897" t="s">
        <v>41</v>
      </c>
      <c r="D363" s="897" t="s">
        <v>42</v>
      </c>
      <c r="E363" s="127" t="s">
        <v>770</v>
      </c>
      <c r="F363" s="127" t="s">
        <v>43</v>
      </c>
      <c r="G363" s="127" t="s">
        <v>826</v>
      </c>
    </row>
    <row r="364" spans="1:7" s="57" customFormat="1" ht="15.75" customHeight="1">
      <c r="A364" s="85"/>
      <c r="B364" s="898"/>
      <c r="C364" s="898"/>
      <c r="D364" s="898"/>
      <c r="E364" s="128" t="s">
        <v>32</v>
      </c>
      <c r="F364" s="129" t="s">
        <v>44</v>
      </c>
      <c r="G364" s="127" t="s">
        <v>45</v>
      </c>
    </row>
    <row r="365" spans="1:7" s="57" customFormat="1" ht="15.75" customHeight="1">
      <c r="A365" s="85"/>
      <c r="B365" s="91" t="s">
        <v>410</v>
      </c>
      <c r="C365" s="130" t="s">
        <v>411</v>
      </c>
      <c r="D365" s="899" t="s">
        <v>827</v>
      </c>
      <c r="E365" s="131">
        <v>43522</v>
      </c>
      <c r="F365" s="131">
        <f>E365+4</f>
        <v>43526</v>
      </c>
      <c r="G365" s="132">
        <f>F365+27</f>
        <v>43553</v>
      </c>
    </row>
    <row r="366" spans="1:7" s="57" customFormat="1" ht="15.75" customHeight="1">
      <c r="A366" s="85"/>
      <c r="B366" s="91" t="s">
        <v>640</v>
      </c>
      <c r="C366" s="133" t="s">
        <v>95</v>
      </c>
      <c r="D366" s="900"/>
      <c r="E366" s="131">
        <f t="shared" ref="E366:G369" si="38">E365+7</f>
        <v>43529</v>
      </c>
      <c r="F366" s="131">
        <f t="shared" si="38"/>
        <v>43533</v>
      </c>
      <c r="G366" s="132">
        <f t="shared" si="38"/>
        <v>43560</v>
      </c>
    </row>
    <row r="367" spans="1:7" s="57" customFormat="1" ht="15.75" customHeight="1">
      <c r="A367" s="85"/>
      <c r="B367" s="91" t="s">
        <v>641</v>
      </c>
      <c r="C367" s="130" t="s">
        <v>48</v>
      </c>
      <c r="D367" s="900"/>
      <c r="E367" s="131">
        <f t="shared" si="38"/>
        <v>43536</v>
      </c>
      <c r="F367" s="131">
        <f t="shared" si="38"/>
        <v>43540</v>
      </c>
      <c r="G367" s="132">
        <f t="shared" si="38"/>
        <v>43567</v>
      </c>
    </row>
    <row r="368" spans="1:7" s="57" customFormat="1" ht="15.75" customHeight="1">
      <c r="A368" s="85"/>
      <c r="B368" s="91" t="s">
        <v>642</v>
      </c>
      <c r="C368" s="133" t="s">
        <v>643</v>
      </c>
      <c r="D368" s="900"/>
      <c r="E368" s="131">
        <f t="shared" si="38"/>
        <v>43543</v>
      </c>
      <c r="F368" s="131">
        <f t="shared" si="38"/>
        <v>43547</v>
      </c>
      <c r="G368" s="132">
        <f t="shared" si="38"/>
        <v>43574</v>
      </c>
    </row>
    <row r="369" spans="1:7" s="57" customFormat="1" ht="15.75" customHeight="1">
      <c r="A369" s="85"/>
      <c r="B369" s="91" t="s">
        <v>28</v>
      </c>
      <c r="C369" s="96" t="s">
        <v>262</v>
      </c>
      <c r="D369" s="901"/>
      <c r="E369" s="131">
        <f t="shared" si="38"/>
        <v>43550</v>
      </c>
      <c r="F369" s="131">
        <f t="shared" si="38"/>
        <v>43554</v>
      </c>
      <c r="G369" s="132">
        <f t="shared" si="38"/>
        <v>43581</v>
      </c>
    </row>
    <row r="370" spans="1:7" s="57" customFormat="1" ht="15.75" customHeight="1">
      <c r="A370" s="85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892" t="s">
        <v>102</v>
      </c>
      <c r="B371" s="892"/>
      <c r="C371" s="17"/>
      <c r="D371" s="18"/>
      <c r="E371" s="18"/>
      <c r="F371" s="19"/>
      <c r="G371" s="19"/>
    </row>
    <row r="372" spans="1:7" s="57" customFormat="1" ht="15.75" customHeight="1">
      <c r="A372" s="85"/>
      <c r="B372" s="856" t="s">
        <v>40</v>
      </c>
      <c r="C372" s="856" t="s">
        <v>41</v>
      </c>
      <c r="D372" s="858" t="s">
        <v>42</v>
      </c>
      <c r="E372" s="73" t="s">
        <v>770</v>
      </c>
      <c r="F372" s="73" t="s">
        <v>43</v>
      </c>
      <c r="G372" s="88" t="s">
        <v>828</v>
      </c>
    </row>
    <row r="373" spans="1:7" s="57" customFormat="1" ht="15.75" customHeight="1">
      <c r="A373" s="85"/>
      <c r="B373" s="857"/>
      <c r="C373" s="857"/>
      <c r="D373" s="855"/>
      <c r="E373" s="89" t="s">
        <v>32</v>
      </c>
      <c r="F373" s="103" t="s">
        <v>44</v>
      </c>
      <c r="G373" s="73" t="s">
        <v>45</v>
      </c>
    </row>
    <row r="374" spans="1:7" s="57" customFormat="1" ht="15.75" customHeight="1">
      <c r="A374" s="85"/>
      <c r="B374" s="134" t="s">
        <v>397</v>
      </c>
      <c r="C374" s="135" t="s">
        <v>829</v>
      </c>
      <c r="D374" s="883" t="s">
        <v>830</v>
      </c>
      <c r="E374" s="93">
        <v>43526</v>
      </c>
      <c r="F374" s="113">
        <f>E374+4</f>
        <v>43530</v>
      </c>
      <c r="G374" s="74">
        <f>F374+25</f>
        <v>43555</v>
      </c>
    </row>
    <row r="375" spans="1:7" s="57" customFormat="1" ht="15.75" customHeight="1">
      <c r="A375" s="85"/>
      <c r="B375" s="134" t="s">
        <v>468</v>
      </c>
      <c r="C375" s="135" t="s">
        <v>395</v>
      </c>
      <c r="D375" s="868"/>
      <c r="E375" s="113">
        <f t="shared" ref="E375:G378" si="39">E374+7</f>
        <v>43533</v>
      </c>
      <c r="F375" s="113">
        <f t="shared" si="39"/>
        <v>43537</v>
      </c>
      <c r="G375" s="74">
        <f t="shared" si="39"/>
        <v>43562</v>
      </c>
    </row>
    <row r="376" spans="1:7" s="57" customFormat="1" ht="15.75" customHeight="1">
      <c r="A376" s="85"/>
      <c r="B376" s="134" t="s">
        <v>469</v>
      </c>
      <c r="C376" s="135" t="s">
        <v>464</v>
      </c>
      <c r="D376" s="868"/>
      <c r="E376" s="113">
        <f t="shared" si="39"/>
        <v>43540</v>
      </c>
      <c r="F376" s="113">
        <f t="shared" si="39"/>
        <v>43544</v>
      </c>
      <c r="G376" s="74">
        <f t="shared" si="39"/>
        <v>43569</v>
      </c>
    </row>
    <row r="377" spans="1:7" s="57" customFormat="1" ht="15.75" customHeight="1">
      <c r="A377" s="85"/>
      <c r="B377" s="134"/>
      <c r="C377" s="135"/>
      <c r="D377" s="868"/>
      <c r="E377" s="113">
        <f t="shared" si="39"/>
        <v>43547</v>
      </c>
      <c r="F377" s="113">
        <f t="shared" si="39"/>
        <v>43551</v>
      </c>
      <c r="G377" s="74">
        <f t="shared" si="39"/>
        <v>43576</v>
      </c>
    </row>
    <row r="378" spans="1:7" s="57" customFormat="1" ht="15.75" customHeight="1">
      <c r="A378" s="85"/>
      <c r="B378" s="134"/>
      <c r="C378" s="135"/>
      <c r="D378" s="869"/>
      <c r="E378" s="113">
        <f t="shared" si="39"/>
        <v>43554</v>
      </c>
      <c r="F378" s="113">
        <f t="shared" si="39"/>
        <v>43558</v>
      </c>
      <c r="G378" s="74">
        <f t="shared" si="39"/>
        <v>43583</v>
      </c>
    </row>
    <row r="379" spans="1:7" s="57" customFormat="1" ht="15.75" customHeight="1">
      <c r="A379" s="85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892" t="s">
        <v>130</v>
      </c>
      <c r="B380" s="892"/>
      <c r="C380" s="19" t="s">
        <v>787</v>
      </c>
      <c r="D380" s="18"/>
      <c r="E380" s="18"/>
      <c r="F380" s="19"/>
      <c r="G380" s="19"/>
    </row>
    <row r="381" spans="1:7" s="57" customFormat="1" ht="15.75" customHeight="1">
      <c r="A381" s="85"/>
      <c r="B381" s="858" t="s">
        <v>40</v>
      </c>
      <c r="C381" s="88" t="s">
        <v>41</v>
      </c>
      <c r="D381" s="88" t="s">
        <v>42</v>
      </c>
      <c r="E381" s="73" t="s">
        <v>770</v>
      </c>
      <c r="F381" s="73" t="s">
        <v>43</v>
      </c>
      <c r="G381" s="73" t="s">
        <v>831</v>
      </c>
    </row>
    <row r="382" spans="1:7" s="57" customFormat="1" ht="15.75" customHeight="1">
      <c r="A382" s="85"/>
      <c r="B382" s="855"/>
      <c r="C382" s="89"/>
      <c r="D382" s="89"/>
      <c r="E382" s="77" t="s">
        <v>32</v>
      </c>
      <c r="F382" s="73" t="s">
        <v>44</v>
      </c>
      <c r="G382" s="73" t="s">
        <v>45</v>
      </c>
    </row>
    <row r="383" spans="1:7" s="57" customFormat="1" ht="15.75" customHeight="1">
      <c r="A383" s="85"/>
      <c r="B383" s="116" t="s">
        <v>385</v>
      </c>
      <c r="C383" s="116" t="s">
        <v>386</v>
      </c>
      <c r="D383" s="883" t="s">
        <v>832</v>
      </c>
      <c r="E383" s="113">
        <v>43525</v>
      </c>
      <c r="F383" s="113">
        <f>E383+4</f>
        <v>43529</v>
      </c>
      <c r="G383" s="74">
        <f>F383+16</f>
        <v>43545</v>
      </c>
    </row>
    <row r="384" spans="1:7" s="57" customFormat="1" ht="15.75" customHeight="1">
      <c r="A384" s="85"/>
      <c r="B384" s="116" t="s">
        <v>448</v>
      </c>
      <c r="C384" s="116" t="s">
        <v>452</v>
      </c>
      <c r="D384" s="868"/>
      <c r="E384" s="113">
        <f t="shared" ref="E384:F387" si="40">E383+7</f>
        <v>43532</v>
      </c>
      <c r="F384" s="113">
        <f t="shared" si="40"/>
        <v>43536</v>
      </c>
      <c r="G384" s="74">
        <f>F384+17</f>
        <v>43553</v>
      </c>
    </row>
    <row r="385" spans="1:7" s="57" customFormat="1" ht="15.75" customHeight="1">
      <c r="A385" s="85"/>
      <c r="B385" s="116" t="s">
        <v>449</v>
      </c>
      <c r="C385" s="116" t="s">
        <v>453</v>
      </c>
      <c r="D385" s="868"/>
      <c r="E385" s="113">
        <f t="shared" si="40"/>
        <v>43539</v>
      </c>
      <c r="F385" s="113">
        <f t="shared" si="40"/>
        <v>43543</v>
      </c>
      <c r="G385" s="74">
        <f>F385+17</f>
        <v>43560</v>
      </c>
    </row>
    <row r="386" spans="1:7" s="57" customFormat="1" ht="15.75" customHeight="1">
      <c r="A386" s="85"/>
      <c r="B386" s="116" t="s">
        <v>451</v>
      </c>
      <c r="C386" s="116" t="s">
        <v>454</v>
      </c>
      <c r="D386" s="868"/>
      <c r="E386" s="113">
        <f t="shared" si="40"/>
        <v>43546</v>
      </c>
      <c r="F386" s="113">
        <f t="shared" si="40"/>
        <v>43550</v>
      </c>
      <c r="G386" s="74">
        <f>F386+17</f>
        <v>43567</v>
      </c>
    </row>
    <row r="387" spans="1:7" s="57" customFormat="1" ht="15.75" customHeight="1">
      <c r="A387" s="85"/>
      <c r="B387" s="136" t="s">
        <v>450</v>
      </c>
      <c r="C387" s="137" t="s">
        <v>455</v>
      </c>
      <c r="D387" s="869"/>
      <c r="E387" s="113">
        <f t="shared" si="40"/>
        <v>43553</v>
      </c>
      <c r="F387" s="113">
        <f t="shared" si="40"/>
        <v>43557</v>
      </c>
      <c r="G387" s="74">
        <f>F387+17</f>
        <v>43574</v>
      </c>
    </row>
    <row r="388" spans="1:7" s="57" customFormat="1" ht="15.75" customHeight="1">
      <c r="A388" s="85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903" t="s">
        <v>833</v>
      </c>
      <c r="B389" s="903"/>
      <c r="C389" s="903"/>
      <c r="D389" s="903"/>
      <c r="E389" s="903"/>
      <c r="F389" s="903"/>
      <c r="G389" s="903"/>
    </row>
    <row r="390" spans="1:7" s="57" customFormat="1" ht="15.75" customHeight="1">
      <c r="A390" s="871" t="s">
        <v>834</v>
      </c>
      <c r="B390" s="871"/>
      <c r="C390" s="17"/>
      <c r="D390" s="18"/>
      <c r="E390" s="18"/>
      <c r="F390" s="19"/>
      <c r="G390" s="19"/>
    </row>
    <row r="391" spans="1:7" s="57" customFormat="1" ht="15.75" customHeight="1">
      <c r="A391" s="83"/>
      <c r="B391" s="858" t="s">
        <v>40</v>
      </c>
      <c r="C391" s="858" t="s">
        <v>41</v>
      </c>
      <c r="D391" s="858" t="s">
        <v>42</v>
      </c>
      <c r="E391" s="73" t="s">
        <v>776</v>
      </c>
      <c r="F391" s="73" t="s">
        <v>43</v>
      </c>
      <c r="G391" s="73" t="s">
        <v>835</v>
      </c>
    </row>
    <row r="392" spans="1:7" s="57" customFormat="1" ht="15.75" customHeight="1">
      <c r="A392" s="83"/>
      <c r="B392" s="855"/>
      <c r="C392" s="855"/>
      <c r="D392" s="855"/>
      <c r="E392" s="89" t="s">
        <v>32</v>
      </c>
      <c r="F392" s="73" t="s">
        <v>44</v>
      </c>
      <c r="G392" s="73" t="s">
        <v>45</v>
      </c>
    </row>
    <row r="393" spans="1:7" s="57" customFormat="1" ht="15.75" customHeight="1">
      <c r="A393" s="83"/>
      <c r="B393" s="73" t="s">
        <v>836</v>
      </c>
      <c r="C393" s="76" t="s">
        <v>837</v>
      </c>
      <c r="D393" s="859" t="s">
        <v>838</v>
      </c>
      <c r="E393" s="74">
        <v>43522</v>
      </c>
      <c r="F393" s="74">
        <f>E393+4</f>
        <v>43526</v>
      </c>
      <c r="G393" s="74">
        <f>F393+8</f>
        <v>43534</v>
      </c>
    </row>
    <row r="394" spans="1:7" s="57" customFormat="1" ht="15.75" customHeight="1">
      <c r="A394" s="83"/>
      <c r="B394" s="73" t="s">
        <v>839</v>
      </c>
      <c r="C394" s="138" t="s">
        <v>840</v>
      </c>
      <c r="D394" s="860"/>
      <c r="E394" s="74">
        <f t="shared" ref="E394:G397" si="41">E393+7</f>
        <v>43529</v>
      </c>
      <c r="F394" s="74">
        <f t="shared" si="41"/>
        <v>43533</v>
      </c>
      <c r="G394" s="132">
        <f t="shared" si="41"/>
        <v>43541</v>
      </c>
    </row>
    <row r="395" spans="1:7" s="57" customFormat="1" ht="15.75" customHeight="1">
      <c r="A395" s="83"/>
      <c r="B395" s="73" t="s">
        <v>841</v>
      </c>
      <c r="C395" s="138" t="s">
        <v>842</v>
      </c>
      <c r="D395" s="860"/>
      <c r="E395" s="74">
        <f t="shared" si="41"/>
        <v>43536</v>
      </c>
      <c r="F395" s="74">
        <f t="shared" si="41"/>
        <v>43540</v>
      </c>
      <c r="G395" s="132">
        <f t="shared" si="41"/>
        <v>43548</v>
      </c>
    </row>
    <row r="396" spans="1:7" s="57" customFormat="1" ht="15.75" customHeight="1">
      <c r="A396" s="83"/>
      <c r="B396" s="73" t="s">
        <v>843</v>
      </c>
      <c r="C396" s="138" t="s">
        <v>844</v>
      </c>
      <c r="D396" s="860"/>
      <c r="E396" s="74">
        <f t="shared" si="41"/>
        <v>43543</v>
      </c>
      <c r="F396" s="74">
        <f t="shared" si="41"/>
        <v>43547</v>
      </c>
      <c r="G396" s="132">
        <f t="shared" si="41"/>
        <v>43555</v>
      </c>
    </row>
    <row r="397" spans="1:7" s="57" customFormat="1" ht="15.75" customHeight="1">
      <c r="A397" s="83"/>
      <c r="B397" s="73" t="s">
        <v>845</v>
      </c>
      <c r="C397" s="138" t="s">
        <v>801</v>
      </c>
      <c r="D397" s="861"/>
      <c r="E397" s="74">
        <f t="shared" si="41"/>
        <v>43550</v>
      </c>
      <c r="F397" s="74">
        <f t="shared" si="41"/>
        <v>43554</v>
      </c>
      <c r="G397" s="132">
        <f t="shared" si="41"/>
        <v>43562</v>
      </c>
    </row>
    <row r="398" spans="1:7" s="57" customFormat="1" ht="15.75" customHeight="1">
      <c r="A398" s="83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871" t="s">
        <v>104</v>
      </c>
      <c r="B399" s="871"/>
      <c r="C399" s="17"/>
      <c r="D399" s="18"/>
      <c r="E399" s="18"/>
      <c r="F399" s="19"/>
      <c r="G399" s="19"/>
    </row>
    <row r="400" spans="1:7" s="57" customFormat="1" ht="15.75" customHeight="1">
      <c r="A400" s="83"/>
      <c r="B400" s="854" t="s">
        <v>40</v>
      </c>
      <c r="C400" s="858" t="s">
        <v>41</v>
      </c>
      <c r="D400" s="858" t="s">
        <v>769</v>
      </c>
      <c r="E400" s="73" t="s">
        <v>770</v>
      </c>
      <c r="F400" s="73" t="s">
        <v>43</v>
      </c>
      <c r="G400" s="73" t="s">
        <v>104</v>
      </c>
    </row>
    <row r="401" spans="1:7" s="57" customFormat="1" ht="15.75" customHeight="1">
      <c r="A401" s="83"/>
      <c r="B401" s="855"/>
      <c r="C401" s="855"/>
      <c r="D401" s="855"/>
      <c r="E401" s="89" t="s">
        <v>32</v>
      </c>
      <c r="F401" s="73" t="s">
        <v>44</v>
      </c>
      <c r="G401" s="73" t="s">
        <v>45</v>
      </c>
    </row>
    <row r="402" spans="1:7" s="57" customFormat="1" ht="15.75" customHeight="1">
      <c r="A402" s="83"/>
      <c r="B402" s="73" t="s">
        <v>383</v>
      </c>
      <c r="C402" s="139" t="s">
        <v>384</v>
      </c>
      <c r="D402" s="858" t="s">
        <v>846</v>
      </c>
      <c r="E402" s="74">
        <v>43522</v>
      </c>
      <c r="F402" s="74">
        <f>E402+4</f>
        <v>43526</v>
      </c>
      <c r="G402" s="74">
        <f>F402+21</f>
        <v>43547</v>
      </c>
    </row>
    <row r="403" spans="1:7" s="57" customFormat="1" ht="15.75" customHeight="1">
      <c r="A403" s="83"/>
      <c r="B403" s="73" t="s">
        <v>456</v>
      </c>
      <c r="C403" s="139" t="s">
        <v>458</v>
      </c>
      <c r="D403" s="870"/>
      <c r="E403" s="74">
        <f t="shared" ref="E403:G406" si="42">E402+7</f>
        <v>43529</v>
      </c>
      <c r="F403" s="74">
        <f t="shared" si="42"/>
        <v>43533</v>
      </c>
      <c r="G403" s="132">
        <f t="shared" si="42"/>
        <v>43554</v>
      </c>
    </row>
    <row r="404" spans="1:7" s="57" customFormat="1" ht="15.75" customHeight="1">
      <c r="A404" s="83"/>
      <c r="B404" s="73" t="s">
        <v>457</v>
      </c>
      <c r="C404" s="139" t="s">
        <v>459</v>
      </c>
      <c r="D404" s="870"/>
      <c r="E404" s="74">
        <f t="shared" si="42"/>
        <v>43536</v>
      </c>
      <c r="F404" s="74">
        <f t="shared" si="42"/>
        <v>43540</v>
      </c>
      <c r="G404" s="132">
        <f t="shared" si="42"/>
        <v>43561</v>
      </c>
    </row>
    <row r="405" spans="1:7" s="57" customFormat="1" ht="15.75" customHeight="1">
      <c r="A405" s="83"/>
      <c r="B405" s="140" t="s">
        <v>360</v>
      </c>
      <c r="C405" s="141" t="s">
        <v>460</v>
      </c>
      <c r="D405" s="870"/>
      <c r="E405" s="74">
        <f t="shared" si="42"/>
        <v>43543</v>
      </c>
      <c r="F405" s="74">
        <f t="shared" si="42"/>
        <v>43547</v>
      </c>
      <c r="G405" s="132">
        <f t="shared" si="42"/>
        <v>43568</v>
      </c>
    </row>
    <row r="406" spans="1:7" s="57" customFormat="1" ht="15.75" customHeight="1">
      <c r="A406" s="83"/>
      <c r="B406" s="73" t="s">
        <v>382</v>
      </c>
      <c r="C406" s="139" t="s">
        <v>461</v>
      </c>
      <c r="D406" s="855"/>
      <c r="E406" s="74">
        <f t="shared" si="42"/>
        <v>43550</v>
      </c>
      <c r="F406" s="74">
        <f t="shared" si="42"/>
        <v>43554</v>
      </c>
      <c r="G406" s="132">
        <f t="shared" si="42"/>
        <v>43575</v>
      </c>
    </row>
    <row r="407" spans="1:7" s="57" customFormat="1" ht="15.75" customHeight="1">
      <c r="A407" s="83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83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871" t="s">
        <v>847</v>
      </c>
      <c r="B409" s="871"/>
      <c r="C409" s="17"/>
      <c r="D409" s="18"/>
      <c r="E409" s="18"/>
      <c r="F409" s="19"/>
      <c r="G409" s="19"/>
    </row>
    <row r="410" spans="1:7" s="57" customFormat="1" ht="15.75" customHeight="1">
      <c r="A410" s="83"/>
      <c r="B410" s="858" t="s">
        <v>40</v>
      </c>
      <c r="C410" s="858" t="s">
        <v>41</v>
      </c>
      <c r="D410" s="858" t="s">
        <v>42</v>
      </c>
      <c r="E410" s="73" t="s">
        <v>770</v>
      </c>
      <c r="F410" s="73" t="s">
        <v>43</v>
      </c>
      <c r="G410" s="73" t="s">
        <v>106</v>
      </c>
    </row>
    <row r="411" spans="1:7" s="57" customFormat="1" ht="15.75" customHeight="1">
      <c r="A411" s="83"/>
      <c r="B411" s="855"/>
      <c r="C411" s="855"/>
      <c r="D411" s="855"/>
      <c r="E411" s="89" t="s">
        <v>32</v>
      </c>
      <c r="F411" s="73" t="s">
        <v>44</v>
      </c>
      <c r="G411" s="73" t="s">
        <v>45</v>
      </c>
    </row>
    <row r="412" spans="1:7" s="57" customFormat="1" ht="15.75" customHeight="1">
      <c r="A412" s="83"/>
      <c r="B412" s="73" t="s">
        <v>299</v>
      </c>
      <c r="C412" s="74" t="s">
        <v>848</v>
      </c>
      <c r="D412" s="914" t="s">
        <v>849</v>
      </c>
      <c r="E412" s="113">
        <v>43527</v>
      </c>
      <c r="F412" s="74">
        <f>E412+4</f>
        <v>43531</v>
      </c>
      <c r="G412" s="74">
        <f>F412+11</f>
        <v>43542</v>
      </c>
    </row>
    <row r="413" spans="1:7" s="57" customFormat="1" ht="15.75" customHeight="1">
      <c r="A413" s="83"/>
      <c r="B413" s="73" t="s">
        <v>470</v>
      </c>
      <c r="C413" s="74" t="s">
        <v>366</v>
      </c>
      <c r="D413" s="915"/>
      <c r="E413" s="74">
        <f t="shared" ref="E413:G416" si="43">E412+7</f>
        <v>43534</v>
      </c>
      <c r="F413" s="74">
        <f t="shared" si="43"/>
        <v>43538</v>
      </c>
      <c r="G413" s="132">
        <f t="shared" si="43"/>
        <v>43549</v>
      </c>
    </row>
    <row r="414" spans="1:7" s="57" customFormat="1" ht="15.75" customHeight="1">
      <c r="A414" s="83"/>
      <c r="B414" s="73" t="s">
        <v>471</v>
      </c>
      <c r="C414" s="74" t="s">
        <v>394</v>
      </c>
      <c r="D414" s="915"/>
      <c r="E414" s="74">
        <f t="shared" si="43"/>
        <v>43541</v>
      </c>
      <c r="F414" s="74">
        <f t="shared" si="43"/>
        <v>43545</v>
      </c>
      <c r="G414" s="132">
        <f t="shared" si="43"/>
        <v>43556</v>
      </c>
    </row>
    <row r="415" spans="1:7" s="57" customFormat="1" ht="15.75" customHeight="1">
      <c r="A415" s="83"/>
      <c r="B415" s="73"/>
      <c r="C415" s="74"/>
      <c r="D415" s="915"/>
      <c r="E415" s="74">
        <f t="shared" si="43"/>
        <v>43548</v>
      </c>
      <c r="F415" s="74">
        <f t="shared" si="43"/>
        <v>43552</v>
      </c>
      <c r="G415" s="132">
        <f t="shared" si="43"/>
        <v>43563</v>
      </c>
    </row>
    <row r="416" spans="1:7" s="57" customFormat="1" ht="15.75" customHeight="1">
      <c r="A416" s="83"/>
      <c r="B416" s="73"/>
      <c r="C416" s="74"/>
      <c r="D416" s="916"/>
      <c r="E416" s="74">
        <f t="shared" si="43"/>
        <v>43555</v>
      </c>
      <c r="F416" s="74">
        <f t="shared" si="43"/>
        <v>43559</v>
      </c>
      <c r="G416" s="132">
        <f t="shared" si="43"/>
        <v>43570</v>
      </c>
    </row>
    <row r="417" spans="1:7" s="57" customFormat="1" ht="15.75" customHeight="1">
      <c r="A417" s="83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871" t="s">
        <v>850</v>
      </c>
      <c r="B418" s="871"/>
      <c r="C418" s="17"/>
      <c r="D418" s="18"/>
      <c r="E418" s="18"/>
      <c r="F418" s="19"/>
      <c r="G418" s="19"/>
    </row>
    <row r="419" spans="1:7" s="57" customFormat="1" ht="15.75" customHeight="1">
      <c r="A419" s="83"/>
      <c r="B419" s="856" t="s">
        <v>40</v>
      </c>
      <c r="C419" s="856" t="s">
        <v>41</v>
      </c>
      <c r="D419" s="856" t="s">
        <v>42</v>
      </c>
      <c r="E419" s="73" t="s">
        <v>770</v>
      </c>
      <c r="F419" s="73" t="s">
        <v>43</v>
      </c>
      <c r="G419" s="73" t="s">
        <v>835</v>
      </c>
    </row>
    <row r="420" spans="1:7" s="57" customFormat="1" ht="15.75" customHeight="1">
      <c r="A420" s="83"/>
      <c r="B420" s="857"/>
      <c r="C420" s="857"/>
      <c r="D420" s="857"/>
      <c r="E420" s="73" t="s">
        <v>32</v>
      </c>
      <c r="F420" s="73" t="s">
        <v>44</v>
      </c>
      <c r="G420" s="73" t="s">
        <v>45</v>
      </c>
    </row>
    <row r="421" spans="1:7" s="57" customFormat="1" ht="15.75" customHeight="1">
      <c r="A421" s="83"/>
      <c r="B421" s="73" t="s">
        <v>836</v>
      </c>
      <c r="C421" s="76" t="s">
        <v>837</v>
      </c>
      <c r="D421" s="859" t="s">
        <v>838</v>
      </c>
      <c r="E421" s="74">
        <v>43522</v>
      </c>
      <c r="F421" s="74">
        <f>E421+4</f>
        <v>43526</v>
      </c>
      <c r="G421" s="74">
        <f>F421+8</f>
        <v>43534</v>
      </c>
    </row>
    <row r="422" spans="1:7" s="57" customFormat="1" ht="15.75" customHeight="1">
      <c r="A422" s="83"/>
      <c r="B422" s="73" t="s">
        <v>839</v>
      </c>
      <c r="C422" s="138" t="s">
        <v>840</v>
      </c>
      <c r="D422" s="860"/>
      <c r="E422" s="74">
        <f t="shared" ref="E422:G425" si="44">E421+7</f>
        <v>43529</v>
      </c>
      <c r="F422" s="74">
        <f t="shared" si="44"/>
        <v>43533</v>
      </c>
      <c r="G422" s="132">
        <f t="shared" si="44"/>
        <v>43541</v>
      </c>
    </row>
    <row r="423" spans="1:7" s="57" customFormat="1" ht="15.75" customHeight="1">
      <c r="A423" s="83"/>
      <c r="B423" s="73" t="s">
        <v>841</v>
      </c>
      <c r="C423" s="138" t="s">
        <v>842</v>
      </c>
      <c r="D423" s="860"/>
      <c r="E423" s="74">
        <f t="shared" si="44"/>
        <v>43536</v>
      </c>
      <c r="F423" s="74">
        <f t="shared" si="44"/>
        <v>43540</v>
      </c>
      <c r="G423" s="132">
        <f t="shared" si="44"/>
        <v>43548</v>
      </c>
    </row>
    <row r="424" spans="1:7" s="57" customFormat="1" ht="15.75" customHeight="1">
      <c r="A424" s="83"/>
      <c r="B424" s="73" t="s">
        <v>843</v>
      </c>
      <c r="C424" s="138" t="s">
        <v>844</v>
      </c>
      <c r="D424" s="860"/>
      <c r="E424" s="74">
        <f t="shared" si="44"/>
        <v>43543</v>
      </c>
      <c r="F424" s="74">
        <f t="shared" si="44"/>
        <v>43547</v>
      </c>
      <c r="G424" s="132">
        <f t="shared" si="44"/>
        <v>43555</v>
      </c>
    </row>
    <row r="425" spans="1:7" s="57" customFormat="1" ht="15.75" customHeight="1">
      <c r="A425" s="83"/>
      <c r="B425" s="73" t="s">
        <v>845</v>
      </c>
      <c r="C425" s="138" t="s">
        <v>801</v>
      </c>
      <c r="D425" s="861"/>
      <c r="E425" s="74">
        <f t="shared" si="44"/>
        <v>43550</v>
      </c>
      <c r="F425" s="74">
        <f t="shared" si="44"/>
        <v>43554</v>
      </c>
      <c r="G425" s="132">
        <f t="shared" si="44"/>
        <v>43562</v>
      </c>
    </row>
    <row r="426" spans="1:7" s="57" customFormat="1" ht="15.75" customHeight="1">
      <c r="A426" s="83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871" t="s">
        <v>107</v>
      </c>
      <c r="B427" s="871"/>
      <c r="C427" s="17"/>
      <c r="D427" s="18"/>
      <c r="E427" s="18"/>
      <c r="F427" s="19"/>
      <c r="G427" s="19"/>
    </row>
    <row r="428" spans="1:7" s="57" customFormat="1" ht="15.75" customHeight="1">
      <c r="A428" s="83"/>
      <c r="B428" s="858" t="s">
        <v>40</v>
      </c>
      <c r="C428" s="858" t="s">
        <v>41</v>
      </c>
      <c r="D428" s="858" t="s">
        <v>42</v>
      </c>
      <c r="E428" s="73" t="s">
        <v>770</v>
      </c>
      <c r="F428" s="73" t="s">
        <v>43</v>
      </c>
      <c r="G428" s="73" t="s">
        <v>108</v>
      </c>
    </row>
    <row r="429" spans="1:7" s="57" customFormat="1" ht="15.75" customHeight="1">
      <c r="A429" s="83"/>
      <c r="B429" s="855"/>
      <c r="C429" s="855"/>
      <c r="D429" s="855"/>
      <c r="E429" s="89" t="s">
        <v>32</v>
      </c>
      <c r="F429" s="73" t="s">
        <v>44</v>
      </c>
      <c r="G429" s="73" t="s">
        <v>45</v>
      </c>
    </row>
    <row r="430" spans="1:7" s="57" customFormat="1" ht="15.75" customHeight="1">
      <c r="A430" s="83"/>
      <c r="B430" s="74" t="s">
        <v>367</v>
      </c>
      <c r="C430" s="142" t="s">
        <v>851</v>
      </c>
      <c r="D430" s="911" t="s">
        <v>852</v>
      </c>
      <c r="E430" s="74">
        <v>43527</v>
      </c>
      <c r="F430" s="74">
        <f>E430+4</f>
        <v>43531</v>
      </c>
      <c r="G430" s="74">
        <f>F430+15</f>
        <v>43546</v>
      </c>
    </row>
    <row r="431" spans="1:7" s="57" customFormat="1" ht="15.75" customHeight="1">
      <c r="A431" s="83"/>
      <c r="B431" s="73" t="s">
        <v>503</v>
      </c>
      <c r="C431" s="73" t="s">
        <v>853</v>
      </c>
      <c r="D431" s="912"/>
      <c r="E431" s="74">
        <f t="shared" ref="E431:G434" si="45">E430+7</f>
        <v>43534</v>
      </c>
      <c r="F431" s="74">
        <f t="shared" si="45"/>
        <v>43538</v>
      </c>
      <c r="G431" s="132">
        <f t="shared" si="45"/>
        <v>43553</v>
      </c>
    </row>
    <row r="432" spans="1:7" s="57" customFormat="1" ht="15.75" customHeight="1">
      <c r="A432" s="83"/>
      <c r="B432" s="73" t="s">
        <v>392</v>
      </c>
      <c r="C432" s="73" t="s">
        <v>854</v>
      </c>
      <c r="D432" s="912"/>
      <c r="E432" s="74">
        <f t="shared" si="45"/>
        <v>43541</v>
      </c>
      <c r="F432" s="74">
        <f t="shared" si="45"/>
        <v>43545</v>
      </c>
      <c r="G432" s="132">
        <f t="shared" si="45"/>
        <v>43560</v>
      </c>
    </row>
    <row r="433" spans="1:7" s="57" customFormat="1" ht="15.75" customHeight="1">
      <c r="A433" s="83"/>
      <c r="B433" s="73" t="s">
        <v>504</v>
      </c>
      <c r="C433" s="73" t="s">
        <v>855</v>
      </c>
      <c r="D433" s="912"/>
      <c r="E433" s="74">
        <f t="shared" si="45"/>
        <v>43548</v>
      </c>
      <c r="F433" s="74">
        <f t="shared" si="45"/>
        <v>43552</v>
      </c>
      <c r="G433" s="132">
        <f t="shared" si="45"/>
        <v>43567</v>
      </c>
    </row>
    <row r="434" spans="1:7" s="57" customFormat="1" ht="15.75" customHeight="1">
      <c r="A434" s="83"/>
      <c r="B434" s="73" t="s">
        <v>505</v>
      </c>
      <c r="C434" s="73" t="s">
        <v>856</v>
      </c>
      <c r="D434" s="913"/>
      <c r="E434" s="74">
        <f t="shared" si="45"/>
        <v>43555</v>
      </c>
      <c r="F434" s="74">
        <f t="shared" si="45"/>
        <v>43559</v>
      </c>
      <c r="G434" s="132">
        <f t="shared" si="45"/>
        <v>43574</v>
      </c>
    </row>
    <row r="435" spans="1:7" s="57" customFormat="1" ht="15.75" customHeight="1">
      <c r="A435" s="83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871" t="s">
        <v>109</v>
      </c>
      <c r="B436" s="871"/>
      <c r="C436" s="17"/>
      <c r="D436" s="18"/>
      <c r="E436" s="18"/>
      <c r="F436" s="19"/>
      <c r="G436" s="19"/>
    </row>
    <row r="437" spans="1:7" s="57" customFormat="1" ht="15.75" customHeight="1">
      <c r="A437" s="83"/>
      <c r="B437" s="858" t="s">
        <v>40</v>
      </c>
      <c r="C437" s="858" t="s">
        <v>41</v>
      </c>
      <c r="D437" s="858" t="s">
        <v>42</v>
      </c>
      <c r="E437" s="73" t="s">
        <v>770</v>
      </c>
      <c r="F437" s="73" t="s">
        <v>43</v>
      </c>
      <c r="G437" s="73" t="s">
        <v>110</v>
      </c>
    </row>
    <row r="438" spans="1:7" s="57" customFormat="1" ht="15.75" customHeight="1">
      <c r="A438" s="83"/>
      <c r="B438" s="855"/>
      <c r="C438" s="855"/>
      <c r="D438" s="855"/>
      <c r="E438" s="89" t="s">
        <v>32</v>
      </c>
      <c r="F438" s="73" t="s">
        <v>44</v>
      </c>
      <c r="G438" s="73" t="s">
        <v>45</v>
      </c>
    </row>
    <row r="439" spans="1:7" s="57" customFormat="1" ht="15.75" customHeight="1">
      <c r="A439" s="83"/>
      <c r="B439" s="74" t="s">
        <v>367</v>
      </c>
      <c r="C439" s="142" t="s">
        <v>851</v>
      </c>
      <c r="D439" s="911" t="s">
        <v>852</v>
      </c>
      <c r="E439" s="74">
        <v>43527</v>
      </c>
      <c r="F439" s="74">
        <f>E439+4</f>
        <v>43531</v>
      </c>
      <c r="G439" s="74">
        <f>F439+15</f>
        <v>43546</v>
      </c>
    </row>
    <row r="440" spans="1:7" s="57" customFormat="1" ht="15.75" customHeight="1">
      <c r="A440" s="83"/>
      <c r="B440" s="73" t="s">
        <v>503</v>
      </c>
      <c r="C440" s="73" t="s">
        <v>853</v>
      </c>
      <c r="D440" s="912"/>
      <c r="E440" s="74">
        <f t="shared" ref="E440:G443" si="46">E439+7</f>
        <v>43534</v>
      </c>
      <c r="F440" s="74">
        <f t="shared" si="46"/>
        <v>43538</v>
      </c>
      <c r="G440" s="132">
        <f t="shared" si="46"/>
        <v>43553</v>
      </c>
    </row>
    <row r="441" spans="1:7" s="57" customFormat="1" ht="15.75" customHeight="1">
      <c r="A441" s="83"/>
      <c r="B441" s="73" t="s">
        <v>392</v>
      </c>
      <c r="C441" s="73" t="s">
        <v>854</v>
      </c>
      <c r="D441" s="912"/>
      <c r="E441" s="74">
        <f t="shared" si="46"/>
        <v>43541</v>
      </c>
      <c r="F441" s="74">
        <f t="shared" si="46"/>
        <v>43545</v>
      </c>
      <c r="G441" s="132">
        <f t="shared" si="46"/>
        <v>43560</v>
      </c>
    </row>
    <row r="442" spans="1:7" s="57" customFormat="1" ht="15.75" customHeight="1">
      <c r="A442" s="83"/>
      <c r="B442" s="73" t="s">
        <v>504</v>
      </c>
      <c r="C442" s="73" t="s">
        <v>855</v>
      </c>
      <c r="D442" s="912"/>
      <c r="E442" s="74">
        <f t="shared" si="46"/>
        <v>43548</v>
      </c>
      <c r="F442" s="74">
        <f t="shared" si="46"/>
        <v>43552</v>
      </c>
      <c r="G442" s="132">
        <f t="shared" si="46"/>
        <v>43567</v>
      </c>
    </row>
    <row r="443" spans="1:7" s="57" customFormat="1" ht="15.75" customHeight="1">
      <c r="A443" s="83"/>
      <c r="B443" s="73" t="s">
        <v>505</v>
      </c>
      <c r="C443" s="73" t="s">
        <v>856</v>
      </c>
      <c r="D443" s="913"/>
      <c r="E443" s="74">
        <f t="shared" si="46"/>
        <v>43555</v>
      </c>
      <c r="F443" s="74">
        <f t="shared" si="46"/>
        <v>43559</v>
      </c>
      <c r="G443" s="132">
        <f t="shared" si="46"/>
        <v>43574</v>
      </c>
    </row>
    <row r="444" spans="1:7" s="57" customFormat="1" ht="15.75" customHeight="1">
      <c r="A444" s="83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903" t="s">
        <v>112</v>
      </c>
      <c r="B445" s="903"/>
      <c r="C445" s="903"/>
      <c r="D445" s="903"/>
      <c r="E445" s="903"/>
      <c r="F445" s="903"/>
      <c r="G445" s="903"/>
    </row>
    <row r="446" spans="1:7" s="57" customFormat="1" ht="15.75" customHeight="1">
      <c r="A446" s="902" t="s">
        <v>857</v>
      </c>
      <c r="B446" s="902"/>
      <c r="C446" s="21"/>
      <c r="D446" s="3"/>
      <c r="E446" s="3"/>
      <c r="F446" s="4"/>
      <c r="G446" s="4"/>
    </row>
    <row r="447" spans="1:7" s="57" customFormat="1" ht="15.75" customHeight="1">
      <c r="A447" s="85"/>
      <c r="B447" s="858" t="s">
        <v>40</v>
      </c>
      <c r="C447" s="858" t="s">
        <v>41</v>
      </c>
      <c r="D447" s="858" t="s">
        <v>42</v>
      </c>
      <c r="E447" s="73" t="s">
        <v>770</v>
      </c>
      <c r="F447" s="73" t="s">
        <v>43</v>
      </c>
      <c r="G447" s="88" t="s">
        <v>858</v>
      </c>
    </row>
    <row r="448" spans="1:7" s="57" customFormat="1" ht="15.75" customHeight="1">
      <c r="A448" s="85"/>
      <c r="B448" s="855"/>
      <c r="C448" s="855"/>
      <c r="D448" s="855"/>
      <c r="E448" s="89" t="s">
        <v>859</v>
      </c>
      <c r="F448" s="103" t="s">
        <v>44</v>
      </c>
      <c r="G448" s="73" t="s">
        <v>860</v>
      </c>
    </row>
    <row r="449" spans="1:7" s="57" customFormat="1" ht="15.75" customHeight="1">
      <c r="A449" s="85"/>
      <c r="B449" s="94" t="s">
        <v>861</v>
      </c>
      <c r="C449" s="133" t="s">
        <v>862</v>
      </c>
      <c r="D449" s="883" t="s">
        <v>863</v>
      </c>
      <c r="E449" s="93">
        <v>43521</v>
      </c>
      <c r="F449" s="93">
        <f>E449+4</f>
        <v>43525</v>
      </c>
      <c r="G449" s="74">
        <f>F449+6</f>
        <v>43531</v>
      </c>
    </row>
    <row r="450" spans="1:7" s="57" customFormat="1" ht="15.75" customHeight="1">
      <c r="A450" s="85"/>
      <c r="B450" s="94" t="s">
        <v>864</v>
      </c>
      <c r="C450" s="133" t="s">
        <v>865</v>
      </c>
      <c r="D450" s="868"/>
      <c r="E450" s="98">
        <f>E449+7</f>
        <v>43528</v>
      </c>
      <c r="F450" s="93">
        <f t="shared" ref="E450:F453" si="47">F449+7</f>
        <v>43532</v>
      </c>
      <c r="G450" s="74">
        <f>F450+6</f>
        <v>43538</v>
      </c>
    </row>
    <row r="451" spans="1:7" s="57" customFormat="1" ht="15.75" customHeight="1">
      <c r="A451" s="85"/>
      <c r="B451" s="94" t="s">
        <v>866</v>
      </c>
      <c r="C451" s="133" t="s">
        <v>867</v>
      </c>
      <c r="D451" s="868"/>
      <c r="E451" s="98">
        <f t="shared" si="47"/>
        <v>43535</v>
      </c>
      <c r="F451" s="93">
        <f t="shared" si="47"/>
        <v>43539</v>
      </c>
      <c r="G451" s="74">
        <f>F451+6</f>
        <v>43545</v>
      </c>
    </row>
    <row r="452" spans="1:7" s="57" customFormat="1" ht="15.75" customHeight="1">
      <c r="A452" s="85"/>
      <c r="B452" s="94" t="s">
        <v>868</v>
      </c>
      <c r="C452" s="133" t="s">
        <v>869</v>
      </c>
      <c r="D452" s="868"/>
      <c r="E452" s="98">
        <f t="shared" si="47"/>
        <v>43542</v>
      </c>
      <c r="F452" s="93">
        <f t="shared" si="47"/>
        <v>43546</v>
      </c>
      <c r="G452" s="74">
        <f>F452+6</f>
        <v>43552</v>
      </c>
    </row>
    <row r="453" spans="1:7" s="57" customFormat="1" ht="15.75" customHeight="1">
      <c r="A453" s="85"/>
      <c r="B453" s="94" t="s">
        <v>870</v>
      </c>
      <c r="C453" s="133"/>
      <c r="D453" s="869"/>
      <c r="E453" s="98">
        <f t="shared" si="47"/>
        <v>43549</v>
      </c>
      <c r="F453" s="93">
        <f t="shared" si="47"/>
        <v>43553</v>
      </c>
      <c r="G453" s="74">
        <f>F453+6</f>
        <v>43559</v>
      </c>
    </row>
    <row r="454" spans="1:7" s="57" customFormat="1" ht="15.75" customHeight="1">
      <c r="A454" s="85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892" t="s">
        <v>871</v>
      </c>
      <c r="B455" s="892"/>
      <c r="C455" s="17" t="s">
        <v>872</v>
      </c>
      <c r="D455" s="18"/>
      <c r="E455" s="18"/>
      <c r="F455" s="19"/>
      <c r="G455" s="19"/>
    </row>
    <row r="456" spans="1:7" s="57" customFormat="1" ht="15.75" customHeight="1">
      <c r="A456" s="85"/>
      <c r="B456" s="858" t="s">
        <v>40</v>
      </c>
      <c r="C456" s="858" t="s">
        <v>41</v>
      </c>
      <c r="D456" s="858" t="s">
        <v>42</v>
      </c>
      <c r="E456" s="73" t="s">
        <v>776</v>
      </c>
      <c r="F456" s="73" t="s">
        <v>43</v>
      </c>
      <c r="G456" s="88" t="s">
        <v>873</v>
      </c>
    </row>
    <row r="457" spans="1:7" s="57" customFormat="1" ht="15.75" customHeight="1">
      <c r="A457" s="85"/>
      <c r="B457" s="855"/>
      <c r="C457" s="855"/>
      <c r="D457" s="855"/>
      <c r="E457" s="89" t="s">
        <v>32</v>
      </c>
      <c r="F457" s="103" t="s">
        <v>44</v>
      </c>
      <c r="G457" s="73" t="s">
        <v>45</v>
      </c>
    </row>
    <row r="458" spans="1:7" s="57" customFormat="1" ht="15.75" customHeight="1">
      <c r="A458" s="85"/>
      <c r="B458" s="94" t="s">
        <v>501</v>
      </c>
      <c r="C458" s="143" t="s">
        <v>874</v>
      </c>
      <c r="D458" s="883" t="s">
        <v>875</v>
      </c>
      <c r="E458" s="93">
        <v>43527</v>
      </c>
      <c r="F458" s="93">
        <f>E458+4</f>
        <v>43531</v>
      </c>
      <c r="G458" s="74">
        <f>F458+10</f>
        <v>43541</v>
      </c>
    </row>
    <row r="459" spans="1:7" s="57" customFormat="1" ht="15.75" customHeight="1">
      <c r="A459" s="85"/>
      <c r="B459" s="94" t="s">
        <v>502</v>
      </c>
      <c r="C459" s="143" t="s">
        <v>876</v>
      </c>
      <c r="D459" s="868"/>
      <c r="E459" s="98">
        <f t="shared" ref="E459:F462" si="48">E458+7</f>
        <v>43534</v>
      </c>
      <c r="F459" s="93">
        <f t="shared" si="48"/>
        <v>43538</v>
      </c>
      <c r="G459" s="74">
        <f>F459+10</f>
        <v>43548</v>
      </c>
    </row>
    <row r="460" spans="1:7" s="57" customFormat="1" ht="15.75" customHeight="1">
      <c r="A460" s="85"/>
      <c r="B460" s="94" t="s">
        <v>391</v>
      </c>
      <c r="C460" s="143" t="s">
        <v>877</v>
      </c>
      <c r="D460" s="868"/>
      <c r="E460" s="98">
        <f t="shared" si="48"/>
        <v>43541</v>
      </c>
      <c r="F460" s="93">
        <f t="shared" si="48"/>
        <v>43545</v>
      </c>
      <c r="G460" s="74">
        <f>F460+10</f>
        <v>43555</v>
      </c>
    </row>
    <row r="461" spans="1:7" s="57" customFormat="1" ht="15.75" customHeight="1">
      <c r="A461" s="85"/>
      <c r="B461" s="94" t="s">
        <v>365</v>
      </c>
      <c r="C461" s="143" t="s">
        <v>878</v>
      </c>
      <c r="D461" s="868"/>
      <c r="E461" s="98">
        <f t="shared" si="48"/>
        <v>43548</v>
      </c>
      <c r="F461" s="93">
        <f t="shared" si="48"/>
        <v>43552</v>
      </c>
      <c r="G461" s="74">
        <f>F461+10</f>
        <v>43562</v>
      </c>
    </row>
    <row r="462" spans="1:7" s="57" customFormat="1" ht="15.75" customHeight="1">
      <c r="A462" s="85"/>
      <c r="B462" s="94"/>
      <c r="C462" s="143"/>
      <c r="D462" s="869"/>
      <c r="E462" s="98">
        <f t="shared" si="48"/>
        <v>43555</v>
      </c>
      <c r="F462" s="93">
        <f t="shared" si="48"/>
        <v>43559</v>
      </c>
      <c r="G462" s="74">
        <f>F462+10</f>
        <v>43569</v>
      </c>
    </row>
    <row r="463" spans="1:7" s="57" customFormat="1" ht="15.75" customHeight="1">
      <c r="A463" s="85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85"/>
      <c r="B464" s="856" t="s">
        <v>40</v>
      </c>
      <c r="C464" s="856" t="s">
        <v>41</v>
      </c>
      <c r="D464" s="856" t="s">
        <v>42</v>
      </c>
      <c r="E464" s="73" t="s">
        <v>776</v>
      </c>
      <c r="F464" s="73" t="s">
        <v>43</v>
      </c>
      <c r="G464" s="73" t="s">
        <v>113</v>
      </c>
    </row>
    <row r="465" spans="1:7" s="57" customFormat="1" ht="15.75" customHeight="1">
      <c r="A465" s="85"/>
      <c r="B465" s="857"/>
      <c r="C465" s="857"/>
      <c r="D465" s="857"/>
      <c r="E465" s="73" t="s">
        <v>32</v>
      </c>
      <c r="F465" s="73" t="s">
        <v>44</v>
      </c>
      <c r="G465" s="73" t="s">
        <v>45</v>
      </c>
    </row>
    <row r="466" spans="1:7" s="57" customFormat="1" ht="15.75" customHeight="1">
      <c r="A466" s="85"/>
      <c r="B466" s="94" t="s">
        <v>361</v>
      </c>
      <c r="C466" s="94" t="s">
        <v>879</v>
      </c>
      <c r="D466" s="144" t="s">
        <v>880</v>
      </c>
      <c r="E466" s="74">
        <v>43522</v>
      </c>
      <c r="F466" s="74">
        <f>E466+3</f>
        <v>43525</v>
      </c>
      <c r="G466" s="74">
        <f>F466+15</f>
        <v>43540</v>
      </c>
    </row>
    <row r="467" spans="1:7" s="57" customFormat="1" ht="15.75" customHeight="1">
      <c r="A467" s="85"/>
      <c r="B467" s="145" t="s">
        <v>534</v>
      </c>
      <c r="C467" s="94" t="s">
        <v>881</v>
      </c>
      <c r="D467" s="146"/>
      <c r="E467" s="74">
        <f t="shared" ref="E467:F470" si="49">E466+7</f>
        <v>43529</v>
      </c>
      <c r="F467" s="74">
        <f t="shared" si="49"/>
        <v>43532</v>
      </c>
      <c r="G467" s="74">
        <f>F467+15</f>
        <v>43547</v>
      </c>
    </row>
    <row r="468" spans="1:7" s="57" customFormat="1" ht="15.75" customHeight="1">
      <c r="A468" s="85"/>
      <c r="B468" s="94" t="s">
        <v>356</v>
      </c>
      <c r="C468" s="94" t="s">
        <v>882</v>
      </c>
      <c r="D468" s="146"/>
      <c r="E468" s="74">
        <f>E467+7</f>
        <v>43536</v>
      </c>
      <c r="F468" s="74">
        <f t="shared" si="49"/>
        <v>43539</v>
      </c>
      <c r="G468" s="74">
        <f>F468+15</f>
        <v>43554</v>
      </c>
    </row>
    <row r="469" spans="1:7" s="57" customFormat="1" ht="15.75" customHeight="1">
      <c r="A469" s="85"/>
      <c r="B469" s="94" t="s">
        <v>432</v>
      </c>
      <c r="C469" s="94" t="s">
        <v>883</v>
      </c>
      <c r="D469" s="146"/>
      <c r="E469" s="74">
        <f t="shared" si="49"/>
        <v>43543</v>
      </c>
      <c r="F469" s="74">
        <f t="shared" si="49"/>
        <v>43546</v>
      </c>
      <c r="G469" s="74">
        <f>F469+15</f>
        <v>43561</v>
      </c>
    </row>
    <row r="470" spans="1:7" s="57" customFormat="1" ht="15.75" customHeight="1">
      <c r="A470" s="85"/>
      <c r="B470" s="94" t="s">
        <v>111</v>
      </c>
      <c r="C470" s="94" t="s">
        <v>111</v>
      </c>
      <c r="D470" s="147"/>
      <c r="E470" s="74">
        <f t="shared" si="49"/>
        <v>43550</v>
      </c>
      <c r="F470" s="74">
        <f t="shared" si="49"/>
        <v>43553</v>
      </c>
      <c r="G470" s="74">
        <f>F470+15</f>
        <v>43568</v>
      </c>
    </row>
    <row r="471" spans="1:7" s="57" customFormat="1" ht="15.75" customHeight="1">
      <c r="A471" s="85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892" t="s">
        <v>884</v>
      </c>
      <c r="B472" s="892"/>
      <c r="C472" s="17"/>
      <c r="D472" s="18"/>
      <c r="E472" s="18"/>
      <c r="F472" s="19"/>
      <c r="G472" s="19"/>
    </row>
    <row r="473" spans="1:7" s="57" customFormat="1" ht="15.75" customHeight="1">
      <c r="A473" s="85"/>
      <c r="B473" s="854" t="s">
        <v>40</v>
      </c>
      <c r="C473" s="858" t="s">
        <v>41</v>
      </c>
      <c r="D473" s="858" t="s">
        <v>42</v>
      </c>
      <c r="E473" s="73" t="s">
        <v>776</v>
      </c>
      <c r="F473" s="73" t="s">
        <v>43</v>
      </c>
      <c r="G473" s="88" t="s">
        <v>117</v>
      </c>
    </row>
    <row r="474" spans="1:7" s="57" customFormat="1" ht="15.75" customHeight="1">
      <c r="A474" s="85"/>
      <c r="B474" s="855"/>
      <c r="C474" s="855"/>
      <c r="D474" s="855"/>
      <c r="E474" s="89" t="s">
        <v>32</v>
      </c>
      <c r="F474" s="103" t="s">
        <v>44</v>
      </c>
      <c r="G474" s="73" t="s">
        <v>45</v>
      </c>
    </row>
    <row r="475" spans="1:7" s="57" customFormat="1" ht="15.75" customHeight="1">
      <c r="A475" s="85"/>
      <c r="B475" s="79" t="s">
        <v>706</v>
      </c>
      <c r="C475" s="116" t="s">
        <v>375</v>
      </c>
      <c r="D475" s="883" t="s">
        <v>885</v>
      </c>
      <c r="E475" s="74">
        <v>43524</v>
      </c>
      <c r="F475" s="113">
        <f>E475+4</f>
        <v>43528</v>
      </c>
      <c r="G475" s="74">
        <f>F475+5</f>
        <v>43533</v>
      </c>
    </row>
    <row r="476" spans="1:7" s="57" customFormat="1" ht="15.75" customHeight="1">
      <c r="A476" s="85"/>
      <c r="B476" s="79" t="s">
        <v>345</v>
      </c>
      <c r="C476" s="116" t="s">
        <v>707</v>
      </c>
      <c r="D476" s="868"/>
      <c r="E476" s="98">
        <f t="shared" ref="E476:F479" si="50">E475+7</f>
        <v>43531</v>
      </c>
      <c r="F476" s="113">
        <f t="shared" si="50"/>
        <v>43535</v>
      </c>
      <c r="G476" s="74">
        <f>F476+5</f>
        <v>43540</v>
      </c>
    </row>
    <row r="477" spans="1:7" s="57" customFormat="1" ht="15.75" customHeight="1">
      <c r="A477" s="85"/>
      <c r="B477" s="79" t="s">
        <v>254</v>
      </c>
      <c r="C477" s="116" t="s">
        <v>377</v>
      </c>
      <c r="D477" s="868"/>
      <c r="E477" s="98">
        <f t="shared" si="50"/>
        <v>43538</v>
      </c>
      <c r="F477" s="113">
        <f t="shared" si="50"/>
        <v>43542</v>
      </c>
      <c r="G477" s="74">
        <f>F477+5</f>
        <v>43547</v>
      </c>
    </row>
    <row r="478" spans="1:7" s="57" customFormat="1" ht="15.75" customHeight="1">
      <c r="A478" s="85"/>
      <c r="B478" s="79" t="s">
        <v>363</v>
      </c>
      <c r="C478" s="116" t="s">
        <v>445</v>
      </c>
      <c r="D478" s="868"/>
      <c r="E478" s="98">
        <f t="shared" si="50"/>
        <v>43545</v>
      </c>
      <c r="F478" s="113">
        <f t="shared" si="50"/>
        <v>43549</v>
      </c>
      <c r="G478" s="74">
        <f>F478+5</f>
        <v>43554</v>
      </c>
    </row>
    <row r="479" spans="1:7" s="57" customFormat="1" ht="15.75" customHeight="1">
      <c r="A479" s="85"/>
      <c r="B479" s="79" t="s">
        <v>706</v>
      </c>
      <c r="C479" s="116" t="s">
        <v>377</v>
      </c>
      <c r="D479" s="869"/>
      <c r="E479" s="98">
        <f t="shared" si="50"/>
        <v>43552</v>
      </c>
      <c r="F479" s="113">
        <f t="shared" si="50"/>
        <v>43556</v>
      </c>
      <c r="G479" s="74">
        <f>F479+5</f>
        <v>43561</v>
      </c>
    </row>
    <row r="480" spans="1:7" s="57" customFormat="1" ht="15.75" customHeight="1">
      <c r="A480" s="85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85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85"/>
      <c r="B482" s="858" t="s">
        <v>40</v>
      </c>
      <c r="C482" s="858" t="s">
        <v>41</v>
      </c>
      <c r="D482" s="858" t="s">
        <v>42</v>
      </c>
      <c r="E482" s="73" t="s">
        <v>770</v>
      </c>
      <c r="F482" s="73" t="s">
        <v>43</v>
      </c>
      <c r="G482" s="88" t="s">
        <v>886</v>
      </c>
    </row>
    <row r="483" spans="1:7" s="57" customFormat="1" ht="15.75" customHeight="1">
      <c r="A483" s="85"/>
      <c r="B483" s="855"/>
      <c r="C483" s="855"/>
      <c r="D483" s="855"/>
      <c r="E483" s="89" t="s">
        <v>32</v>
      </c>
      <c r="F483" s="103" t="s">
        <v>44</v>
      </c>
      <c r="G483" s="73" t="s">
        <v>45</v>
      </c>
    </row>
    <row r="484" spans="1:7" s="57" customFormat="1" ht="15.75" customHeight="1">
      <c r="A484" s="85"/>
      <c r="B484" s="116" t="s">
        <v>378</v>
      </c>
      <c r="C484" s="116" t="s">
        <v>377</v>
      </c>
      <c r="D484" s="883" t="s">
        <v>887</v>
      </c>
      <c r="E484" s="74">
        <v>43527</v>
      </c>
      <c r="F484" s="74">
        <f>E484+4</f>
        <v>43531</v>
      </c>
      <c r="G484" s="74">
        <f>F484+9</f>
        <v>43540</v>
      </c>
    </row>
    <row r="485" spans="1:7" s="57" customFormat="1" ht="15.75" customHeight="1">
      <c r="A485" s="85"/>
      <c r="B485" s="116" t="s">
        <v>708</v>
      </c>
      <c r="C485" s="116" t="s">
        <v>377</v>
      </c>
      <c r="D485" s="868"/>
      <c r="E485" s="74">
        <f t="shared" ref="E485:F488" si="51">E484+7</f>
        <v>43534</v>
      </c>
      <c r="F485" s="74">
        <f t="shared" si="51"/>
        <v>43538</v>
      </c>
      <c r="G485" s="74">
        <f>F485+9</f>
        <v>43547</v>
      </c>
    </row>
    <row r="486" spans="1:7" s="57" customFormat="1" ht="15.75" customHeight="1">
      <c r="A486" s="85"/>
      <c r="B486" s="116" t="s">
        <v>709</v>
      </c>
      <c r="C486" s="116" t="s">
        <v>377</v>
      </c>
      <c r="D486" s="868"/>
      <c r="E486" s="74">
        <f t="shared" si="51"/>
        <v>43541</v>
      </c>
      <c r="F486" s="74">
        <f t="shared" si="51"/>
        <v>43545</v>
      </c>
      <c r="G486" s="74">
        <f>F486+9</f>
        <v>43554</v>
      </c>
    </row>
    <row r="487" spans="1:7" s="57" customFormat="1" ht="15.75" customHeight="1">
      <c r="A487" s="85"/>
      <c r="B487" s="116" t="s">
        <v>710</v>
      </c>
      <c r="C487" s="116" t="s">
        <v>377</v>
      </c>
      <c r="D487" s="868"/>
      <c r="E487" s="74">
        <f t="shared" si="51"/>
        <v>43548</v>
      </c>
      <c r="F487" s="74">
        <f t="shared" si="51"/>
        <v>43552</v>
      </c>
      <c r="G487" s="74">
        <f>F487+9</f>
        <v>43561</v>
      </c>
    </row>
    <row r="488" spans="1:7" s="57" customFormat="1" ht="15.75" customHeight="1">
      <c r="A488" s="85"/>
      <c r="B488" s="116" t="s">
        <v>711</v>
      </c>
      <c r="C488" s="116" t="s">
        <v>445</v>
      </c>
      <c r="D488" s="869"/>
      <c r="E488" s="74">
        <f t="shared" si="51"/>
        <v>43555</v>
      </c>
      <c r="F488" s="74">
        <f t="shared" si="51"/>
        <v>43559</v>
      </c>
      <c r="G488" s="74">
        <f>F488+9</f>
        <v>43568</v>
      </c>
    </row>
    <row r="489" spans="1:7" s="57" customFormat="1" ht="15.75" customHeight="1">
      <c r="A489" s="85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892" t="s">
        <v>888</v>
      </c>
      <c r="B490" s="892"/>
      <c r="C490" s="17"/>
      <c r="D490" s="18"/>
      <c r="E490" s="18"/>
      <c r="F490" s="19"/>
      <c r="G490" s="19"/>
    </row>
    <row r="491" spans="1:7" s="57" customFormat="1" ht="15.75" customHeight="1">
      <c r="A491" s="85"/>
      <c r="B491" s="858" t="s">
        <v>40</v>
      </c>
      <c r="C491" s="858" t="s">
        <v>41</v>
      </c>
      <c r="D491" s="858"/>
      <c r="E491" s="73" t="s">
        <v>770</v>
      </c>
      <c r="F491" s="73" t="s">
        <v>43</v>
      </c>
      <c r="G491" s="88" t="s">
        <v>120</v>
      </c>
    </row>
    <row r="492" spans="1:7" s="57" customFormat="1" ht="15.75" customHeight="1">
      <c r="A492" s="85"/>
      <c r="B492" s="855"/>
      <c r="C492" s="855"/>
      <c r="D492" s="855"/>
      <c r="E492" s="89" t="s">
        <v>32</v>
      </c>
      <c r="F492" s="103" t="s">
        <v>44</v>
      </c>
      <c r="G492" s="73" t="s">
        <v>45</v>
      </c>
    </row>
    <row r="493" spans="1:7" s="57" customFormat="1" ht="15.75" customHeight="1">
      <c r="A493" s="85"/>
      <c r="B493" s="116" t="s">
        <v>335</v>
      </c>
      <c r="C493" s="148" t="s">
        <v>446</v>
      </c>
      <c r="D493" s="899" t="s">
        <v>889</v>
      </c>
      <c r="E493" s="113">
        <v>43526</v>
      </c>
      <c r="F493" s="113">
        <f>E493+4</f>
        <v>43530</v>
      </c>
      <c r="G493" s="74">
        <f>F493+3</f>
        <v>43533</v>
      </c>
    </row>
    <row r="494" spans="1:7" s="57" customFormat="1" ht="15.75" customHeight="1">
      <c r="A494" s="85"/>
      <c r="B494" s="116" t="s">
        <v>334</v>
      </c>
      <c r="C494" s="148" t="s">
        <v>712</v>
      </c>
      <c r="D494" s="900"/>
      <c r="E494" s="113">
        <f t="shared" ref="E494:G497" si="52">E493+7</f>
        <v>43533</v>
      </c>
      <c r="F494" s="113">
        <f t="shared" si="52"/>
        <v>43537</v>
      </c>
      <c r="G494" s="74">
        <f t="shared" si="52"/>
        <v>43540</v>
      </c>
    </row>
    <row r="495" spans="1:7" s="57" customFormat="1" ht="15.75" customHeight="1">
      <c r="A495" s="85"/>
      <c r="B495" s="116" t="s">
        <v>335</v>
      </c>
      <c r="C495" s="148" t="s">
        <v>713</v>
      </c>
      <c r="D495" s="900"/>
      <c r="E495" s="113">
        <f t="shared" si="52"/>
        <v>43540</v>
      </c>
      <c r="F495" s="113">
        <f t="shared" si="52"/>
        <v>43544</v>
      </c>
      <c r="G495" s="74">
        <f t="shared" si="52"/>
        <v>43547</v>
      </c>
    </row>
    <row r="496" spans="1:7" s="57" customFormat="1" ht="15.75" customHeight="1">
      <c r="A496" s="85"/>
      <c r="B496" s="116" t="s">
        <v>334</v>
      </c>
      <c r="C496" s="148" t="s">
        <v>714</v>
      </c>
      <c r="D496" s="900"/>
      <c r="E496" s="113">
        <f t="shared" si="52"/>
        <v>43547</v>
      </c>
      <c r="F496" s="113">
        <f t="shared" si="52"/>
        <v>43551</v>
      </c>
      <c r="G496" s="74">
        <f t="shared" si="52"/>
        <v>43554</v>
      </c>
    </row>
    <row r="497" spans="1:7" s="57" customFormat="1" ht="15.75" customHeight="1">
      <c r="A497" s="85"/>
      <c r="B497" s="116" t="s">
        <v>335</v>
      </c>
      <c r="C497" s="148" t="s">
        <v>715</v>
      </c>
      <c r="D497" s="901"/>
      <c r="E497" s="113">
        <f t="shared" si="52"/>
        <v>43554</v>
      </c>
      <c r="F497" s="113">
        <f t="shared" si="52"/>
        <v>43558</v>
      </c>
      <c r="G497" s="74">
        <f t="shared" si="52"/>
        <v>43561</v>
      </c>
    </row>
    <row r="498" spans="1:7" s="57" customFormat="1" ht="15.75" customHeight="1">
      <c r="A498" s="85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85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892" t="s">
        <v>890</v>
      </c>
      <c r="B500" s="892"/>
      <c r="C500" s="17"/>
      <c r="D500" s="18"/>
      <c r="E500" s="18"/>
      <c r="F500" s="19"/>
      <c r="G500" s="19"/>
    </row>
    <row r="501" spans="1:7" s="57" customFormat="1" ht="15.75" customHeight="1">
      <c r="A501" s="85"/>
      <c r="B501" s="897" t="s">
        <v>773</v>
      </c>
      <c r="C501" s="126" t="s">
        <v>41</v>
      </c>
      <c r="D501" s="126" t="s">
        <v>42</v>
      </c>
      <c r="E501" s="127" t="s">
        <v>770</v>
      </c>
      <c r="F501" s="127" t="s">
        <v>43</v>
      </c>
      <c r="G501" s="126" t="s">
        <v>122</v>
      </c>
    </row>
    <row r="502" spans="1:7" s="57" customFormat="1" ht="15.75" customHeight="1">
      <c r="A502" s="85"/>
      <c r="B502" s="898"/>
      <c r="C502" s="128"/>
      <c r="D502" s="128"/>
      <c r="E502" s="128" t="s">
        <v>32</v>
      </c>
      <c r="F502" s="129" t="s">
        <v>44</v>
      </c>
      <c r="G502" s="127" t="s">
        <v>45</v>
      </c>
    </row>
    <row r="503" spans="1:7" s="57" customFormat="1" ht="15.75" customHeight="1">
      <c r="A503" s="85"/>
      <c r="B503" s="106" t="s">
        <v>368</v>
      </c>
      <c r="C503" s="149" t="s">
        <v>22</v>
      </c>
      <c r="D503" s="899" t="s">
        <v>891</v>
      </c>
      <c r="E503" s="131">
        <v>43525</v>
      </c>
      <c r="F503" s="131">
        <f>E503+4</f>
        <v>43529</v>
      </c>
      <c r="G503" s="132">
        <f>F503+7</f>
        <v>43536</v>
      </c>
    </row>
    <row r="504" spans="1:7" s="57" customFormat="1" ht="15.75" customHeight="1">
      <c r="A504" s="85"/>
      <c r="B504" s="106" t="s">
        <v>636</v>
      </c>
      <c r="C504" s="149" t="s">
        <v>637</v>
      </c>
      <c r="D504" s="900"/>
      <c r="E504" s="131">
        <f t="shared" ref="E504:F507" si="53">E503+7</f>
        <v>43532</v>
      </c>
      <c r="F504" s="131">
        <f t="shared" si="53"/>
        <v>43536</v>
      </c>
      <c r="G504" s="132">
        <f>F504+7</f>
        <v>43543</v>
      </c>
    </row>
    <row r="505" spans="1:7" s="57" customFormat="1" ht="15.75" customHeight="1">
      <c r="A505" s="85"/>
      <c r="B505" s="106" t="s">
        <v>347</v>
      </c>
      <c r="C505" s="149" t="s">
        <v>638</v>
      </c>
      <c r="D505" s="900"/>
      <c r="E505" s="131">
        <f t="shared" si="53"/>
        <v>43539</v>
      </c>
      <c r="F505" s="131">
        <f t="shared" si="53"/>
        <v>43543</v>
      </c>
      <c r="G505" s="132">
        <f>F505+7</f>
        <v>43550</v>
      </c>
    </row>
    <row r="506" spans="1:7" s="57" customFormat="1" ht="15.75" customHeight="1">
      <c r="A506" s="85"/>
      <c r="B506" s="106" t="s">
        <v>300</v>
      </c>
      <c r="C506" s="149" t="s">
        <v>639</v>
      </c>
      <c r="D506" s="900"/>
      <c r="E506" s="131">
        <f t="shared" si="53"/>
        <v>43546</v>
      </c>
      <c r="F506" s="131">
        <f t="shared" si="53"/>
        <v>43550</v>
      </c>
      <c r="G506" s="132">
        <f>F506+7</f>
        <v>43557</v>
      </c>
    </row>
    <row r="507" spans="1:7" s="57" customFormat="1" ht="15.75" customHeight="1">
      <c r="A507" s="85"/>
      <c r="B507" s="106" t="s">
        <v>368</v>
      </c>
      <c r="C507" s="149" t="s">
        <v>18</v>
      </c>
      <c r="D507" s="901"/>
      <c r="E507" s="131">
        <f t="shared" si="53"/>
        <v>43553</v>
      </c>
      <c r="F507" s="131">
        <f t="shared" si="53"/>
        <v>43557</v>
      </c>
      <c r="G507" s="132">
        <f>F507+7</f>
        <v>43564</v>
      </c>
    </row>
    <row r="508" spans="1:7" s="57" customFormat="1" ht="15.75" customHeight="1">
      <c r="A508" s="85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85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892" t="s">
        <v>892</v>
      </c>
      <c r="B510" s="892"/>
      <c r="C510" s="17"/>
      <c r="D510" s="18"/>
      <c r="E510" s="18"/>
      <c r="F510" s="19"/>
      <c r="G510" s="19"/>
    </row>
    <row r="511" spans="1:7" s="57" customFormat="1" ht="15.75" customHeight="1">
      <c r="A511" s="85"/>
      <c r="B511" s="897" t="s">
        <v>40</v>
      </c>
      <c r="C511" s="127" t="s">
        <v>41</v>
      </c>
      <c r="D511" s="127" t="s">
        <v>42</v>
      </c>
      <c r="E511" s="127" t="s">
        <v>776</v>
      </c>
      <c r="F511" s="127" t="s">
        <v>43</v>
      </c>
      <c r="G511" s="127" t="s">
        <v>123</v>
      </c>
    </row>
    <row r="512" spans="1:7" s="57" customFormat="1" ht="15.75" customHeight="1">
      <c r="A512" s="85"/>
      <c r="B512" s="898"/>
      <c r="C512" s="127"/>
      <c r="D512" s="127"/>
      <c r="E512" s="127" t="s">
        <v>32</v>
      </c>
      <c r="F512" s="127" t="s">
        <v>44</v>
      </c>
      <c r="G512" s="127" t="s">
        <v>45</v>
      </c>
    </row>
    <row r="513" spans="1:7" s="57" customFormat="1" ht="15.75" customHeight="1">
      <c r="A513" s="85"/>
      <c r="B513" s="108" t="s">
        <v>111</v>
      </c>
      <c r="C513" s="148" t="s">
        <v>401</v>
      </c>
      <c r="D513" s="923" t="s">
        <v>893</v>
      </c>
      <c r="E513" s="132">
        <v>43524</v>
      </c>
      <c r="F513" s="132">
        <f>E513+4</f>
        <v>43528</v>
      </c>
      <c r="G513" s="132">
        <f t="shared" ref="G513:G518" si="54">F513+15</f>
        <v>43543</v>
      </c>
    </row>
    <row r="514" spans="1:7" s="57" customFormat="1" ht="15.75" customHeight="1">
      <c r="A514" s="85"/>
      <c r="B514" s="108" t="s">
        <v>400</v>
      </c>
      <c r="C514" s="148" t="s">
        <v>536</v>
      </c>
      <c r="D514" s="924"/>
      <c r="E514" s="132">
        <f>E513+7</f>
        <v>43531</v>
      </c>
      <c r="F514" s="132">
        <f>SUM(F513+7)</f>
        <v>43535</v>
      </c>
      <c r="G514" s="132">
        <f t="shared" si="54"/>
        <v>43550</v>
      </c>
    </row>
    <row r="515" spans="1:7" s="57" customFormat="1" ht="15.75" customHeight="1">
      <c r="A515" s="85"/>
      <c r="B515" s="108" t="s">
        <v>111</v>
      </c>
      <c r="C515" s="148" t="s">
        <v>537</v>
      </c>
      <c r="D515" s="924"/>
      <c r="E515" s="132">
        <f>E514+7</f>
        <v>43538</v>
      </c>
      <c r="F515" s="132">
        <f>F514+7</f>
        <v>43542</v>
      </c>
      <c r="G515" s="132">
        <f t="shared" si="54"/>
        <v>43557</v>
      </c>
    </row>
    <row r="516" spans="1:7" s="57" customFormat="1" ht="15.75" customHeight="1">
      <c r="A516" s="85"/>
      <c r="B516" s="108" t="s">
        <v>364</v>
      </c>
      <c r="C516" s="148" t="s">
        <v>538</v>
      </c>
      <c r="D516" s="924"/>
      <c r="E516" s="132">
        <f>E515+7</f>
        <v>43545</v>
      </c>
      <c r="F516" s="132">
        <f>F515+7</f>
        <v>43549</v>
      </c>
      <c r="G516" s="132">
        <f t="shared" si="54"/>
        <v>43564</v>
      </c>
    </row>
    <row r="517" spans="1:7" s="57" customFormat="1" ht="15.75" customHeight="1">
      <c r="A517" s="85"/>
      <c r="B517" s="108" t="s">
        <v>111</v>
      </c>
      <c r="C517" s="148" t="s">
        <v>539</v>
      </c>
      <c r="D517" s="924"/>
      <c r="E517" s="132">
        <f>E516+7</f>
        <v>43552</v>
      </c>
      <c r="F517" s="132">
        <f>F516+7</f>
        <v>43556</v>
      </c>
      <c r="G517" s="132">
        <f t="shared" si="54"/>
        <v>43571</v>
      </c>
    </row>
    <row r="518" spans="1:7" s="57" customFormat="1" ht="15.75" customHeight="1">
      <c r="A518" s="85"/>
      <c r="B518" s="108"/>
      <c r="C518" s="148"/>
      <c r="D518" s="925"/>
      <c r="E518" s="132">
        <f>E517+7</f>
        <v>43559</v>
      </c>
      <c r="F518" s="132">
        <f>F517+7</f>
        <v>43563</v>
      </c>
      <c r="G518" s="132">
        <f t="shared" si="54"/>
        <v>43578</v>
      </c>
    </row>
    <row r="519" spans="1:7" s="57" customFormat="1" ht="15.75" customHeight="1">
      <c r="A519" s="85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892" t="s">
        <v>894</v>
      </c>
      <c r="B520" s="892"/>
      <c r="C520" s="17"/>
      <c r="D520" s="18"/>
      <c r="E520" s="18"/>
      <c r="F520" s="19"/>
      <c r="G520" s="19"/>
    </row>
    <row r="521" spans="1:7" s="57" customFormat="1" ht="15.75" customHeight="1">
      <c r="A521" s="85"/>
      <c r="B521" s="858" t="s">
        <v>895</v>
      </c>
      <c r="C521" s="88" t="s">
        <v>41</v>
      </c>
      <c r="D521" s="88" t="s">
        <v>42</v>
      </c>
      <c r="E521" s="73" t="s">
        <v>896</v>
      </c>
      <c r="F521" s="73" t="s">
        <v>43</v>
      </c>
      <c r="G521" s="73" t="s">
        <v>124</v>
      </c>
    </row>
    <row r="522" spans="1:7" s="57" customFormat="1" ht="15.75" customHeight="1">
      <c r="A522" s="85"/>
      <c r="B522" s="855"/>
      <c r="C522" s="89"/>
      <c r="D522" s="89"/>
      <c r="E522" s="89" t="s">
        <v>32</v>
      </c>
      <c r="F522" s="73" t="s">
        <v>44</v>
      </c>
      <c r="G522" s="73" t="s">
        <v>45</v>
      </c>
    </row>
    <row r="523" spans="1:7" s="57" customFormat="1" ht="15.75" customHeight="1">
      <c r="A523" s="85"/>
      <c r="B523" s="116" t="s">
        <v>378</v>
      </c>
      <c r="C523" s="116" t="s">
        <v>377</v>
      </c>
      <c r="D523" s="150" t="s">
        <v>125</v>
      </c>
      <c r="E523" s="74">
        <v>43527</v>
      </c>
      <c r="F523" s="74">
        <f>E523+4</f>
        <v>43531</v>
      </c>
      <c r="G523" s="74">
        <f>F523+12</f>
        <v>43543</v>
      </c>
    </row>
    <row r="524" spans="1:7" s="57" customFormat="1" ht="15.75" customHeight="1">
      <c r="A524" s="85"/>
      <c r="B524" s="116" t="s">
        <v>708</v>
      </c>
      <c r="C524" s="116" t="s">
        <v>377</v>
      </c>
      <c r="D524" s="150"/>
      <c r="E524" s="98">
        <f t="shared" ref="E524:F524" si="55">E523+7</f>
        <v>43534</v>
      </c>
      <c r="F524" s="74">
        <f t="shared" si="55"/>
        <v>43538</v>
      </c>
      <c r="G524" s="74">
        <f>F524+12</f>
        <v>43550</v>
      </c>
    </row>
    <row r="525" spans="1:7" s="57" customFormat="1" ht="15.75" customHeight="1">
      <c r="A525" s="85"/>
      <c r="B525" s="116" t="s">
        <v>709</v>
      </c>
      <c r="C525" s="116" t="s">
        <v>377</v>
      </c>
      <c r="D525" s="150"/>
      <c r="E525" s="98">
        <f t="shared" ref="E525:F525" si="56">E524+7</f>
        <v>43541</v>
      </c>
      <c r="F525" s="74">
        <f t="shared" si="56"/>
        <v>43545</v>
      </c>
      <c r="G525" s="74">
        <f>F525+12</f>
        <v>43557</v>
      </c>
    </row>
    <row r="526" spans="1:7" s="57" customFormat="1" ht="15.75" customHeight="1">
      <c r="A526" s="85"/>
      <c r="B526" s="116" t="s">
        <v>710</v>
      </c>
      <c r="C526" s="116" t="s">
        <v>377</v>
      </c>
      <c r="D526" s="150"/>
      <c r="E526" s="98">
        <f t="shared" ref="E526:F526" si="57">E525+7</f>
        <v>43548</v>
      </c>
      <c r="F526" s="74">
        <f t="shared" si="57"/>
        <v>43552</v>
      </c>
      <c r="G526" s="74">
        <f>F526+12</f>
        <v>43564</v>
      </c>
    </row>
    <row r="527" spans="1:7" s="57" customFormat="1" ht="15.75" customHeight="1">
      <c r="A527" s="85"/>
      <c r="B527" s="116" t="s">
        <v>711</v>
      </c>
      <c r="C527" s="116" t="s">
        <v>445</v>
      </c>
      <c r="D527" s="150"/>
      <c r="E527" s="98">
        <f t="shared" ref="E527:F527" si="58">E526+7</f>
        <v>43555</v>
      </c>
      <c r="F527" s="74">
        <f t="shared" si="58"/>
        <v>43559</v>
      </c>
      <c r="G527" s="74">
        <f>F527+12</f>
        <v>43571</v>
      </c>
    </row>
    <row r="528" spans="1:7" s="57" customFormat="1" ht="15.75" customHeight="1">
      <c r="A528" s="85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85"/>
      <c r="B529" s="858" t="s">
        <v>773</v>
      </c>
      <c r="C529" s="88" t="s">
        <v>41</v>
      </c>
      <c r="D529" s="88" t="s">
        <v>42</v>
      </c>
      <c r="E529" s="73" t="s">
        <v>770</v>
      </c>
      <c r="F529" s="73" t="s">
        <v>43</v>
      </c>
      <c r="G529" s="88" t="s">
        <v>897</v>
      </c>
    </row>
    <row r="530" spans="1:7" s="57" customFormat="1" ht="15.75" customHeight="1">
      <c r="A530" s="85"/>
      <c r="B530" s="855"/>
      <c r="C530" s="89"/>
      <c r="D530" s="89"/>
      <c r="E530" s="89" t="s">
        <v>32</v>
      </c>
      <c r="F530" s="103" t="s">
        <v>44</v>
      </c>
      <c r="G530" s="73" t="s">
        <v>45</v>
      </c>
    </row>
    <row r="531" spans="1:7" s="57" customFormat="1" ht="15.75" customHeight="1">
      <c r="A531" s="85"/>
      <c r="B531" s="116" t="s">
        <v>703</v>
      </c>
      <c r="C531" s="116" t="s">
        <v>704</v>
      </c>
      <c r="D531" s="144" t="s">
        <v>898</v>
      </c>
      <c r="E531" s="74">
        <v>43527</v>
      </c>
      <c r="F531" s="74">
        <f>E531+4</f>
        <v>43531</v>
      </c>
      <c r="G531" s="74">
        <f>F531+12</f>
        <v>43543</v>
      </c>
    </row>
    <row r="532" spans="1:7" s="57" customFormat="1" ht="15.75" customHeight="1">
      <c r="A532" s="85"/>
      <c r="B532" s="116" t="s">
        <v>344</v>
      </c>
      <c r="C532" s="116" t="s">
        <v>899</v>
      </c>
      <c r="D532" s="146"/>
      <c r="E532" s="98">
        <f t="shared" ref="E532:F535" si="59">E531+7</f>
        <v>43534</v>
      </c>
      <c r="F532" s="74">
        <f t="shared" si="59"/>
        <v>43538</v>
      </c>
      <c r="G532" s="74">
        <f>F532+12</f>
        <v>43550</v>
      </c>
    </row>
    <row r="533" spans="1:7" s="57" customFormat="1" ht="15.75" customHeight="1">
      <c r="A533" s="85"/>
      <c r="B533" s="116" t="s">
        <v>362</v>
      </c>
      <c r="C533" s="116" t="s">
        <v>900</v>
      </c>
      <c r="D533" s="146"/>
      <c r="E533" s="98">
        <f t="shared" si="59"/>
        <v>43541</v>
      </c>
      <c r="F533" s="74">
        <f t="shared" si="59"/>
        <v>43545</v>
      </c>
      <c r="G533" s="74">
        <f>F533+12</f>
        <v>43557</v>
      </c>
    </row>
    <row r="534" spans="1:7" s="57" customFormat="1" ht="15.75" customHeight="1">
      <c r="A534" s="85"/>
      <c r="B534" s="116" t="s">
        <v>703</v>
      </c>
      <c r="C534" s="116" t="s">
        <v>705</v>
      </c>
      <c r="D534" s="146"/>
      <c r="E534" s="98">
        <f>E533+7</f>
        <v>43548</v>
      </c>
      <c r="F534" s="74">
        <f t="shared" si="59"/>
        <v>43552</v>
      </c>
      <c r="G534" s="74">
        <f>F534+12</f>
        <v>43564</v>
      </c>
    </row>
    <row r="535" spans="1:7" s="57" customFormat="1" ht="15.75" customHeight="1">
      <c r="A535" s="85"/>
      <c r="B535" s="116"/>
      <c r="C535" s="116"/>
      <c r="D535" s="147"/>
      <c r="E535" s="98">
        <f t="shared" si="59"/>
        <v>43555</v>
      </c>
      <c r="F535" s="74">
        <f t="shared" si="59"/>
        <v>43559</v>
      </c>
      <c r="G535" s="74">
        <f>F535+12</f>
        <v>43571</v>
      </c>
    </row>
    <row r="536" spans="1:7" s="57" customFormat="1" ht="15.75" customHeight="1">
      <c r="A536" s="85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892" t="s">
        <v>901</v>
      </c>
      <c r="B537" s="892"/>
      <c r="C537" s="17"/>
      <c r="D537" s="18"/>
      <c r="E537" s="18"/>
      <c r="F537" s="19"/>
      <c r="G537" s="19"/>
    </row>
    <row r="538" spans="1:7" s="57" customFormat="1" ht="15.75" customHeight="1">
      <c r="A538" s="85"/>
      <c r="B538" s="88" t="s">
        <v>40</v>
      </c>
      <c r="C538" s="88" t="s">
        <v>41</v>
      </c>
      <c r="D538" s="88" t="s">
        <v>42</v>
      </c>
      <c r="E538" s="73" t="s">
        <v>770</v>
      </c>
      <c r="F538" s="73" t="s">
        <v>43</v>
      </c>
      <c r="G538" s="88" t="s">
        <v>902</v>
      </c>
    </row>
    <row r="539" spans="1:7" s="57" customFormat="1" ht="15.75" customHeight="1">
      <c r="A539" s="85"/>
      <c r="B539" s="89"/>
      <c r="C539" s="89"/>
      <c r="D539" s="89"/>
      <c r="E539" s="89" t="s">
        <v>32</v>
      </c>
      <c r="F539" s="103" t="s">
        <v>44</v>
      </c>
      <c r="G539" s="73" t="s">
        <v>45</v>
      </c>
    </row>
    <row r="540" spans="1:7" s="57" customFormat="1" ht="15.75" customHeight="1">
      <c r="A540" s="85"/>
      <c r="B540" s="122" t="s">
        <v>625</v>
      </c>
      <c r="C540" s="122" t="s">
        <v>626</v>
      </c>
      <c r="D540" s="151" t="s">
        <v>787</v>
      </c>
      <c r="E540" s="113">
        <v>43162</v>
      </c>
      <c r="F540" s="113">
        <f>E540+4</f>
        <v>43166</v>
      </c>
      <c r="G540" s="74">
        <f>F540+5</f>
        <v>43171</v>
      </c>
    </row>
    <row r="541" spans="1:7" s="57" customFormat="1" ht="15.75" customHeight="1">
      <c r="A541" s="85"/>
      <c r="B541" s="122" t="s">
        <v>255</v>
      </c>
      <c r="C541" s="122" t="s">
        <v>23</v>
      </c>
      <c r="D541" s="152" t="s">
        <v>903</v>
      </c>
      <c r="E541" s="113">
        <f t="shared" ref="E541:G544" si="60">E540+7</f>
        <v>43169</v>
      </c>
      <c r="F541" s="113">
        <f t="shared" si="60"/>
        <v>43173</v>
      </c>
      <c r="G541" s="74">
        <f t="shared" si="60"/>
        <v>43178</v>
      </c>
    </row>
    <row r="542" spans="1:7" s="57" customFormat="1" ht="15.75" customHeight="1">
      <c r="A542" s="85"/>
      <c r="B542" s="122" t="s">
        <v>338</v>
      </c>
      <c r="C542" s="122" t="s">
        <v>627</v>
      </c>
      <c r="D542" s="152" t="s">
        <v>787</v>
      </c>
      <c r="E542" s="113">
        <f t="shared" si="60"/>
        <v>43176</v>
      </c>
      <c r="F542" s="113">
        <f t="shared" si="60"/>
        <v>43180</v>
      </c>
      <c r="G542" s="74">
        <f t="shared" si="60"/>
        <v>43185</v>
      </c>
    </row>
    <row r="543" spans="1:7" s="57" customFormat="1" ht="15.75" customHeight="1">
      <c r="A543" s="85"/>
      <c r="B543" s="122" t="s">
        <v>625</v>
      </c>
      <c r="C543" s="122" t="s">
        <v>628</v>
      </c>
      <c r="D543" s="152" t="s">
        <v>787</v>
      </c>
      <c r="E543" s="113">
        <f t="shared" si="60"/>
        <v>43183</v>
      </c>
      <c r="F543" s="113">
        <f t="shared" si="60"/>
        <v>43187</v>
      </c>
      <c r="G543" s="74">
        <f t="shared" si="60"/>
        <v>43192</v>
      </c>
    </row>
    <row r="544" spans="1:7" s="57" customFormat="1" ht="15.75" customHeight="1">
      <c r="A544" s="85"/>
      <c r="B544" s="116"/>
      <c r="C544" s="116"/>
      <c r="D544" s="153" t="s">
        <v>787</v>
      </c>
      <c r="E544" s="113">
        <f t="shared" si="60"/>
        <v>43190</v>
      </c>
      <c r="F544" s="113">
        <f t="shared" si="60"/>
        <v>43194</v>
      </c>
      <c r="G544" s="74">
        <f t="shared" si="60"/>
        <v>43199</v>
      </c>
    </row>
    <row r="545" spans="1:7" s="57" customFormat="1" ht="15.75" customHeight="1">
      <c r="A545" s="85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85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85"/>
      <c r="B547" s="920"/>
      <c r="C547" s="920"/>
      <c r="D547" s="920"/>
      <c r="E547" s="920"/>
      <c r="F547" s="920"/>
      <c r="G547" s="920"/>
    </row>
    <row r="548" spans="1:7" s="57" customFormat="1" ht="15.75" customHeight="1">
      <c r="A548" s="85"/>
      <c r="B548" s="921"/>
      <c r="C548" s="921"/>
      <c r="D548" s="921"/>
      <c r="E548" s="921"/>
      <c r="F548" s="921"/>
      <c r="G548" s="921"/>
    </row>
    <row r="549" spans="1:7" s="57" customFormat="1" ht="15.75" customHeight="1">
      <c r="A549" s="85"/>
      <c r="B549" s="858" t="s">
        <v>40</v>
      </c>
      <c r="C549" s="88" t="s">
        <v>41</v>
      </c>
      <c r="D549" s="88" t="s">
        <v>42</v>
      </c>
      <c r="E549" s="73" t="s">
        <v>770</v>
      </c>
      <c r="F549" s="73" t="s">
        <v>43</v>
      </c>
      <c r="G549" s="73" t="s">
        <v>126</v>
      </c>
    </row>
    <row r="550" spans="1:7" s="57" customFormat="1" ht="15.75" customHeight="1">
      <c r="A550" s="85"/>
      <c r="B550" s="855"/>
      <c r="C550" s="89"/>
      <c r="D550" s="89"/>
      <c r="E550" s="89" t="s">
        <v>904</v>
      </c>
      <c r="F550" s="103" t="s">
        <v>44</v>
      </c>
      <c r="G550" s="73" t="s">
        <v>45</v>
      </c>
    </row>
    <row r="551" spans="1:7" s="57" customFormat="1" ht="15.75" customHeight="1">
      <c r="A551" s="85"/>
      <c r="B551" s="116" t="s">
        <v>703</v>
      </c>
      <c r="C551" s="116" t="s">
        <v>704</v>
      </c>
      <c r="D551" s="144" t="s">
        <v>898</v>
      </c>
      <c r="E551" s="74">
        <v>43527</v>
      </c>
      <c r="F551" s="74">
        <f>E551+4</f>
        <v>43531</v>
      </c>
      <c r="G551" s="74">
        <f>F551+12</f>
        <v>43543</v>
      </c>
    </row>
    <row r="552" spans="1:7" s="57" customFormat="1" ht="15.75" customHeight="1">
      <c r="A552" s="85"/>
      <c r="B552" s="116" t="s">
        <v>344</v>
      </c>
      <c r="C552" s="116" t="s">
        <v>899</v>
      </c>
      <c r="D552" s="146"/>
      <c r="E552" s="98">
        <f t="shared" ref="E552:F555" si="61">E551+7</f>
        <v>43534</v>
      </c>
      <c r="F552" s="74">
        <f t="shared" si="61"/>
        <v>43538</v>
      </c>
      <c r="G552" s="74">
        <f>F552+12</f>
        <v>43550</v>
      </c>
    </row>
    <row r="553" spans="1:7" s="57" customFormat="1" ht="15.75" customHeight="1">
      <c r="A553" s="85"/>
      <c r="B553" s="116" t="s">
        <v>362</v>
      </c>
      <c r="C553" s="116" t="s">
        <v>900</v>
      </c>
      <c r="D553" s="146"/>
      <c r="E553" s="98">
        <f t="shared" si="61"/>
        <v>43541</v>
      </c>
      <c r="F553" s="74">
        <f t="shared" si="61"/>
        <v>43545</v>
      </c>
      <c r="G553" s="74">
        <f>F553+12</f>
        <v>43557</v>
      </c>
    </row>
    <row r="554" spans="1:7" s="57" customFormat="1" ht="15.75" customHeight="1">
      <c r="A554" s="85"/>
      <c r="B554" s="116" t="s">
        <v>703</v>
      </c>
      <c r="C554" s="116" t="s">
        <v>705</v>
      </c>
      <c r="D554" s="146"/>
      <c r="E554" s="98">
        <f t="shared" si="61"/>
        <v>43548</v>
      </c>
      <c r="F554" s="74">
        <f t="shared" si="61"/>
        <v>43552</v>
      </c>
      <c r="G554" s="74">
        <f>F554+12</f>
        <v>43564</v>
      </c>
    </row>
    <row r="555" spans="1:7" s="57" customFormat="1" ht="15.75" customHeight="1">
      <c r="A555" s="85"/>
      <c r="B555" s="116"/>
      <c r="C555" s="116"/>
      <c r="D555" s="147"/>
      <c r="E555" s="98">
        <f t="shared" si="61"/>
        <v>43555</v>
      </c>
      <c r="F555" s="74">
        <f t="shared" si="61"/>
        <v>43559</v>
      </c>
      <c r="G555" s="74">
        <f>F555+12</f>
        <v>43571</v>
      </c>
    </row>
    <row r="556" spans="1:7" s="57" customFormat="1" ht="15.75" customHeight="1">
      <c r="A556" s="85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892" t="s">
        <v>905</v>
      </c>
      <c r="B557" s="892"/>
      <c r="C557" s="17"/>
      <c r="D557" s="18"/>
      <c r="E557" s="18"/>
      <c r="F557" s="19"/>
      <c r="G557" s="19"/>
    </row>
    <row r="558" spans="1:7" s="57" customFormat="1" ht="15.75" customHeight="1">
      <c r="A558" s="85"/>
      <c r="B558" s="858" t="s">
        <v>40</v>
      </c>
      <c r="C558" s="88" t="s">
        <v>41</v>
      </c>
      <c r="D558" s="88" t="s">
        <v>42</v>
      </c>
      <c r="E558" s="73" t="s">
        <v>770</v>
      </c>
      <c r="F558" s="73" t="s">
        <v>43</v>
      </c>
      <c r="G558" s="88" t="s">
        <v>100</v>
      </c>
    </row>
    <row r="559" spans="1:7" s="57" customFormat="1" ht="15.75" customHeight="1">
      <c r="A559" s="85"/>
      <c r="B559" s="855"/>
      <c r="C559" s="89"/>
      <c r="D559" s="89"/>
      <c r="E559" s="89" t="s">
        <v>32</v>
      </c>
      <c r="F559" s="103" t="s">
        <v>44</v>
      </c>
      <c r="G559" s="73" t="s">
        <v>45</v>
      </c>
    </row>
    <row r="560" spans="1:7" s="57" customFormat="1" ht="15.75" customHeight="1">
      <c r="A560" s="85"/>
      <c r="B560" s="91" t="s">
        <v>402</v>
      </c>
      <c r="C560" s="92" t="s">
        <v>94</v>
      </c>
      <c r="D560" s="883" t="s">
        <v>768</v>
      </c>
      <c r="E560" s="93">
        <v>43524</v>
      </c>
      <c r="F560" s="93">
        <f>E560+5</f>
        <v>43529</v>
      </c>
      <c r="G560" s="74">
        <f>F560+29</f>
        <v>43558</v>
      </c>
    </row>
    <row r="561" spans="1:7" s="57" customFormat="1" ht="15.75" customHeight="1">
      <c r="A561" s="85"/>
      <c r="B561" s="91" t="s">
        <v>632</v>
      </c>
      <c r="C561" s="94" t="s">
        <v>128</v>
      </c>
      <c r="D561" s="868"/>
      <c r="E561" s="95">
        <f t="shared" ref="E561:G564" si="62">E560+7</f>
        <v>43531</v>
      </c>
      <c r="F561" s="93">
        <f t="shared" si="62"/>
        <v>43536</v>
      </c>
      <c r="G561" s="74">
        <f t="shared" si="62"/>
        <v>43565</v>
      </c>
    </row>
    <row r="562" spans="1:7" s="57" customFormat="1" ht="15.75" customHeight="1">
      <c r="A562" s="85"/>
      <c r="B562" s="91" t="s">
        <v>633</v>
      </c>
      <c r="C562" s="96" t="s">
        <v>128</v>
      </c>
      <c r="D562" s="868"/>
      <c r="E562" s="95">
        <f t="shared" si="62"/>
        <v>43538</v>
      </c>
      <c r="F562" s="93">
        <f t="shared" si="62"/>
        <v>43543</v>
      </c>
      <c r="G562" s="74">
        <f t="shared" si="62"/>
        <v>43572</v>
      </c>
    </row>
    <row r="563" spans="1:7" s="57" customFormat="1" ht="15.75" customHeight="1">
      <c r="A563" s="85"/>
      <c r="B563" s="91" t="s">
        <v>634</v>
      </c>
      <c r="C563" s="94" t="s">
        <v>49</v>
      </c>
      <c r="D563" s="868"/>
      <c r="E563" s="95">
        <f t="shared" si="62"/>
        <v>43545</v>
      </c>
      <c r="F563" s="93">
        <f t="shared" si="62"/>
        <v>43550</v>
      </c>
      <c r="G563" s="74">
        <f t="shared" si="62"/>
        <v>43579</v>
      </c>
    </row>
    <row r="564" spans="1:7" s="57" customFormat="1" ht="15.75" customHeight="1">
      <c r="A564" s="85"/>
      <c r="B564" s="91" t="s">
        <v>635</v>
      </c>
      <c r="C564" s="96" t="s">
        <v>49</v>
      </c>
      <c r="D564" s="869"/>
      <c r="E564" s="95">
        <f t="shared" si="62"/>
        <v>43552</v>
      </c>
      <c r="F564" s="93">
        <f t="shared" si="62"/>
        <v>43557</v>
      </c>
      <c r="G564" s="74">
        <f t="shared" si="62"/>
        <v>43586</v>
      </c>
    </row>
    <row r="565" spans="1:7" s="57" customFormat="1" ht="15.75" customHeight="1">
      <c r="A565" s="85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85"/>
      <c r="B566" s="858" t="s">
        <v>773</v>
      </c>
      <c r="C566" s="88" t="s">
        <v>95</v>
      </c>
      <c r="D566" s="88" t="s">
        <v>42</v>
      </c>
      <c r="E566" s="73" t="s">
        <v>770</v>
      </c>
      <c r="F566" s="73" t="s">
        <v>43</v>
      </c>
      <c r="G566" s="88" t="s">
        <v>100</v>
      </c>
    </row>
    <row r="567" spans="1:7" s="57" customFormat="1" ht="15.75" customHeight="1">
      <c r="A567" s="85"/>
      <c r="B567" s="855"/>
      <c r="C567" s="89"/>
      <c r="D567" s="89"/>
      <c r="E567" s="89" t="s">
        <v>32</v>
      </c>
      <c r="F567" s="103" t="s">
        <v>44</v>
      </c>
      <c r="G567" s="73" t="s">
        <v>45</v>
      </c>
    </row>
    <row r="568" spans="1:7" s="57" customFormat="1" ht="15.75" customHeight="1">
      <c r="A568" s="85"/>
      <c r="B568" s="94" t="s">
        <v>497</v>
      </c>
      <c r="C568" s="116" t="s">
        <v>906</v>
      </c>
      <c r="D568" s="899" t="s">
        <v>907</v>
      </c>
      <c r="E568" s="113">
        <v>43527</v>
      </c>
      <c r="F568" s="113">
        <f>E568+4</f>
        <v>43531</v>
      </c>
      <c r="G568" s="74">
        <f>F568+6</f>
        <v>43537</v>
      </c>
    </row>
    <row r="569" spans="1:7" s="57" customFormat="1" ht="15.75" customHeight="1">
      <c r="A569" s="85"/>
      <c r="B569" s="94" t="s">
        <v>498</v>
      </c>
      <c r="C569" s="116" t="s">
        <v>809</v>
      </c>
      <c r="D569" s="900"/>
      <c r="E569" s="113">
        <f t="shared" ref="E569:G572" si="63">E568+7</f>
        <v>43534</v>
      </c>
      <c r="F569" s="113">
        <f t="shared" si="63"/>
        <v>43538</v>
      </c>
      <c r="G569" s="74">
        <f t="shared" si="63"/>
        <v>43544</v>
      </c>
    </row>
    <row r="570" spans="1:7" s="57" customFormat="1" ht="15.75" customHeight="1">
      <c r="A570" s="85"/>
      <c r="B570" s="94" t="s">
        <v>499</v>
      </c>
      <c r="C570" s="116" t="s">
        <v>809</v>
      </c>
      <c r="D570" s="900"/>
      <c r="E570" s="113">
        <f t="shared" si="63"/>
        <v>43541</v>
      </c>
      <c r="F570" s="113">
        <f t="shared" si="63"/>
        <v>43545</v>
      </c>
      <c r="G570" s="74">
        <f t="shared" si="63"/>
        <v>43551</v>
      </c>
    </row>
    <row r="571" spans="1:7" s="57" customFormat="1" ht="15.75" customHeight="1">
      <c r="A571" s="85"/>
      <c r="B571" s="94" t="s">
        <v>500</v>
      </c>
      <c r="C571" s="116" t="s">
        <v>809</v>
      </c>
      <c r="D571" s="900"/>
      <c r="E571" s="113">
        <f t="shared" si="63"/>
        <v>43548</v>
      </c>
      <c r="F571" s="113">
        <f t="shared" si="63"/>
        <v>43552</v>
      </c>
      <c r="G571" s="74">
        <f t="shared" si="63"/>
        <v>43558</v>
      </c>
    </row>
    <row r="572" spans="1:7" s="57" customFormat="1" ht="15.75" customHeight="1">
      <c r="A572" s="85"/>
      <c r="B572" s="116"/>
      <c r="C572" s="116"/>
      <c r="D572" s="901"/>
      <c r="E572" s="113">
        <f t="shared" si="63"/>
        <v>43555</v>
      </c>
      <c r="F572" s="113">
        <f t="shared" si="63"/>
        <v>43559</v>
      </c>
      <c r="G572" s="74">
        <f t="shared" si="63"/>
        <v>43565</v>
      </c>
    </row>
    <row r="573" spans="1:7" s="57" customFormat="1" ht="15.75" customHeight="1">
      <c r="A573" s="85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85" t="s">
        <v>908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85"/>
      <c r="B575" s="88" t="s">
        <v>40</v>
      </c>
      <c r="C575" s="88" t="s">
        <v>41</v>
      </c>
      <c r="D575" s="88" t="s">
        <v>42</v>
      </c>
      <c r="E575" s="73" t="s">
        <v>770</v>
      </c>
      <c r="F575" s="73" t="s">
        <v>43</v>
      </c>
      <c r="G575" s="88" t="s">
        <v>909</v>
      </c>
    </row>
    <row r="576" spans="1:7" s="57" customFormat="1" ht="15.75" customHeight="1">
      <c r="A576" s="85"/>
      <c r="B576" s="89"/>
      <c r="C576" s="89"/>
      <c r="D576" s="89"/>
      <c r="E576" s="89" t="s">
        <v>32</v>
      </c>
      <c r="F576" s="103" t="s">
        <v>44</v>
      </c>
      <c r="G576" s="73" t="s">
        <v>45</v>
      </c>
    </row>
    <row r="577" spans="1:7" s="57" customFormat="1" ht="15.75" customHeight="1">
      <c r="A577" s="85"/>
      <c r="B577" s="122" t="s">
        <v>629</v>
      </c>
      <c r="C577" s="122" t="s">
        <v>10</v>
      </c>
      <c r="D577" s="917" t="s">
        <v>910</v>
      </c>
      <c r="E577" s="113">
        <v>43522</v>
      </c>
      <c r="F577" s="113">
        <f>E577+4</f>
        <v>43526</v>
      </c>
      <c r="G577" s="74">
        <f>F577+6</f>
        <v>43532</v>
      </c>
    </row>
    <row r="578" spans="1:7" s="57" customFormat="1" ht="15.75" customHeight="1">
      <c r="A578" s="85"/>
      <c r="B578" s="122" t="s">
        <v>350</v>
      </c>
      <c r="C578" s="122" t="s">
        <v>23</v>
      </c>
      <c r="D578" s="918"/>
      <c r="E578" s="113">
        <f t="shared" ref="E578:G581" si="64">E577+7</f>
        <v>43529</v>
      </c>
      <c r="F578" s="113">
        <f t="shared" si="64"/>
        <v>43533</v>
      </c>
      <c r="G578" s="74">
        <f t="shared" si="64"/>
        <v>43539</v>
      </c>
    </row>
    <row r="579" spans="1:7" s="57" customFormat="1" ht="15.75" customHeight="1">
      <c r="A579" s="85"/>
      <c r="B579" s="122" t="s">
        <v>420</v>
      </c>
      <c r="C579" s="122" t="s">
        <v>630</v>
      </c>
      <c r="D579" s="918"/>
      <c r="E579" s="113">
        <f t="shared" si="64"/>
        <v>43536</v>
      </c>
      <c r="F579" s="113">
        <f t="shared" si="64"/>
        <v>43540</v>
      </c>
      <c r="G579" s="74">
        <f t="shared" si="64"/>
        <v>43546</v>
      </c>
    </row>
    <row r="580" spans="1:7" s="57" customFormat="1" ht="15.75" customHeight="1">
      <c r="A580" s="85"/>
      <c r="B580" s="122" t="s">
        <v>629</v>
      </c>
      <c r="C580" s="122" t="s">
        <v>631</v>
      </c>
      <c r="D580" s="918"/>
      <c r="E580" s="113">
        <f t="shared" si="64"/>
        <v>43543</v>
      </c>
      <c r="F580" s="113">
        <f t="shared" si="64"/>
        <v>43547</v>
      </c>
      <c r="G580" s="74">
        <f t="shared" si="64"/>
        <v>43553</v>
      </c>
    </row>
    <row r="581" spans="1:7" s="57" customFormat="1" ht="15.75" customHeight="1">
      <c r="A581" s="85"/>
      <c r="B581" s="116" t="s">
        <v>350</v>
      </c>
      <c r="C581" s="116" t="s">
        <v>20</v>
      </c>
      <c r="D581" s="919"/>
      <c r="E581" s="113">
        <f t="shared" si="64"/>
        <v>43550</v>
      </c>
      <c r="F581" s="113">
        <f t="shared" si="64"/>
        <v>43554</v>
      </c>
      <c r="G581" s="74">
        <f t="shared" si="64"/>
        <v>43560</v>
      </c>
    </row>
    <row r="582" spans="1:7" s="57" customFormat="1" ht="15.75" customHeight="1">
      <c r="A582" s="85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85"/>
      <c r="B583" s="88" t="s">
        <v>40</v>
      </c>
      <c r="C583" s="88" t="s">
        <v>41</v>
      </c>
      <c r="D583" s="88" t="s">
        <v>42</v>
      </c>
      <c r="E583" s="73" t="s">
        <v>770</v>
      </c>
      <c r="F583" s="73" t="s">
        <v>43</v>
      </c>
      <c r="G583" s="88" t="s">
        <v>911</v>
      </c>
    </row>
    <row r="584" spans="1:7" s="57" customFormat="1" ht="15.75" customHeight="1">
      <c r="A584" s="85"/>
      <c r="B584" s="89"/>
      <c r="C584" s="89"/>
      <c r="D584" s="89"/>
      <c r="E584" s="89" t="s">
        <v>32</v>
      </c>
      <c r="F584" s="103" t="s">
        <v>44</v>
      </c>
      <c r="G584" s="73" t="s">
        <v>45</v>
      </c>
    </row>
    <row r="585" spans="1:7" s="57" customFormat="1" ht="15.75" customHeight="1">
      <c r="A585" s="85" t="s">
        <v>912</v>
      </c>
      <c r="B585" s="122" t="s">
        <v>625</v>
      </c>
      <c r="C585" s="122" t="s">
        <v>626</v>
      </c>
      <c r="D585" s="151" t="s">
        <v>787</v>
      </c>
      <c r="E585" s="113">
        <v>43527</v>
      </c>
      <c r="F585" s="113">
        <f>E585+4</f>
        <v>43531</v>
      </c>
      <c r="G585" s="74">
        <f>F585+5</f>
        <v>43536</v>
      </c>
    </row>
    <row r="586" spans="1:7" s="57" customFormat="1" ht="15.75" customHeight="1">
      <c r="A586" s="85"/>
      <c r="B586" s="122" t="s">
        <v>255</v>
      </c>
      <c r="C586" s="122" t="s">
        <v>23</v>
      </c>
      <c r="D586" s="152" t="s">
        <v>903</v>
      </c>
      <c r="E586" s="113">
        <f t="shared" ref="E586:G589" si="65">E585+7</f>
        <v>43534</v>
      </c>
      <c r="F586" s="113">
        <f t="shared" si="65"/>
        <v>43538</v>
      </c>
      <c r="G586" s="74">
        <f t="shared" si="65"/>
        <v>43543</v>
      </c>
    </row>
    <row r="587" spans="1:7" s="57" customFormat="1" ht="15.75" customHeight="1">
      <c r="A587" s="85"/>
      <c r="B587" s="122" t="s">
        <v>338</v>
      </c>
      <c r="C587" s="122" t="s">
        <v>627</v>
      </c>
      <c r="D587" s="152" t="s">
        <v>787</v>
      </c>
      <c r="E587" s="113">
        <f t="shared" si="65"/>
        <v>43541</v>
      </c>
      <c r="F587" s="113">
        <f t="shared" si="65"/>
        <v>43545</v>
      </c>
      <c r="G587" s="74">
        <f t="shared" si="65"/>
        <v>43550</v>
      </c>
    </row>
    <row r="588" spans="1:7" s="57" customFormat="1" ht="15.75" customHeight="1">
      <c r="A588" s="85"/>
      <c r="B588" s="122" t="s">
        <v>625</v>
      </c>
      <c r="C588" s="122" t="s">
        <v>628</v>
      </c>
      <c r="D588" s="152" t="s">
        <v>787</v>
      </c>
      <c r="E588" s="113">
        <f t="shared" si="65"/>
        <v>43548</v>
      </c>
      <c r="F588" s="113">
        <f t="shared" si="65"/>
        <v>43552</v>
      </c>
      <c r="G588" s="74">
        <f t="shared" si="65"/>
        <v>43557</v>
      </c>
    </row>
    <row r="589" spans="1:7" s="57" customFormat="1" ht="15.75" customHeight="1">
      <c r="A589" s="85"/>
      <c r="B589" s="116"/>
      <c r="C589" s="116"/>
      <c r="D589" s="153" t="s">
        <v>787</v>
      </c>
      <c r="E589" s="113">
        <f t="shared" si="65"/>
        <v>43555</v>
      </c>
      <c r="F589" s="113">
        <f t="shared" si="65"/>
        <v>43559</v>
      </c>
      <c r="G589" s="74">
        <f t="shared" si="65"/>
        <v>43564</v>
      </c>
    </row>
    <row r="590" spans="1:7" s="57" customFormat="1" ht="15.75" customHeight="1">
      <c r="A590" s="85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85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87" t="s">
        <v>35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922" t="s">
        <v>36</v>
      </c>
      <c r="B593" s="922"/>
      <c r="C593" s="21"/>
      <c r="D593" s="3"/>
      <c r="E593" s="3"/>
      <c r="F593" s="4"/>
      <c r="G593" s="4"/>
    </row>
    <row r="594" spans="1:7" s="57" customFormat="1" ht="15.75" customHeight="1">
      <c r="A594" s="83"/>
      <c r="B594" s="858" t="s">
        <v>773</v>
      </c>
      <c r="C594" s="858" t="s">
        <v>41</v>
      </c>
      <c r="D594" s="858" t="s">
        <v>42</v>
      </c>
      <c r="E594" s="73" t="s">
        <v>770</v>
      </c>
      <c r="F594" s="73" t="s">
        <v>43</v>
      </c>
      <c r="G594" s="73" t="s">
        <v>36</v>
      </c>
    </row>
    <row r="595" spans="1:7" s="57" customFormat="1" ht="15.75" customHeight="1">
      <c r="A595" s="83"/>
      <c r="B595" s="855"/>
      <c r="C595" s="855"/>
      <c r="D595" s="855"/>
      <c r="E595" s="73" t="s">
        <v>32</v>
      </c>
      <c r="F595" s="73" t="s">
        <v>44</v>
      </c>
      <c r="G595" s="73" t="s">
        <v>45</v>
      </c>
    </row>
    <row r="596" spans="1:7" s="57" customFormat="1" ht="15.75" customHeight="1">
      <c r="A596" s="83"/>
      <c r="B596" s="73" t="s">
        <v>342</v>
      </c>
      <c r="C596" s="73" t="s">
        <v>717</v>
      </c>
      <c r="D596" s="862" t="s">
        <v>913</v>
      </c>
      <c r="E596" s="74">
        <v>43522</v>
      </c>
      <c r="F596" s="74">
        <f>E596+3</f>
        <v>43525</v>
      </c>
      <c r="G596" s="74">
        <f>F596+2</f>
        <v>43527</v>
      </c>
    </row>
    <row r="597" spans="1:7" s="57" customFormat="1" ht="15.75" customHeight="1">
      <c r="A597" s="83"/>
      <c r="B597" s="73" t="s">
        <v>121</v>
      </c>
      <c r="C597" s="73" t="s">
        <v>717</v>
      </c>
      <c r="D597" s="888"/>
      <c r="E597" s="74">
        <f t="shared" ref="E597:G600" si="66">E596+7</f>
        <v>43529</v>
      </c>
      <c r="F597" s="74">
        <f t="shared" si="66"/>
        <v>43532</v>
      </c>
      <c r="G597" s="74">
        <f t="shared" si="66"/>
        <v>43534</v>
      </c>
    </row>
    <row r="598" spans="1:7" s="57" customFormat="1" ht="15.75" customHeight="1">
      <c r="A598" s="83"/>
      <c r="B598" s="73" t="s">
        <v>351</v>
      </c>
      <c r="C598" s="73" t="s">
        <v>717</v>
      </c>
      <c r="D598" s="888"/>
      <c r="E598" s="74">
        <f t="shared" si="66"/>
        <v>43536</v>
      </c>
      <c r="F598" s="74">
        <f t="shared" si="66"/>
        <v>43539</v>
      </c>
      <c r="G598" s="74">
        <f t="shared" si="66"/>
        <v>43541</v>
      </c>
    </row>
    <row r="599" spans="1:7" s="57" customFormat="1" ht="15.75" customHeight="1">
      <c r="A599" s="83"/>
      <c r="B599" s="73" t="s">
        <v>716</v>
      </c>
      <c r="C599" s="73" t="s">
        <v>717</v>
      </c>
      <c r="D599" s="888"/>
      <c r="E599" s="74">
        <f t="shared" si="66"/>
        <v>43543</v>
      </c>
      <c r="F599" s="74">
        <f t="shared" si="66"/>
        <v>43546</v>
      </c>
      <c r="G599" s="74">
        <f t="shared" si="66"/>
        <v>43548</v>
      </c>
    </row>
    <row r="600" spans="1:7" s="57" customFormat="1" ht="15.75" customHeight="1">
      <c r="A600" s="83"/>
      <c r="B600" s="73" t="s">
        <v>342</v>
      </c>
      <c r="C600" s="73" t="s">
        <v>718</v>
      </c>
      <c r="D600" s="889"/>
      <c r="E600" s="74">
        <f t="shared" si="66"/>
        <v>43550</v>
      </c>
      <c r="F600" s="74">
        <f t="shared" si="66"/>
        <v>43553</v>
      </c>
      <c r="G600" s="74">
        <f t="shared" si="66"/>
        <v>43555</v>
      </c>
    </row>
    <row r="601" spans="1:7" s="57" customFormat="1" ht="15.75" customHeight="1">
      <c r="A601" s="83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871" t="s">
        <v>131</v>
      </c>
      <c r="B602" s="871"/>
      <c r="C602" s="17"/>
      <c r="D602" s="18"/>
      <c r="E602" s="18"/>
      <c r="F602" s="19"/>
      <c r="G602" s="19"/>
    </row>
    <row r="603" spans="1:7" s="57" customFormat="1" ht="15.75" customHeight="1">
      <c r="A603" s="83"/>
      <c r="B603" s="858" t="s">
        <v>773</v>
      </c>
      <c r="C603" s="858" t="s">
        <v>41</v>
      </c>
      <c r="D603" s="858" t="s">
        <v>42</v>
      </c>
      <c r="E603" s="73" t="s">
        <v>770</v>
      </c>
      <c r="F603" s="73" t="s">
        <v>43</v>
      </c>
      <c r="G603" s="73" t="s">
        <v>131</v>
      </c>
    </row>
    <row r="604" spans="1:7" s="57" customFormat="1" ht="15.75" customHeight="1">
      <c r="A604" s="83"/>
      <c r="B604" s="855"/>
      <c r="C604" s="855"/>
      <c r="D604" s="855"/>
      <c r="E604" s="73" t="s">
        <v>32</v>
      </c>
      <c r="F604" s="73" t="s">
        <v>44</v>
      </c>
      <c r="G604" s="73" t="s">
        <v>45</v>
      </c>
    </row>
    <row r="605" spans="1:7" s="57" customFormat="1" ht="15.75" customHeight="1">
      <c r="A605" s="83"/>
      <c r="B605" s="73" t="s">
        <v>342</v>
      </c>
      <c r="C605" s="73" t="s">
        <v>717</v>
      </c>
      <c r="D605" s="862" t="s">
        <v>913</v>
      </c>
      <c r="E605" s="74">
        <v>43522</v>
      </c>
      <c r="F605" s="74">
        <f>E605+3</f>
        <v>43525</v>
      </c>
      <c r="G605" s="74">
        <f>F605+2</f>
        <v>43527</v>
      </c>
    </row>
    <row r="606" spans="1:7" s="57" customFormat="1" ht="15.75" customHeight="1">
      <c r="A606" s="83"/>
      <c r="B606" s="73" t="s">
        <v>121</v>
      </c>
      <c r="C606" s="73" t="s">
        <v>717</v>
      </c>
      <c r="D606" s="888"/>
      <c r="E606" s="74">
        <f t="shared" ref="E606:G609" si="67">E605+7</f>
        <v>43529</v>
      </c>
      <c r="F606" s="74">
        <f t="shared" si="67"/>
        <v>43532</v>
      </c>
      <c r="G606" s="74">
        <f t="shared" si="67"/>
        <v>43534</v>
      </c>
    </row>
    <row r="607" spans="1:7" s="57" customFormat="1" ht="15.75" customHeight="1">
      <c r="A607" s="83"/>
      <c r="B607" s="73" t="s">
        <v>351</v>
      </c>
      <c r="C607" s="73" t="s">
        <v>717</v>
      </c>
      <c r="D607" s="888"/>
      <c r="E607" s="74">
        <f t="shared" si="67"/>
        <v>43536</v>
      </c>
      <c r="F607" s="74">
        <f t="shared" si="67"/>
        <v>43539</v>
      </c>
      <c r="G607" s="74">
        <f t="shared" si="67"/>
        <v>43541</v>
      </c>
    </row>
    <row r="608" spans="1:7" s="57" customFormat="1" ht="15.75" customHeight="1">
      <c r="A608" s="83"/>
      <c r="B608" s="73" t="s">
        <v>716</v>
      </c>
      <c r="C608" s="73" t="s">
        <v>717</v>
      </c>
      <c r="D608" s="888"/>
      <c r="E608" s="74">
        <f t="shared" si="67"/>
        <v>43543</v>
      </c>
      <c r="F608" s="74">
        <f t="shared" si="67"/>
        <v>43546</v>
      </c>
      <c r="G608" s="74">
        <f t="shared" si="67"/>
        <v>43548</v>
      </c>
    </row>
    <row r="609" spans="1:7" s="57" customFormat="1" ht="15.75" customHeight="1">
      <c r="A609" s="83"/>
      <c r="B609" s="73" t="s">
        <v>342</v>
      </c>
      <c r="C609" s="73" t="s">
        <v>718</v>
      </c>
      <c r="D609" s="889"/>
      <c r="E609" s="74">
        <f t="shared" si="67"/>
        <v>43550</v>
      </c>
      <c r="F609" s="74">
        <f t="shared" si="67"/>
        <v>43553</v>
      </c>
      <c r="G609" s="74">
        <f t="shared" si="67"/>
        <v>43555</v>
      </c>
    </row>
    <row r="610" spans="1:7" s="57" customFormat="1" ht="15.75" customHeight="1">
      <c r="A610" s="83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871" t="s">
        <v>132</v>
      </c>
      <c r="B611" s="871"/>
      <c r="C611" s="17"/>
      <c r="D611" s="18"/>
      <c r="E611" s="18"/>
      <c r="F611" s="19"/>
      <c r="G611" s="19"/>
    </row>
    <row r="612" spans="1:7" s="57" customFormat="1" ht="15.75" customHeight="1">
      <c r="A612" s="83"/>
      <c r="B612" s="856" t="s">
        <v>40</v>
      </c>
      <c r="C612" s="856" t="s">
        <v>41</v>
      </c>
      <c r="D612" s="856" t="s">
        <v>42</v>
      </c>
      <c r="E612" s="154" t="s">
        <v>770</v>
      </c>
      <c r="F612" s="154" t="s">
        <v>43</v>
      </c>
      <c r="G612" s="154" t="s">
        <v>132</v>
      </c>
    </row>
    <row r="613" spans="1:7" s="57" customFormat="1" ht="15.75" customHeight="1">
      <c r="A613" s="83"/>
      <c r="B613" s="857"/>
      <c r="C613" s="857"/>
      <c r="D613" s="857"/>
      <c r="E613" s="155" t="s">
        <v>32</v>
      </c>
      <c r="F613" s="154" t="s">
        <v>44</v>
      </c>
      <c r="G613" s="154" t="s">
        <v>45</v>
      </c>
    </row>
    <row r="614" spans="1:7" s="57" customFormat="1" ht="15.75" customHeight="1">
      <c r="A614" s="83"/>
      <c r="B614" s="154" t="s">
        <v>379</v>
      </c>
      <c r="C614" s="154" t="s">
        <v>440</v>
      </c>
      <c r="D614" s="156" t="s">
        <v>914</v>
      </c>
      <c r="E614" s="157">
        <v>43525</v>
      </c>
      <c r="F614" s="157">
        <f>E614+3</f>
        <v>43528</v>
      </c>
      <c r="G614" s="157">
        <f>F614+3</f>
        <v>43531</v>
      </c>
    </row>
    <row r="615" spans="1:7" s="57" customFormat="1" ht="15.75" customHeight="1">
      <c r="A615" s="83"/>
      <c r="B615" s="154" t="s">
        <v>379</v>
      </c>
      <c r="C615" s="154" t="s">
        <v>719</v>
      </c>
      <c r="D615" s="880"/>
      <c r="E615" s="158">
        <f t="shared" ref="E615:G618" si="68">E614+7</f>
        <v>43532</v>
      </c>
      <c r="F615" s="157">
        <f t="shared" si="68"/>
        <v>43535</v>
      </c>
      <c r="G615" s="157">
        <f t="shared" si="68"/>
        <v>43538</v>
      </c>
    </row>
    <row r="616" spans="1:7" s="57" customFormat="1" ht="15.75" customHeight="1">
      <c r="A616" s="83"/>
      <c r="B616" s="154" t="s">
        <v>379</v>
      </c>
      <c r="C616" s="154" t="s">
        <v>720</v>
      </c>
      <c r="D616" s="880"/>
      <c r="E616" s="158">
        <f t="shared" si="68"/>
        <v>43539</v>
      </c>
      <c r="F616" s="157">
        <f t="shared" si="68"/>
        <v>43542</v>
      </c>
      <c r="G616" s="157">
        <f t="shared" si="68"/>
        <v>43545</v>
      </c>
    </row>
    <row r="617" spans="1:7" s="57" customFormat="1" ht="15.75" customHeight="1">
      <c r="A617" s="83"/>
      <c r="B617" s="154" t="s">
        <v>379</v>
      </c>
      <c r="C617" s="154" t="s">
        <v>721</v>
      </c>
      <c r="D617" s="880"/>
      <c r="E617" s="158">
        <f t="shared" si="68"/>
        <v>43546</v>
      </c>
      <c r="F617" s="157">
        <f t="shared" si="68"/>
        <v>43549</v>
      </c>
      <c r="G617" s="157">
        <f t="shared" si="68"/>
        <v>43552</v>
      </c>
    </row>
    <row r="618" spans="1:7" s="57" customFormat="1" ht="15.75" customHeight="1">
      <c r="A618" s="83"/>
      <c r="B618" s="154" t="s">
        <v>379</v>
      </c>
      <c r="C618" s="154" t="s">
        <v>722</v>
      </c>
      <c r="D618" s="880"/>
      <c r="E618" s="158">
        <f t="shared" si="68"/>
        <v>43553</v>
      </c>
      <c r="F618" s="157">
        <f t="shared" si="68"/>
        <v>43556</v>
      </c>
      <c r="G618" s="157">
        <f t="shared" si="68"/>
        <v>43559</v>
      </c>
    </row>
    <row r="619" spans="1:7" s="57" customFormat="1" ht="15.75" customHeight="1">
      <c r="A619" s="83"/>
      <c r="B619" s="73"/>
      <c r="C619" s="73"/>
      <c r="D619" s="857"/>
      <c r="E619" s="154"/>
      <c r="F619" s="157"/>
      <c r="G619" s="157"/>
    </row>
    <row r="620" spans="1:7" s="57" customFormat="1" ht="15.75" customHeight="1">
      <c r="A620" s="871" t="s">
        <v>915</v>
      </c>
      <c r="B620" s="871"/>
      <c r="C620" s="17"/>
      <c r="D620" s="18"/>
      <c r="E620" s="18"/>
      <c r="F620" s="19"/>
      <c r="G620" s="19"/>
    </row>
    <row r="621" spans="1:7" s="57" customFormat="1" ht="15.75" customHeight="1">
      <c r="A621" s="83"/>
      <c r="B621" s="856" t="s">
        <v>40</v>
      </c>
      <c r="C621" s="856" t="s">
        <v>41</v>
      </c>
      <c r="D621" s="856" t="s">
        <v>42</v>
      </c>
      <c r="E621" s="73" t="s">
        <v>776</v>
      </c>
      <c r="F621" s="73" t="s">
        <v>43</v>
      </c>
      <c r="G621" s="73" t="s">
        <v>133</v>
      </c>
    </row>
    <row r="622" spans="1:7" s="57" customFormat="1" ht="15.75" customHeight="1">
      <c r="A622" s="83"/>
      <c r="B622" s="857"/>
      <c r="C622" s="857"/>
      <c r="D622" s="857"/>
      <c r="E622" s="73" t="s">
        <v>859</v>
      </c>
      <c r="F622" s="73" t="s">
        <v>44</v>
      </c>
      <c r="G622" s="73" t="s">
        <v>45</v>
      </c>
    </row>
    <row r="623" spans="1:7" s="57" customFormat="1" ht="15.75" customHeight="1">
      <c r="A623" s="83"/>
      <c r="B623" s="154" t="s">
        <v>379</v>
      </c>
      <c r="C623" s="154" t="s">
        <v>440</v>
      </c>
      <c r="D623" s="159" t="s">
        <v>914</v>
      </c>
      <c r="E623" s="74">
        <v>43525</v>
      </c>
      <c r="F623" s="74">
        <f>E623+3</f>
        <v>43528</v>
      </c>
      <c r="G623" s="74">
        <f>F623+3</f>
        <v>43531</v>
      </c>
    </row>
    <row r="624" spans="1:7" s="57" customFormat="1" ht="15.75" customHeight="1">
      <c r="A624" s="83"/>
      <c r="B624" s="154" t="s">
        <v>379</v>
      </c>
      <c r="C624" s="154" t="s">
        <v>719</v>
      </c>
      <c r="D624" s="870"/>
      <c r="E624" s="98">
        <f t="shared" ref="E624:G627" si="69">E623+7</f>
        <v>43532</v>
      </c>
      <c r="F624" s="74">
        <f t="shared" si="69"/>
        <v>43535</v>
      </c>
      <c r="G624" s="74">
        <f t="shared" si="69"/>
        <v>43538</v>
      </c>
    </row>
    <row r="625" spans="1:7" s="57" customFormat="1" ht="15.75" customHeight="1">
      <c r="A625" s="83"/>
      <c r="B625" s="154" t="s">
        <v>379</v>
      </c>
      <c r="C625" s="154" t="s">
        <v>720</v>
      </c>
      <c r="D625" s="870"/>
      <c r="E625" s="98">
        <f t="shared" si="69"/>
        <v>43539</v>
      </c>
      <c r="F625" s="74">
        <f t="shared" si="69"/>
        <v>43542</v>
      </c>
      <c r="G625" s="74">
        <f t="shared" si="69"/>
        <v>43545</v>
      </c>
    </row>
    <row r="626" spans="1:7" s="57" customFormat="1" ht="15.75" customHeight="1">
      <c r="A626" s="83"/>
      <c r="B626" s="154" t="s">
        <v>379</v>
      </c>
      <c r="C626" s="154" t="s">
        <v>721</v>
      </c>
      <c r="D626" s="870"/>
      <c r="E626" s="98">
        <f t="shared" si="69"/>
        <v>43546</v>
      </c>
      <c r="F626" s="74">
        <f t="shared" si="69"/>
        <v>43549</v>
      </c>
      <c r="G626" s="74">
        <f t="shared" si="69"/>
        <v>43552</v>
      </c>
    </row>
    <row r="627" spans="1:7" s="57" customFormat="1" ht="15.75" customHeight="1">
      <c r="A627" s="83"/>
      <c r="B627" s="154" t="s">
        <v>379</v>
      </c>
      <c r="C627" s="154" t="s">
        <v>722</v>
      </c>
      <c r="D627" s="870"/>
      <c r="E627" s="98">
        <f t="shared" si="69"/>
        <v>43553</v>
      </c>
      <c r="F627" s="74">
        <f t="shared" si="69"/>
        <v>43556</v>
      </c>
      <c r="G627" s="74">
        <f t="shared" si="69"/>
        <v>43559</v>
      </c>
    </row>
    <row r="628" spans="1:7" s="57" customFormat="1" ht="15.75" customHeight="1">
      <c r="A628" s="83"/>
      <c r="B628" s="73"/>
      <c r="C628" s="73"/>
      <c r="D628" s="855"/>
      <c r="E628" s="73"/>
      <c r="F628" s="74"/>
      <c r="G628" s="74"/>
    </row>
    <row r="629" spans="1:7" s="57" customFormat="1" ht="15.75" customHeight="1">
      <c r="A629" s="871" t="s">
        <v>916</v>
      </c>
      <c r="B629" s="871"/>
      <c r="C629" s="17"/>
      <c r="D629" s="18"/>
      <c r="E629" s="18"/>
      <c r="F629" s="19"/>
      <c r="G629" s="19"/>
    </row>
    <row r="630" spans="1:7" s="57" customFormat="1" ht="15.75" customHeight="1">
      <c r="A630" s="83"/>
      <c r="B630" s="858" t="s">
        <v>40</v>
      </c>
      <c r="C630" s="858" t="s">
        <v>41</v>
      </c>
      <c r="D630" s="858" t="s">
        <v>42</v>
      </c>
      <c r="E630" s="73" t="s">
        <v>776</v>
      </c>
      <c r="F630" s="73" t="s">
        <v>43</v>
      </c>
      <c r="G630" s="73" t="s">
        <v>134</v>
      </c>
    </row>
    <row r="631" spans="1:7" s="57" customFormat="1" ht="15.75" customHeight="1">
      <c r="A631" s="83"/>
      <c r="B631" s="855"/>
      <c r="C631" s="855"/>
      <c r="D631" s="855"/>
      <c r="E631" s="77" t="s">
        <v>32</v>
      </c>
      <c r="F631" s="73" t="s">
        <v>44</v>
      </c>
      <c r="G631" s="73" t="s">
        <v>45</v>
      </c>
    </row>
    <row r="632" spans="1:7" s="57" customFormat="1" ht="15.75" customHeight="1">
      <c r="A632" s="83"/>
      <c r="B632" s="73" t="s">
        <v>339</v>
      </c>
      <c r="C632" s="89" t="s">
        <v>723</v>
      </c>
      <c r="D632" s="862" t="s">
        <v>917</v>
      </c>
      <c r="E632" s="74">
        <v>43524</v>
      </c>
      <c r="F632" s="98">
        <f>E632+3</f>
        <v>43527</v>
      </c>
      <c r="G632" s="74">
        <f>F632+3</f>
        <v>43530</v>
      </c>
    </row>
    <row r="633" spans="1:7" s="57" customFormat="1" ht="15.75" customHeight="1">
      <c r="A633" s="83"/>
      <c r="B633" s="73" t="s">
        <v>339</v>
      </c>
      <c r="C633" s="89" t="s">
        <v>724</v>
      </c>
      <c r="D633" s="888"/>
      <c r="E633" s="98">
        <f t="shared" ref="E633:G636" si="70">E632+7</f>
        <v>43531</v>
      </c>
      <c r="F633" s="98">
        <f t="shared" si="70"/>
        <v>43534</v>
      </c>
      <c r="G633" s="74">
        <f t="shared" si="70"/>
        <v>43537</v>
      </c>
    </row>
    <row r="634" spans="1:7" s="57" customFormat="1" ht="15.75" customHeight="1">
      <c r="A634" s="83"/>
      <c r="B634" s="73" t="s">
        <v>339</v>
      </c>
      <c r="C634" s="89" t="s">
        <v>725</v>
      </c>
      <c r="D634" s="888"/>
      <c r="E634" s="98">
        <f t="shared" si="70"/>
        <v>43538</v>
      </c>
      <c r="F634" s="98">
        <f t="shared" si="70"/>
        <v>43541</v>
      </c>
      <c r="G634" s="74">
        <f t="shared" si="70"/>
        <v>43544</v>
      </c>
    </row>
    <row r="635" spans="1:7" s="57" customFormat="1" ht="15.75" customHeight="1">
      <c r="A635" s="83"/>
      <c r="B635" s="73" t="s">
        <v>339</v>
      </c>
      <c r="C635" s="89" t="s">
        <v>726</v>
      </c>
      <c r="D635" s="888"/>
      <c r="E635" s="98">
        <f t="shared" si="70"/>
        <v>43545</v>
      </c>
      <c r="F635" s="98">
        <f t="shared" si="70"/>
        <v>43548</v>
      </c>
      <c r="G635" s="74">
        <f t="shared" si="70"/>
        <v>43551</v>
      </c>
    </row>
    <row r="636" spans="1:7" s="57" customFormat="1" ht="15.75" customHeight="1">
      <c r="A636" s="83"/>
      <c r="B636" s="73" t="s">
        <v>339</v>
      </c>
      <c r="C636" s="89" t="s">
        <v>727</v>
      </c>
      <c r="D636" s="889"/>
      <c r="E636" s="98">
        <f t="shared" si="70"/>
        <v>43552</v>
      </c>
      <c r="F636" s="98">
        <f t="shared" si="70"/>
        <v>43555</v>
      </c>
      <c r="G636" s="74">
        <f t="shared" si="70"/>
        <v>43558</v>
      </c>
    </row>
    <row r="637" spans="1:7" s="57" customFormat="1" ht="15.75" customHeight="1">
      <c r="A637" s="83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83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83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83"/>
      <c r="B640" s="83"/>
      <c r="C640" s="17"/>
      <c r="D640" s="18"/>
      <c r="E640" s="18"/>
      <c r="F640" s="19"/>
      <c r="G640" s="19"/>
    </row>
    <row r="641" spans="1:7" s="57" customFormat="1" ht="15.75" customHeight="1">
      <c r="A641" s="83"/>
      <c r="B641" s="858" t="s">
        <v>40</v>
      </c>
      <c r="C641" s="858" t="s">
        <v>41</v>
      </c>
      <c r="D641" s="858" t="s">
        <v>42</v>
      </c>
      <c r="E641" s="73" t="s">
        <v>770</v>
      </c>
      <c r="F641" s="73" t="s">
        <v>43</v>
      </c>
      <c r="G641" s="73" t="s">
        <v>136</v>
      </c>
    </row>
    <row r="642" spans="1:7" s="57" customFormat="1" ht="15.75" customHeight="1">
      <c r="A642" s="83"/>
      <c r="B642" s="855"/>
      <c r="C642" s="855"/>
      <c r="D642" s="855"/>
      <c r="E642" s="77" t="s">
        <v>32</v>
      </c>
      <c r="F642" s="73" t="s">
        <v>44</v>
      </c>
      <c r="G642" s="73" t="s">
        <v>45</v>
      </c>
    </row>
    <row r="643" spans="1:7" s="57" customFormat="1" ht="15.75" customHeight="1">
      <c r="A643" s="83"/>
      <c r="B643" s="73" t="s">
        <v>339</v>
      </c>
      <c r="C643" s="89" t="s">
        <v>723</v>
      </c>
      <c r="D643" s="862" t="s">
        <v>917</v>
      </c>
      <c r="E643" s="74">
        <v>43524</v>
      </c>
      <c r="F643" s="98">
        <f>E643+3</f>
        <v>43527</v>
      </c>
      <c r="G643" s="74">
        <f>F643+3</f>
        <v>43530</v>
      </c>
    </row>
    <row r="644" spans="1:7" s="57" customFormat="1" ht="15.75" customHeight="1">
      <c r="A644" s="83"/>
      <c r="B644" s="73" t="s">
        <v>339</v>
      </c>
      <c r="C644" s="89" t="s">
        <v>724</v>
      </c>
      <c r="D644" s="888"/>
      <c r="E644" s="98">
        <f t="shared" ref="E644:G647" si="71">E643+7</f>
        <v>43531</v>
      </c>
      <c r="F644" s="98">
        <f t="shared" si="71"/>
        <v>43534</v>
      </c>
      <c r="G644" s="74">
        <f t="shared" si="71"/>
        <v>43537</v>
      </c>
    </row>
    <row r="645" spans="1:7" s="57" customFormat="1" ht="15.75" customHeight="1">
      <c r="A645" s="83"/>
      <c r="B645" s="73" t="s">
        <v>339</v>
      </c>
      <c r="C645" s="89" t="s">
        <v>725</v>
      </c>
      <c r="D645" s="888"/>
      <c r="E645" s="98">
        <f t="shared" si="71"/>
        <v>43538</v>
      </c>
      <c r="F645" s="98">
        <f t="shared" si="71"/>
        <v>43541</v>
      </c>
      <c r="G645" s="74">
        <f t="shared" si="71"/>
        <v>43544</v>
      </c>
    </row>
    <row r="646" spans="1:7" s="57" customFormat="1" ht="15.75" customHeight="1">
      <c r="A646" s="83"/>
      <c r="B646" s="73" t="s">
        <v>339</v>
      </c>
      <c r="C646" s="89" t="s">
        <v>726</v>
      </c>
      <c r="D646" s="888"/>
      <c r="E646" s="98">
        <f t="shared" si="71"/>
        <v>43545</v>
      </c>
      <c r="F646" s="98">
        <f t="shared" si="71"/>
        <v>43548</v>
      </c>
      <c r="G646" s="74">
        <f t="shared" si="71"/>
        <v>43551</v>
      </c>
    </row>
    <row r="647" spans="1:7" s="57" customFormat="1" ht="15.75" customHeight="1">
      <c r="A647" s="83" t="s">
        <v>918</v>
      </c>
      <c r="B647" s="73" t="s">
        <v>339</v>
      </c>
      <c r="C647" s="89" t="s">
        <v>727</v>
      </c>
      <c r="D647" s="889"/>
      <c r="E647" s="98">
        <f t="shared" si="71"/>
        <v>43552</v>
      </c>
      <c r="F647" s="98">
        <f t="shared" si="71"/>
        <v>43555</v>
      </c>
      <c r="G647" s="74">
        <f t="shared" si="71"/>
        <v>43558</v>
      </c>
    </row>
    <row r="648" spans="1:7" s="57" customFormat="1" ht="15.75" customHeight="1">
      <c r="A648" s="83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83"/>
      <c r="B649" s="83"/>
      <c r="C649" s="17"/>
      <c r="D649" s="18"/>
      <c r="E649" s="18"/>
      <c r="F649" s="19"/>
      <c r="G649" s="19"/>
    </row>
    <row r="650" spans="1:7" s="57" customFormat="1" ht="15.75" customHeight="1">
      <c r="A650" s="83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83"/>
      <c r="B651" s="858" t="s">
        <v>40</v>
      </c>
      <c r="C651" s="858" t="s">
        <v>41</v>
      </c>
      <c r="D651" s="858" t="s">
        <v>42</v>
      </c>
      <c r="E651" s="73" t="s">
        <v>776</v>
      </c>
      <c r="F651" s="73" t="s">
        <v>43</v>
      </c>
      <c r="G651" s="73" t="s">
        <v>137</v>
      </c>
    </row>
    <row r="652" spans="1:7" s="57" customFormat="1" ht="15.75" customHeight="1">
      <c r="A652" s="83"/>
      <c r="B652" s="855"/>
      <c r="C652" s="855"/>
      <c r="D652" s="855"/>
      <c r="E652" s="77" t="s">
        <v>32</v>
      </c>
      <c r="F652" s="73" t="s">
        <v>44</v>
      </c>
      <c r="G652" s="73" t="s">
        <v>45</v>
      </c>
    </row>
    <row r="653" spans="1:7" s="57" customFormat="1" ht="15.75" customHeight="1">
      <c r="A653" s="83"/>
      <c r="B653" s="73" t="s">
        <v>708</v>
      </c>
      <c r="C653" s="89" t="s">
        <v>436</v>
      </c>
      <c r="D653" s="862" t="s">
        <v>919</v>
      </c>
      <c r="E653" s="74">
        <v>43524</v>
      </c>
      <c r="F653" s="98">
        <f>E653+3</f>
        <v>43527</v>
      </c>
      <c r="G653" s="74">
        <f>F653+4</f>
        <v>43531</v>
      </c>
    </row>
    <row r="654" spans="1:7" s="57" customFormat="1" ht="15.75" customHeight="1">
      <c r="A654" s="83"/>
      <c r="B654" s="73" t="s">
        <v>709</v>
      </c>
      <c r="C654" s="89" t="s">
        <v>436</v>
      </c>
      <c r="D654" s="888"/>
      <c r="E654" s="98">
        <f t="shared" ref="E654:G657" si="72">E653+7</f>
        <v>43531</v>
      </c>
      <c r="F654" s="98">
        <f t="shared" si="72"/>
        <v>43534</v>
      </c>
      <c r="G654" s="74">
        <f t="shared" si="72"/>
        <v>43538</v>
      </c>
    </row>
    <row r="655" spans="1:7" s="57" customFormat="1" ht="15.75" customHeight="1">
      <c r="A655" s="83"/>
      <c r="B655" s="73" t="s">
        <v>710</v>
      </c>
      <c r="C655" s="89" t="s">
        <v>436</v>
      </c>
      <c r="D655" s="888"/>
      <c r="E655" s="98">
        <f t="shared" si="72"/>
        <v>43538</v>
      </c>
      <c r="F655" s="98">
        <f t="shared" si="72"/>
        <v>43541</v>
      </c>
      <c r="G655" s="74">
        <f t="shared" si="72"/>
        <v>43545</v>
      </c>
    </row>
    <row r="656" spans="1:7" s="57" customFormat="1" ht="15.75" customHeight="1">
      <c r="A656" s="83" t="s">
        <v>920</v>
      </c>
      <c r="B656" s="73" t="s">
        <v>711</v>
      </c>
      <c r="C656" s="89" t="s">
        <v>717</v>
      </c>
      <c r="D656" s="888"/>
      <c r="E656" s="98">
        <f>E655+7</f>
        <v>43545</v>
      </c>
      <c r="F656" s="98">
        <f t="shared" si="72"/>
        <v>43548</v>
      </c>
      <c r="G656" s="74">
        <f t="shared" si="72"/>
        <v>43552</v>
      </c>
    </row>
    <row r="657" spans="1:7" s="57" customFormat="1" ht="15.75" customHeight="1">
      <c r="A657" s="83"/>
      <c r="B657" s="73" t="s">
        <v>728</v>
      </c>
      <c r="C657" s="89" t="s">
        <v>717</v>
      </c>
      <c r="D657" s="889"/>
      <c r="E657" s="98">
        <f t="shared" si="72"/>
        <v>43552</v>
      </c>
      <c r="F657" s="98">
        <f t="shared" si="72"/>
        <v>43555</v>
      </c>
      <c r="G657" s="74">
        <f t="shared" si="72"/>
        <v>43559</v>
      </c>
    </row>
    <row r="658" spans="1:7" s="57" customFormat="1" ht="15.75" customHeight="1">
      <c r="A658" s="83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83"/>
      <c r="B659" s="83"/>
      <c r="C659" s="17"/>
      <c r="D659" s="18"/>
      <c r="E659" s="18"/>
      <c r="F659" s="19"/>
      <c r="G659" s="19"/>
    </row>
    <row r="660" spans="1:7" s="57" customFormat="1" ht="15.75" customHeight="1">
      <c r="A660" s="83"/>
      <c r="B660" s="858" t="s">
        <v>40</v>
      </c>
      <c r="C660" s="858" t="s">
        <v>41</v>
      </c>
      <c r="D660" s="858" t="s">
        <v>42</v>
      </c>
      <c r="E660" s="73" t="s">
        <v>770</v>
      </c>
      <c r="F660" s="73" t="s">
        <v>43</v>
      </c>
      <c r="G660" s="73" t="s">
        <v>138</v>
      </c>
    </row>
    <row r="661" spans="1:7" s="57" customFormat="1" ht="15.75" customHeight="1">
      <c r="A661" s="83"/>
      <c r="B661" s="855"/>
      <c r="C661" s="855"/>
      <c r="D661" s="855"/>
      <c r="E661" s="77" t="s">
        <v>32</v>
      </c>
      <c r="F661" s="73" t="s">
        <v>44</v>
      </c>
      <c r="G661" s="73" t="s">
        <v>45</v>
      </c>
    </row>
    <row r="662" spans="1:7" s="57" customFormat="1" ht="15.75" customHeight="1">
      <c r="A662" s="83"/>
      <c r="B662" s="73" t="s">
        <v>330</v>
      </c>
      <c r="C662" s="160" t="s">
        <v>921</v>
      </c>
      <c r="D662" s="858" t="s">
        <v>922</v>
      </c>
      <c r="E662" s="74">
        <v>43527</v>
      </c>
      <c r="F662" s="74">
        <f>E662+3</f>
        <v>43530</v>
      </c>
      <c r="G662" s="74">
        <f>F662+3</f>
        <v>43533</v>
      </c>
    </row>
    <row r="663" spans="1:7" s="57" customFormat="1" ht="15.75" customHeight="1">
      <c r="A663" s="83"/>
      <c r="B663" s="73" t="s">
        <v>331</v>
      </c>
      <c r="C663" s="160" t="s">
        <v>374</v>
      </c>
      <c r="D663" s="870"/>
      <c r="E663" s="74">
        <f t="shared" ref="E663:F666" si="73">E662+7</f>
        <v>43534</v>
      </c>
      <c r="F663" s="74">
        <f t="shared" si="73"/>
        <v>43537</v>
      </c>
      <c r="G663" s="74">
        <f>F663+3</f>
        <v>43540</v>
      </c>
    </row>
    <row r="664" spans="1:7" s="57" customFormat="1" ht="15.75" customHeight="1">
      <c r="A664" s="83"/>
      <c r="B664" s="73" t="s">
        <v>330</v>
      </c>
      <c r="C664" s="160" t="s">
        <v>439</v>
      </c>
      <c r="D664" s="870"/>
      <c r="E664" s="74">
        <f t="shared" si="73"/>
        <v>43541</v>
      </c>
      <c r="F664" s="74">
        <f t="shared" si="73"/>
        <v>43544</v>
      </c>
      <c r="G664" s="74">
        <f>F664+3</f>
        <v>43547</v>
      </c>
    </row>
    <row r="665" spans="1:7" s="57" customFormat="1" ht="15.75" customHeight="1">
      <c r="A665" s="83"/>
      <c r="B665" s="73" t="s">
        <v>331</v>
      </c>
      <c r="C665" s="160" t="s">
        <v>437</v>
      </c>
      <c r="D665" s="870"/>
      <c r="E665" s="74">
        <f t="shared" si="73"/>
        <v>43548</v>
      </c>
      <c r="F665" s="74">
        <f t="shared" si="73"/>
        <v>43551</v>
      </c>
      <c r="G665" s="74">
        <f>F665+3</f>
        <v>43554</v>
      </c>
    </row>
    <row r="666" spans="1:7" s="57" customFormat="1" ht="15.75" customHeight="1">
      <c r="A666" s="83" t="s">
        <v>138</v>
      </c>
      <c r="B666" s="73" t="s">
        <v>330</v>
      </c>
      <c r="C666" s="160" t="s">
        <v>438</v>
      </c>
      <c r="D666" s="855"/>
      <c r="E666" s="74">
        <f t="shared" si="73"/>
        <v>43555</v>
      </c>
      <c r="F666" s="74">
        <f t="shared" si="73"/>
        <v>43558</v>
      </c>
      <c r="G666" s="74">
        <f>F666+3</f>
        <v>43561</v>
      </c>
    </row>
    <row r="667" spans="1:7" s="57" customFormat="1" ht="15.75" customHeight="1">
      <c r="A667" s="83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83"/>
      <c r="B668" s="858" t="s">
        <v>40</v>
      </c>
      <c r="C668" s="858" t="s">
        <v>41</v>
      </c>
      <c r="D668" s="858" t="s">
        <v>42</v>
      </c>
      <c r="E668" s="73" t="s">
        <v>770</v>
      </c>
      <c r="F668" s="73" t="s">
        <v>43</v>
      </c>
      <c r="G668" s="73" t="s">
        <v>138</v>
      </c>
    </row>
    <row r="669" spans="1:7" s="57" customFormat="1" ht="15.75" customHeight="1">
      <c r="A669" s="83"/>
      <c r="B669" s="855"/>
      <c r="C669" s="855"/>
      <c r="D669" s="855"/>
      <c r="E669" s="77" t="s">
        <v>32</v>
      </c>
      <c r="F669" s="73" t="s">
        <v>44</v>
      </c>
      <c r="G669" s="73" t="s">
        <v>45</v>
      </c>
    </row>
    <row r="670" spans="1:7" s="57" customFormat="1" ht="15.75" customHeight="1">
      <c r="A670" s="83"/>
      <c r="B670" s="73" t="s">
        <v>0</v>
      </c>
      <c r="C670" s="138" t="s">
        <v>923</v>
      </c>
      <c r="D670" s="858" t="s">
        <v>922</v>
      </c>
      <c r="E670" s="74">
        <v>43528</v>
      </c>
      <c r="F670" s="74">
        <f>E670+3</f>
        <v>43531</v>
      </c>
      <c r="G670" s="74">
        <f>F670+3</f>
        <v>43534</v>
      </c>
    </row>
    <row r="671" spans="1:7" s="57" customFormat="1" ht="15.75" customHeight="1">
      <c r="A671" s="83"/>
      <c r="B671" s="73" t="s">
        <v>0</v>
      </c>
      <c r="C671" s="138" t="s">
        <v>719</v>
      </c>
      <c r="D671" s="870"/>
      <c r="E671" s="74">
        <f t="shared" ref="E671:F674" si="74">E670+7</f>
        <v>43535</v>
      </c>
      <c r="F671" s="74">
        <f t="shared" si="74"/>
        <v>43538</v>
      </c>
      <c r="G671" s="74">
        <f>F671+3</f>
        <v>43541</v>
      </c>
    </row>
    <row r="672" spans="1:7" s="57" customFormat="1" ht="15.75" customHeight="1">
      <c r="A672" s="83"/>
      <c r="B672" s="73" t="s">
        <v>0</v>
      </c>
      <c r="C672" s="138" t="s">
        <v>720</v>
      </c>
      <c r="D672" s="870"/>
      <c r="E672" s="74">
        <f t="shared" si="74"/>
        <v>43542</v>
      </c>
      <c r="F672" s="74">
        <f t="shared" si="74"/>
        <v>43545</v>
      </c>
      <c r="G672" s="74">
        <f>F672+3</f>
        <v>43548</v>
      </c>
    </row>
    <row r="673" spans="1:7" s="57" customFormat="1" ht="15.75" customHeight="1">
      <c r="A673" s="83"/>
      <c r="B673" s="73" t="s">
        <v>0</v>
      </c>
      <c r="C673" s="138" t="s">
        <v>721</v>
      </c>
      <c r="D673" s="870"/>
      <c r="E673" s="74">
        <f t="shared" si="74"/>
        <v>43549</v>
      </c>
      <c r="F673" s="74">
        <f t="shared" si="74"/>
        <v>43552</v>
      </c>
      <c r="G673" s="74">
        <f>F673+3</f>
        <v>43555</v>
      </c>
    </row>
    <row r="674" spans="1:7" s="57" customFormat="1" ht="15.75" customHeight="1">
      <c r="A674" s="83"/>
      <c r="B674" s="73" t="s">
        <v>0</v>
      </c>
      <c r="C674" s="138" t="s">
        <v>722</v>
      </c>
      <c r="D674" s="855"/>
      <c r="E674" s="74">
        <f t="shared" si="74"/>
        <v>43556</v>
      </c>
      <c r="F674" s="74">
        <f t="shared" si="74"/>
        <v>43559</v>
      </c>
      <c r="G674" s="74">
        <f>F674+3</f>
        <v>43562</v>
      </c>
    </row>
    <row r="675" spans="1:7" s="57" customFormat="1" ht="15.75" customHeight="1">
      <c r="A675" s="83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83"/>
      <c r="B676" s="83"/>
      <c r="C676" s="17"/>
      <c r="D676" s="18"/>
      <c r="E676" s="18"/>
      <c r="F676" s="19"/>
      <c r="G676" s="19"/>
    </row>
    <row r="677" spans="1:7" s="57" customFormat="1" ht="15.75" customHeight="1">
      <c r="A677" s="83"/>
      <c r="B677" s="858" t="s">
        <v>40</v>
      </c>
      <c r="C677" s="858" t="s">
        <v>41</v>
      </c>
      <c r="D677" s="858" t="s">
        <v>42</v>
      </c>
      <c r="E677" s="73" t="s">
        <v>770</v>
      </c>
      <c r="F677" s="73" t="s">
        <v>43</v>
      </c>
      <c r="G677" s="73" t="s">
        <v>141</v>
      </c>
    </row>
    <row r="678" spans="1:7" s="57" customFormat="1" ht="15.75" customHeight="1">
      <c r="A678" s="83"/>
      <c r="B678" s="855"/>
      <c r="C678" s="855"/>
      <c r="D678" s="855"/>
      <c r="E678" s="77" t="s">
        <v>32</v>
      </c>
      <c r="F678" s="73" t="s">
        <v>44</v>
      </c>
      <c r="G678" s="73" t="s">
        <v>45</v>
      </c>
    </row>
    <row r="679" spans="1:7" s="57" customFormat="1" ht="15.75" customHeight="1">
      <c r="A679" s="83"/>
      <c r="B679" s="73" t="s">
        <v>737</v>
      </c>
      <c r="C679" s="73" t="s">
        <v>720</v>
      </c>
      <c r="D679" s="858" t="s">
        <v>924</v>
      </c>
      <c r="E679" s="74">
        <v>43527</v>
      </c>
      <c r="F679" s="74">
        <f>E679+3</f>
        <v>43530</v>
      </c>
      <c r="G679" s="74">
        <f>F679+3</f>
        <v>43533</v>
      </c>
    </row>
    <row r="680" spans="1:7" s="57" customFormat="1" ht="15.75" customHeight="1">
      <c r="A680" s="83"/>
      <c r="B680" s="73" t="s">
        <v>737</v>
      </c>
      <c r="C680" s="73" t="s">
        <v>721</v>
      </c>
      <c r="D680" s="870"/>
      <c r="E680" s="74">
        <f t="shared" ref="E680:F683" si="75">E679+7</f>
        <v>43534</v>
      </c>
      <c r="F680" s="74">
        <f t="shared" si="75"/>
        <v>43537</v>
      </c>
      <c r="G680" s="74">
        <f>F680+3</f>
        <v>43540</v>
      </c>
    </row>
    <row r="681" spans="1:7" s="57" customFormat="1" ht="15.75" customHeight="1">
      <c r="A681" s="83"/>
      <c r="B681" s="73" t="s">
        <v>737</v>
      </c>
      <c r="C681" s="73" t="s">
        <v>722</v>
      </c>
      <c r="D681" s="870"/>
      <c r="E681" s="74">
        <f t="shared" si="75"/>
        <v>43541</v>
      </c>
      <c r="F681" s="74">
        <f t="shared" si="75"/>
        <v>43544</v>
      </c>
      <c r="G681" s="74">
        <f>F681+3</f>
        <v>43547</v>
      </c>
    </row>
    <row r="682" spans="1:7" s="57" customFormat="1" ht="15.75" customHeight="1">
      <c r="A682" s="83"/>
      <c r="B682" s="73" t="s">
        <v>737</v>
      </c>
      <c r="C682" s="73" t="s">
        <v>738</v>
      </c>
      <c r="D682" s="870"/>
      <c r="E682" s="74">
        <f t="shared" si="75"/>
        <v>43548</v>
      </c>
      <c r="F682" s="74">
        <f t="shared" si="75"/>
        <v>43551</v>
      </c>
      <c r="G682" s="74">
        <f>F682+3</f>
        <v>43554</v>
      </c>
    </row>
    <row r="683" spans="1:7" s="57" customFormat="1" ht="15.75" customHeight="1">
      <c r="A683" s="83" t="s">
        <v>141</v>
      </c>
      <c r="B683" s="73" t="s">
        <v>737</v>
      </c>
      <c r="C683" s="73" t="s">
        <v>739</v>
      </c>
      <c r="D683" s="855"/>
      <c r="E683" s="74">
        <f t="shared" si="75"/>
        <v>43555</v>
      </c>
      <c r="F683" s="74">
        <f t="shared" si="75"/>
        <v>43558</v>
      </c>
      <c r="G683" s="74">
        <f>F683+3</f>
        <v>43561</v>
      </c>
    </row>
    <row r="684" spans="1:7" s="57" customFormat="1" ht="15.75" customHeight="1">
      <c r="A684" s="83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83"/>
      <c r="B685" s="858" t="s">
        <v>773</v>
      </c>
      <c r="C685" s="858" t="s">
        <v>41</v>
      </c>
      <c r="D685" s="858" t="s">
        <v>42</v>
      </c>
      <c r="E685" s="73" t="s">
        <v>770</v>
      </c>
      <c r="F685" s="73" t="s">
        <v>43</v>
      </c>
      <c r="G685" s="73" t="s">
        <v>141</v>
      </c>
    </row>
    <row r="686" spans="1:7" s="57" customFormat="1" ht="15.75" customHeight="1">
      <c r="A686" s="83"/>
      <c r="B686" s="855"/>
      <c r="C686" s="855"/>
      <c r="D686" s="855"/>
      <c r="E686" s="77" t="s">
        <v>32</v>
      </c>
      <c r="F686" s="73" t="s">
        <v>44</v>
      </c>
      <c r="G686" s="73" t="s">
        <v>45</v>
      </c>
    </row>
    <row r="687" spans="1:7" s="57" customFormat="1" ht="15.75" customHeight="1">
      <c r="A687" s="83"/>
      <c r="B687" s="73" t="s">
        <v>925</v>
      </c>
      <c r="C687" s="138" t="s">
        <v>926</v>
      </c>
      <c r="D687" s="862" t="s">
        <v>927</v>
      </c>
      <c r="E687" s="74">
        <v>43523</v>
      </c>
      <c r="F687" s="74">
        <f>E687+3</f>
        <v>43526</v>
      </c>
      <c r="G687" s="74">
        <f>F687+4</f>
        <v>43530</v>
      </c>
    </row>
    <row r="688" spans="1:7" s="57" customFormat="1" ht="15.75" customHeight="1">
      <c r="A688" s="83"/>
      <c r="B688" s="73" t="s">
        <v>928</v>
      </c>
      <c r="C688" s="138" t="s">
        <v>440</v>
      </c>
      <c r="D688" s="888"/>
      <c r="E688" s="74">
        <f t="shared" ref="E688:F691" si="76">E687+7</f>
        <v>43530</v>
      </c>
      <c r="F688" s="74">
        <f t="shared" si="76"/>
        <v>43533</v>
      </c>
      <c r="G688" s="74">
        <f>F688+4</f>
        <v>43537</v>
      </c>
    </row>
    <row r="689" spans="1:7" s="57" customFormat="1" ht="15.75" customHeight="1">
      <c r="A689" s="83"/>
      <c r="B689" s="73" t="s">
        <v>928</v>
      </c>
      <c r="C689" s="138" t="s">
        <v>719</v>
      </c>
      <c r="D689" s="888"/>
      <c r="E689" s="74">
        <f t="shared" si="76"/>
        <v>43537</v>
      </c>
      <c r="F689" s="74">
        <f t="shared" si="76"/>
        <v>43540</v>
      </c>
      <c r="G689" s="74">
        <f>F689+4</f>
        <v>43544</v>
      </c>
    </row>
    <row r="690" spans="1:7" s="57" customFormat="1" ht="15.75" customHeight="1">
      <c r="A690" s="83"/>
      <c r="B690" s="73" t="s">
        <v>928</v>
      </c>
      <c r="C690" s="138" t="s">
        <v>720</v>
      </c>
      <c r="D690" s="888"/>
      <c r="E690" s="74">
        <f t="shared" si="76"/>
        <v>43544</v>
      </c>
      <c r="F690" s="74">
        <f t="shared" si="76"/>
        <v>43547</v>
      </c>
      <c r="G690" s="74">
        <f>F690+4</f>
        <v>43551</v>
      </c>
    </row>
    <row r="691" spans="1:7" s="57" customFormat="1" ht="15.75" customHeight="1">
      <c r="A691" s="83"/>
      <c r="B691" s="73" t="s">
        <v>928</v>
      </c>
      <c r="C691" s="138" t="s">
        <v>721</v>
      </c>
      <c r="D691" s="889"/>
      <c r="E691" s="74">
        <f t="shared" si="76"/>
        <v>43551</v>
      </c>
      <c r="F691" s="74">
        <f t="shared" si="76"/>
        <v>43554</v>
      </c>
      <c r="G691" s="74">
        <f>F691+4</f>
        <v>43558</v>
      </c>
    </row>
    <row r="692" spans="1:7" s="57" customFormat="1" ht="15.75" customHeight="1">
      <c r="A692" s="83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83"/>
      <c r="B693" s="83"/>
      <c r="C693" s="17"/>
      <c r="D693" s="18"/>
      <c r="E693" s="18"/>
      <c r="F693" s="19"/>
      <c r="G693" s="19"/>
    </row>
    <row r="694" spans="1:7" s="57" customFormat="1" ht="15.75" customHeight="1">
      <c r="A694" s="83"/>
      <c r="B694" s="858" t="s">
        <v>40</v>
      </c>
      <c r="C694" s="858" t="s">
        <v>41</v>
      </c>
      <c r="D694" s="858" t="s">
        <v>42</v>
      </c>
      <c r="E694" s="73" t="s">
        <v>776</v>
      </c>
      <c r="F694" s="73" t="s">
        <v>43</v>
      </c>
      <c r="G694" s="73" t="s">
        <v>143</v>
      </c>
    </row>
    <row r="695" spans="1:7" s="57" customFormat="1" ht="15.75" customHeight="1">
      <c r="A695" s="83"/>
      <c r="B695" s="855"/>
      <c r="C695" s="855"/>
      <c r="D695" s="855"/>
      <c r="E695" s="77" t="s">
        <v>32</v>
      </c>
      <c r="F695" s="73" t="s">
        <v>44</v>
      </c>
      <c r="G695" s="73" t="s">
        <v>45</v>
      </c>
    </row>
    <row r="696" spans="1:7" s="57" customFormat="1" ht="15.75" customHeight="1">
      <c r="A696" s="83"/>
      <c r="B696" s="73" t="s">
        <v>33</v>
      </c>
      <c r="C696" s="76" t="s">
        <v>446</v>
      </c>
      <c r="D696" s="858" t="s">
        <v>929</v>
      </c>
      <c r="E696" s="74">
        <v>43522</v>
      </c>
      <c r="F696" s="74">
        <f t="shared" ref="F696:G700" si="77">E696+4</f>
        <v>43526</v>
      </c>
      <c r="G696" s="74">
        <f t="shared" si="77"/>
        <v>43530</v>
      </c>
    </row>
    <row r="697" spans="1:7" s="57" customFormat="1" ht="15.75" customHeight="1">
      <c r="A697" s="83"/>
      <c r="B697" s="73" t="s">
        <v>33</v>
      </c>
      <c r="C697" s="76" t="s">
        <v>435</v>
      </c>
      <c r="D697" s="870"/>
      <c r="E697" s="74">
        <f>E696+7</f>
        <v>43529</v>
      </c>
      <c r="F697" s="74">
        <f t="shared" si="77"/>
        <v>43533</v>
      </c>
      <c r="G697" s="74">
        <f t="shared" si="77"/>
        <v>43537</v>
      </c>
    </row>
    <row r="698" spans="1:7" s="57" customFormat="1" ht="15.75" customHeight="1">
      <c r="A698" s="83"/>
      <c r="B698" s="73" t="s">
        <v>33</v>
      </c>
      <c r="C698" s="76" t="s">
        <v>713</v>
      </c>
      <c r="D698" s="870"/>
      <c r="E698" s="74">
        <f>E697+7</f>
        <v>43536</v>
      </c>
      <c r="F698" s="74">
        <f t="shared" si="77"/>
        <v>43540</v>
      </c>
      <c r="G698" s="74">
        <f t="shared" si="77"/>
        <v>43544</v>
      </c>
    </row>
    <row r="699" spans="1:7" s="57" customFormat="1" ht="15.75" customHeight="1">
      <c r="A699" s="83"/>
      <c r="B699" s="73" t="s">
        <v>33</v>
      </c>
      <c r="C699" s="76" t="s">
        <v>712</v>
      </c>
      <c r="D699" s="870"/>
      <c r="E699" s="74">
        <f>E698+7</f>
        <v>43543</v>
      </c>
      <c r="F699" s="74">
        <f t="shared" si="77"/>
        <v>43547</v>
      </c>
      <c r="G699" s="74">
        <f t="shared" si="77"/>
        <v>43551</v>
      </c>
    </row>
    <row r="700" spans="1:7" s="57" customFormat="1" ht="15.75" customHeight="1">
      <c r="A700" s="83" t="s">
        <v>142</v>
      </c>
      <c r="B700" s="73" t="s">
        <v>33</v>
      </c>
      <c r="C700" s="76" t="s">
        <v>715</v>
      </c>
      <c r="D700" s="855"/>
      <c r="E700" s="74">
        <f>E699+7</f>
        <v>43550</v>
      </c>
      <c r="F700" s="74">
        <f t="shared" si="77"/>
        <v>43554</v>
      </c>
      <c r="G700" s="74">
        <f t="shared" si="77"/>
        <v>43558</v>
      </c>
    </row>
    <row r="701" spans="1:7" s="57" customFormat="1" ht="15.75" customHeight="1">
      <c r="A701" s="83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83"/>
      <c r="B702" s="83"/>
      <c r="C702" s="17"/>
      <c r="D702" s="18"/>
      <c r="E702" s="18"/>
      <c r="F702" s="19"/>
      <c r="G702" s="19"/>
    </row>
    <row r="703" spans="1:7" s="57" customFormat="1" ht="15.75" customHeight="1">
      <c r="A703" s="83"/>
      <c r="B703" s="856" t="s">
        <v>40</v>
      </c>
      <c r="C703" s="856" t="s">
        <v>41</v>
      </c>
      <c r="D703" s="856" t="s">
        <v>42</v>
      </c>
      <c r="E703" s="73" t="s">
        <v>776</v>
      </c>
      <c r="F703" s="73" t="s">
        <v>43</v>
      </c>
      <c r="G703" s="73" t="s">
        <v>930</v>
      </c>
    </row>
    <row r="704" spans="1:7" s="57" customFormat="1" ht="15.75" customHeight="1">
      <c r="A704" s="83"/>
      <c r="B704" s="857"/>
      <c r="C704" s="857"/>
      <c r="D704" s="857"/>
      <c r="E704" s="73" t="s">
        <v>32</v>
      </c>
      <c r="F704" s="73" t="s">
        <v>44</v>
      </c>
      <c r="G704" s="73" t="s">
        <v>45</v>
      </c>
    </row>
    <row r="705" spans="1:7" s="57" customFormat="1" ht="15.75" customHeight="1">
      <c r="A705" s="83"/>
      <c r="B705" s="73" t="s">
        <v>754</v>
      </c>
      <c r="C705" s="76" t="s">
        <v>755</v>
      </c>
      <c r="D705" s="896" t="s">
        <v>756</v>
      </c>
      <c r="E705" s="74">
        <v>43526</v>
      </c>
      <c r="F705" s="74">
        <f>E705+3</f>
        <v>43529</v>
      </c>
      <c r="G705" s="74">
        <f>F705+5</f>
        <v>43534</v>
      </c>
    </row>
    <row r="706" spans="1:7" s="57" customFormat="1" ht="15.75" customHeight="1">
      <c r="A706" s="83"/>
      <c r="B706" s="73" t="s">
        <v>754</v>
      </c>
      <c r="C706" s="76" t="s">
        <v>757</v>
      </c>
      <c r="D706" s="880"/>
      <c r="E706" s="74">
        <f>E705+7</f>
        <v>43533</v>
      </c>
      <c r="F706" s="74">
        <f t="shared" ref="E706:F709" si="78">F705+7</f>
        <v>43536</v>
      </c>
      <c r="G706" s="74">
        <f>F706+5</f>
        <v>43541</v>
      </c>
    </row>
    <row r="707" spans="1:7" s="57" customFormat="1" ht="15.75" customHeight="1">
      <c r="A707" s="83"/>
      <c r="B707" s="73" t="s">
        <v>754</v>
      </c>
      <c r="C707" s="76" t="s">
        <v>758</v>
      </c>
      <c r="D707" s="880"/>
      <c r="E707" s="74">
        <f t="shared" si="78"/>
        <v>43540</v>
      </c>
      <c r="F707" s="74">
        <f t="shared" si="78"/>
        <v>43543</v>
      </c>
      <c r="G707" s="74">
        <f>F707+5</f>
        <v>43548</v>
      </c>
    </row>
    <row r="708" spans="1:7" s="57" customFormat="1" ht="15.75" customHeight="1">
      <c r="A708" s="83"/>
      <c r="B708" s="73" t="s">
        <v>754</v>
      </c>
      <c r="C708" s="76" t="s">
        <v>759</v>
      </c>
      <c r="D708" s="880"/>
      <c r="E708" s="74">
        <f t="shared" si="78"/>
        <v>43547</v>
      </c>
      <c r="F708" s="74">
        <f t="shared" si="78"/>
        <v>43550</v>
      </c>
      <c r="G708" s="74">
        <f>F708+5</f>
        <v>43555</v>
      </c>
    </row>
    <row r="709" spans="1:7" s="57" customFormat="1" ht="15.75" customHeight="1">
      <c r="A709" s="83" t="s">
        <v>144</v>
      </c>
      <c r="B709" s="73"/>
      <c r="C709" s="76"/>
      <c r="D709" s="857"/>
      <c r="E709" s="74">
        <f t="shared" si="78"/>
        <v>43554</v>
      </c>
      <c r="F709" s="74">
        <f t="shared" si="78"/>
        <v>43557</v>
      </c>
      <c r="G709" s="74">
        <f>F709+5</f>
        <v>43562</v>
      </c>
    </row>
    <row r="710" spans="1:7" s="57" customFormat="1" ht="15.75" customHeight="1">
      <c r="A710" s="83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83"/>
      <c r="B711" s="858" t="s">
        <v>773</v>
      </c>
      <c r="C711" s="858" t="s">
        <v>41</v>
      </c>
      <c r="D711" s="858" t="s">
        <v>42</v>
      </c>
      <c r="E711" s="73" t="s">
        <v>770</v>
      </c>
      <c r="F711" s="73" t="s">
        <v>43</v>
      </c>
      <c r="G711" s="73" t="s">
        <v>145</v>
      </c>
    </row>
    <row r="712" spans="1:7" s="57" customFormat="1" ht="15.75" customHeight="1">
      <c r="A712" s="83"/>
      <c r="B712" s="855"/>
      <c r="C712" s="855"/>
      <c r="D712" s="855"/>
      <c r="E712" s="77" t="s">
        <v>32</v>
      </c>
      <c r="F712" s="73" t="s">
        <v>44</v>
      </c>
      <c r="G712" s="73" t="s">
        <v>45</v>
      </c>
    </row>
    <row r="713" spans="1:7" s="57" customFormat="1" ht="15.75" customHeight="1">
      <c r="A713" s="83"/>
      <c r="B713" s="73" t="s">
        <v>760</v>
      </c>
      <c r="C713" s="76" t="s">
        <v>761</v>
      </c>
      <c r="D713" s="882" t="s">
        <v>762</v>
      </c>
      <c r="E713" s="74">
        <v>43522</v>
      </c>
      <c r="F713" s="74">
        <f t="shared" ref="F713:G717" si="79">E713+3</f>
        <v>43525</v>
      </c>
      <c r="G713" s="74">
        <f t="shared" si="79"/>
        <v>43528</v>
      </c>
    </row>
    <row r="714" spans="1:7" s="57" customFormat="1" ht="15.75" customHeight="1">
      <c r="A714" s="83"/>
      <c r="B714" s="73" t="s">
        <v>763</v>
      </c>
      <c r="C714" s="76" t="s">
        <v>764</v>
      </c>
      <c r="D714" s="870"/>
      <c r="E714" s="74">
        <f>E713+7</f>
        <v>43529</v>
      </c>
      <c r="F714" s="74">
        <f t="shared" si="79"/>
        <v>43532</v>
      </c>
      <c r="G714" s="74">
        <f t="shared" si="79"/>
        <v>43535</v>
      </c>
    </row>
    <row r="715" spans="1:7" s="57" customFormat="1" ht="15.75" customHeight="1">
      <c r="A715" s="83"/>
      <c r="B715" s="73" t="s">
        <v>763</v>
      </c>
      <c r="C715" s="76" t="s">
        <v>765</v>
      </c>
      <c r="D715" s="870"/>
      <c r="E715" s="74">
        <f>E714+7</f>
        <v>43536</v>
      </c>
      <c r="F715" s="74">
        <f t="shared" si="79"/>
        <v>43539</v>
      </c>
      <c r="G715" s="74">
        <f t="shared" si="79"/>
        <v>43542</v>
      </c>
    </row>
    <row r="716" spans="1:7" s="57" customFormat="1" ht="15.75" customHeight="1">
      <c r="A716" s="83"/>
      <c r="B716" s="73" t="s">
        <v>763</v>
      </c>
      <c r="C716" s="76" t="s">
        <v>766</v>
      </c>
      <c r="D716" s="870"/>
      <c r="E716" s="74">
        <f>E715+7</f>
        <v>43543</v>
      </c>
      <c r="F716" s="74">
        <f t="shared" si="79"/>
        <v>43546</v>
      </c>
      <c r="G716" s="74">
        <f t="shared" si="79"/>
        <v>43549</v>
      </c>
    </row>
    <row r="717" spans="1:7" s="57" customFormat="1" ht="15.75" customHeight="1">
      <c r="A717" s="83"/>
      <c r="B717" s="73" t="s">
        <v>763</v>
      </c>
      <c r="C717" s="76" t="s">
        <v>767</v>
      </c>
      <c r="D717" s="855"/>
      <c r="E717" s="74">
        <f>E716+7</f>
        <v>43550</v>
      </c>
      <c r="F717" s="74">
        <f t="shared" si="79"/>
        <v>43553</v>
      </c>
      <c r="G717" s="74">
        <f t="shared" si="79"/>
        <v>43556</v>
      </c>
    </row>
    <row r="718" spans="1:7" s="57" customFormat="1" ht="15.75" customHeight="1">
      <c r="A718" s="83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83"/>
      <c r="B719" s="83"/>
      <c r="C719" s="17"/>
      <c r="D719" s="18"/>
      <c r="E719" s="18"/>
      <c r="F719" s="19"/>
      <c r="G719" s="19"/>
    </row>
    <row r="720" spans="1:7" s="57" customFormat="1" ht="15.75" customHeight="1">
      <c r="A720" s="83"/>
      <c r="B720" s="858" t="s">
        <v>773</v>
      </c>
      <c r="C720" s="858" t="s">
        <v>41</v>
      </c>
      <c r="D720" s="858" t="s">
        <v>42</v>
      </c>
      <c r="E720" s="73" t="s">
        <v>770</v>
      </c>
      <c r="F720" s="73" t="s">
        <v>43</v>
      </c>
      <c r="G720" s="73" t="s">
        <v>146</v>
      </c>
    </row>
    <row r="721" spans="1:7" s="57" customFormat="1" ht="15.75" customHeight="1">
      <c r="A721" s="83"/>
      <c r="B721" s="855"/>
      <c r="C721" s="855"/>
      <c r="D721" s="855"/>
      <c r="E721" s="77" t="s">
        <v>32</v>
      </c>
      <c r="F721" s="73" t="s">
        <v>44</v>
      </c>
      <c r="G721" s="73" t="s">
        <v>45</v>
      </c>
    </row>
    <row r="722" spans="1:7" s="57" customFormat="1" ht="15.75" customHeight="1">
      <c r="A722" s="83"/>
      <c r="B722" s="73" t="s">
        <v>33</v>
      </c>
      <c r="C722" s="76" t="s">
        <v>446</v>
      </c>
      <c r="D722" s="858" t="s">
        <v>929</v>
      </c>
      <c r="E722" s="74">
        <v>43522</v>
      </c>
      <c r="F722" s="74">
        <f t="shared" ref="F722:G726" si="80">E722+4</f>
        <v>43526</v>
      </c>
      <c r="G722" s="74">
        <f t="shared" si="80"/>
        <v>43530</v>
      </c>
    </row>
    <row r="723" spans="1:7" s="57" customFormat="1" ht="15.75" customHeight="1">
      <c r="A723" s="83"/>
      <c r="B723" s="73" t="s">
        <v>33</v>
      </c>
      <c r="C723" s="76" t="s">
        <v>435</v>
      </c>
      <c r="D723" s="870"/>
      <c r="E723" s="74">
        <f>E722+7</f>
        <v>43529</v>
      </c>
      <c r="F723" s="74">
        <f t="shared" si="80"/>
        <v>43533</v>
      </c>
      <c r="G723" s="74">
        <f t="shared" si="80"/>
        <v>43537</v>
      </c>
    </row>
    <row r="724" spans="1:7" s="57" customFormat="1" ht="15.75" customHeight="1">
      <c r="A724" s="83"/>
      <c r="B724" s="73" t="s">
        <v>33</v>
      </c>
      <c r="C724" s="76" t="s">
        <v>713</v>
      </c>
      <c r="D724" s="870"/>
      <c r="E724" s="74">
        <f>E723+7</f>
        <v>43536</v>
      </c>
      <c r="F724" s="74">
        <f t="shared" si="80"/>
        <v>43540</v>
      </c>
      <c r="G724" s="74">
        <f t="shared" si="80"/>
        <v>43544</v>
      </c>
    </row>
    <row r="725" spans="1:7" s="57" customFormat="1" ht="15.75" customHeight="1">
      <c r="A725" s="83"/>
      <c r="B725" s="73" t="s">
        <v>33</v>
      </c>
      <c r="C725" s="76" t="s">
        <v>712</v>
      </c>
      <c r="D725" s="870"/>
      <c r="E725" s="74">
        <f>E724+7</f>
        <v>43543</v>
      </c>
      <c r="F725" s="74">
        <f t="shared" si="80"/>
        <v>43547</v>
      </c>
      <c r="G725" s="74">
        <f t="shared" si="80"/>
        <v>43551</v>
      </c>
    </row>
    <row r="726" spans="1:7" s="57" customFormat="1" ht="15.75" customHeight="1">
      <c r="A726" s="83" t="s">
        <v>931</v>
      </c>
      <c r="B726" s="73" t="s">
        <v>33</v>
      </c>
      <c r="C726" s="76" t="s">
        <v>715</v>
      </c>
      <c r="D726" s="855"/>
      <c r="E726" s="74">
        <f>E725+7</f>
        <v>43550</v>
      </c>
      <c r="F726" s="74">
        <f t="shared" si="80"/>
        <v>43554</v>
      </c>
      <c r="G726" s="74">
        <f t="shared" si="80"/>
        <v>43558</v>
      </c>
    </row>
    <row r="727" spans="1:7" s="57" customFormat="1" ht="15.75" customHeight="1">
      <c r="A727" s="83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34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83"/>
      <c r="B729" s="17"/>
      <c r="C729" s="19"/>
      <c r="D729" s="3"/>
      <c r="E729" s="18"/>
      <c r="F729" s="19"/>
      <c r="G729" s="19"/>
    </row>
    <row r="730" spans="1:7" s="57" customFormat="1" ht="15.75" customHeight="1">
      <c r="A730" s="83"/>
      <c r="B730" s="858" t="s">
        <v>40</v>
      </c>
      <c r="C730" s="88" t="s">
        <v>41</v>
      </c>
      <c r="D730" s="88" t="s">
        <v>42</v>
      </c>
      <c r="E730" s="73" t="s">
        <v>776</v>
      </c>
      <c r="F730" s="73" t="s">
        <v>43</v>
      </c>
      <c r="G730" s="88" t="s">
        <v>932</v>
      </c>
    </row>
    <row r="731" spans="1:7" s="57" customFormat="1" ht="15.75" customHeight="1">
      <c r="A731" s="83"/>
      <c r="B731" s="855"/>
      <c r="C731" s="89"/>
      <c r="D731" s="89"/>
      <c r="E731" s="89" t="s">
        <v>32</v>
      </c>
      <c r="F731" s="103" t="s">
        <v>44</v>
      </c>
      <c r="G731" s="73" t="s">
        <v>45</v>
      </c>
    </row>
    <row r="732" spans="1:7" s="57" customFormat="1" ht="15.75" customHeight="1">
      <c r="A732" s="83"/>
      <c r="B732" s="116" t="s">
        <v>335</v>
      </c>
      <c r="C732" s="148" t="s">
        <v>446</v>
      </c>
      <c r="D732" s="899" t="s">
        <v>889</v>
      </c>
      <c r="E732" s="113">
        <v>43526</v>
      </c>
      <c r="F732" s="113">
        <f>E732+4</f>
        <v>43530</v>
      </c>
      <c r="G732" s="74">
        <f>F732+3</f>
        <v>43533</v>
      </c>
    </row>
    <row r="733" spans="1:7" s="57" customFormat="1" ht="15.75" customHeight="1">
      <c r="A733" s="83"/>
      <c r="B733" s="116" t="s">
        <v>334</v>
      </c>
      <c r="C733" s="148" t="s">
        <v>712</v>
      </c>
      <c r="D733" s="900"/>
      <c r="E733" s="113">
        <f>E732+7</f>
        <v>43533</v>
      </c>
      <c r="F733" s="113">
        <f t="shared" ref="E733:G736" si="81">F732+7</f>
        <v>43537</v>
      </c>
      <c r="G733" s="74">
        <f t="shared" si="81"/>
        <v>43540</v>
      </c>
    </row>
    <row r="734" spans="1:7" s="57" customFormat="1" ht="15.75" customHeight="1">
      <c r="A734" s="83"/>
      <c r="B734" s="116" t="s">
        <v>335</v>
      </c>
      <c r="C734" s="148" t="s">
        <v>713</v>
      </c>
      <c r="D734" s="900"/>
      <c r="E734" s="113">
        <f t="shared" si="81"/>
        <v>43540</v>
      </c>
      <c r="F734" s="113">
        <f t="shared" si="81"/>
        <v>43544</v>
      </c>
      <c r="G734" s="74">
        <f t="shared" si="81"/>
        <v>43547</v>
      </c>
    </row>
    <row r="735" spans="1:7" s="57" customFormat="1" ht="15.75" customHeight="1">
      <c r="A735" s="37"/>
      <c r="B735" s="116" t="s">
        <v>334</v>
      </c>
      <c r="C735" s="148" t="s">
        <v>714</v>
      </c>
      <c r="D735" s="900"/>
      <c r="E735" s="113">
        <f t="shared" si="81"/>
        <v>43547</v>
      </c>
      <c r="F735" s="113">
        <f t="shared" si="81"/>
        <v>43551</v>
      </c>
      <c r="G735" s="74">
        <f t="shared" si="81"/>
        <v>43554</v>
      </c>
    </row>
    <row r="736" spans="1:7" s="57" customFormat="1" ht="15.75" customHeight="1">
      <c r="A736" s="85" t="s">
        <v>933</v>
      </c>
      <c r="B736" s="116" t="s">
        <v>335</v>
      </c>
      <c r="C736" s="148" t="s">
        <v>715</v>
      </c>
      <c r="D736" s="901"/>
      <c r="E736" s="113">
        <f t="shared" si="81"/>
        <v>43554</v>
      </c>
      <c r="F736" s="113">
        <f t="shared" si="81"/>
        <v>43558</v>
      </c>
      <c r="G736" s="74">
        <f t="shared" si="81"/>
        <v>43561</v>
      </c>
    </row>
    <row r="737" spans="1:7" s="57" customFormat="1" ht="15.75" customHeight="1">
      <c r="A737" s="85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85"/>
      <c r="B738" s="858" t="s">
        <v>40</v>
      </c>
      <c r="C738" s="88" t="s">
        <v>41</v>
      </c>
      <c r="D738" s="88" t="s">
        <v>42</v>
      </c>
      <c r="E738" s="73" t="s">
        <v>770</v>
      </c>
      <c r="F738" s="73" t="s">
        <v>43</v>
      </c>
      <c r="G738" s="88" t="s">
        <v>934</v>
      </c>
    </row>
    <row r="739" spans="1:7" s="57" customFormat="1" ht="15.75" customHeight="1">
      <c r="A739" s="85"/>
      <c r="B739" s="855"/>
      <c r="C739" s="89"/>
      <c r="D739" s="89"/>
      <c r="E739" s="89" t="s">
        <v>32</v>
      </c>
      <c r="F739" s="103" t="s">
        <v>44</v>
      </c>
      <c r="G739" s="73" t="s">
        <v>45</v>
      </c>
    </row>
    <row r="740" spans="1:7" s="57" customFormat="1" ht="15.75" customHeight="1">
      <c r="A740" s="85"/>
      <c r="B740" s="94" t="s">
        <v>501</v>
      </c>
      <c r="C740" s="116" t="s">
        <v>607</v>
      </c>
      <c r="D740" s="899" t="s">
        <v>935</v>
      </c>
      <c r="E740" s="113">
        <v>43527</v>
      </c>
      <c r="F740" s="113">
        <f>E740+4</f>
        <v>43531</v>
      </c>
      <c r="G740" s="74">
        <f>F740+3</f>
        <v>43534</v>
      </c>
    </row>
    <row r="741" spans="1:7" s="57" customFormat="1" ht="15.75" customHeight="1">
      <c r="A741" s="85"/>
      <c r="B741" s="94" t="s">
        <v>502</v>
      </c>
      <c r="C741" s="116" t="s">
        <v>316</v>
      </c>
      <c r="D741" s="900"/>
      <c r="E741" s="113">
        <f t="shared" ref="E741:G744" si="82">E740+7</f>
        <v>43534</v>
      </c>
      <c r="F741" s="113">
        <f t="shared" si="82"/>
        <v>43538</v>
      </c>
      <c r="G741" s="74">
        <f t="shared" si="82"/>
        <v>43541</v>
      </c>
    </row>
    <row r="742" spans="1:7" s="57" customFormat="1" ht="15.75" customHeight="1">
      <c r="A742" s="85"/>
      <c r="B742" s="94" t="s">
        <v>391</v>
      </c>
      <c r="C742" s="116" t="s">
        <v>608</v>
      </c>
      <c r="D742" s="900"/>
      <c r="E742" s="113">
        <f t="shared" si="82"/>
        <v>43541</v>
      </c>
      <c r="F742" s="113">
        <f t="shared" si="82"/>
        <v>43545</v>
      </c>
      <c r="G742" s="74">
        <f t="shared" si="82"/>
        <v>43548</v>
      </c>
    </row>
    <row r="743" spans="1:7" s="57" customFormat="1" ht="15.75" customHeight="1">
      <c r="A743" s="85"/>
      <c r="B743" s="94" t="s">
        <v>365</v>
      </c>
      <c r="C743" s="116" t="s">
        <v>609</v>
      </c>
      <c r="D743" s="900"/>
      <c r="E743" s="113">
        <f t="shared" si="82"/>
        <v>43548</v>
      </c>
      <c r="F743" s="113">
        <f t="shared" si="82"/>
        <v>43552</v>
      </c>
      <c r="G743" s="74">
        <f t="shared" si="82"/>
        <v>43555</v>
      </c>
    </row>
    <row r="744" spans="1:7" s="57" customFormat="1" ht="15.75" customHeight="1">
      <c r="A744" s="85"/>
      <c r="B744" s="94"/>
      <c r="C744" s="116"/>
      <c r="D744" s="901"/>
      <c r="E744" s="113">
        <f t="shared" si="82"/>
        <v>43555</v>
      </c>
      <c r="F744" s="113">
        <f t="shared" si="82"/>
        <v>43559</v>
      </c>
      <c r="G744" s="74">
        <f t="shared" si="82"/>
        <v>43562</v>
      </c>
    </row>
    <row r="745" spans="1:7" s="57" customFormat="1" ht="15.75" customHeight="1">
      <c r="A745" s="85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85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85"/>
      <c r="B747" s="858" t="s">
        <v>40</v>
      </c>
      <c r="C747" s="88" t="s">
        <v>41</v>
      </c>
      <c r="D747" s="88" t="s">
        <v>42</v>
      </c>
      <c r="E747" s="73" t="s">
        <v>770</v>
      </c>
      <c r="F747" s="73" t="s">
        <v>43</v>
      </c>
      <c r="G747" s="88" t="s">
        <v>934</v>
      </c>
    </row>
    <row r="748" spans="1:7" s="57" customFormat="1" ht="15.75" customHeight="1">
      <c r="A748" s="85"/>
      <c r="B748" s="855"/>
      <c r="C748" s="89"/>
      <c r="D748" s="89"/>
      <c r="E748" s="89" t="s">
        <v>32</v>
      </c>
      <c r="F748" s="103" t="s">
        <v>44</v>
      </c>
      <c r="G748" s="73" t="s">
        <v>45</v>
      </c>
    </row>
    <row r="749" spans="1:7" s="57" customFormat="1" ht="15.75" customHeight="1">
      <c r="A749" s="85"/>
      <c r="B749" s="116" t="s">
        <v>351</v>
      </c>
      <c r="C749" s="161" t="s">
        <v>377</v>
      </c>
      <c r="D749" s="899" t="s">
        <v>936</v>
      </c>
      <c r="E749" s="113">
        <v>43523</v>
      </c>
      <c r="F749" s="113">
        <f>E749+4</f>
        <v>43527</v>
      </c>
      <c r="G749" s="74">
        <f>F749+3</f>
        <v>43530</v>
      </c>
    </row>
    <row r="750" spans="1:7" s="57" customFormat="1" ht="15.75" customHeight="1">
      <c r="A750" s="85"/>
      <c r="B750" s="116" t="s">
        <v>716</v>
      </c>
      <c r="C750" s="162" t="s">
        <v>377</v>
      </c>
      <c r="D750" s="900"/>
      <c r="E750" s="113">
        <f t="shared" ref="E750:G753" si="83">E749+7</f>
        <v>43530</v>
      </c>
      <c r="F750" s="113">
        <f t="shared" si="83"/>
        <v>43534</v>
      </c>
      <c r="G750" s="74">
        <f t="shared" si="83"/>
        <v>43537</v>
      </c>
    </row>
    <row r="751" spans="1:7" s="57" customFormat="1" ht="15.75" customHeight="1">
      <c r="A751" s="85"/>
      <c r="B751" s="116" t="s">
        <v>342</v>
      </c>
      <c r="C751" s="163" t="s">
        <v>445</v>
      </c>
      <c r="D751" s="900"/>
      <c r="E751" s="113">
        <f t="shared" si="83"/>
        <v>43537</v>
      </c>
      <c r="F751" s="113">
        <f t="shared" si="83"/>
        <v>43541</v>
      </c>
      <c r="G751" s="74">
        <f t="shared" si="83"/>
        <v>43544</v>
      </c>
    </row>
    <row r="752" spans="1:7" s="57" customFormat="1" ht="15.75" customHeight="1">
      <c r="A752" s="85"/>
      <c r="B752" s="116" t="s">
        <v>121</v>
      </c>
      <c r="C752" s="162" t="s">
        <v>445</v>
      </c>
      <c r="D752" s="900"/>
      <c r="E752" s="113">
        <f t="shared" si="83"/>
        <v>43544</v>
      </c>
      <c r="F752" s="113">
        <f t="shared" si="83"/>
        <v>43548</v>
      </c>
      <c r="G752" s="74">
        <f t="shared" si="83"/>
        <v>43551</v>
      </c>
    </row>
    <row r="753" spans="1:7" s="57" customFormat="1" ht="15.75" customHeight="1" thickBot="1">
      <c r="A753" s="85"/>
      <c r="B753" s="116" t="s">
        <v>351</v>
      </c>
      <c r="C753" s="164" t="s">
        <v>445</v>
      </c>
      <c r="D753" s="901"/>
      <c r="E753" s="113">
        <f t="shared" si="83"/>
        <v>43551</v>
      </c>
      <c r="F753" s="113">
        <f t="shared" si="83"/>
        <v>43555</v>
      </c>
      <c r="G753" s="74">
        <f t="shared" si="83"/>
        <v>43558</v>
      </c>
    </row>
    <row r="754" spans="1:7" s="57" customFormat="1" ht="15.75" customHeight="1">
      <c r="A754" s="85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87" t="s">
        <v>147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85"/>
      <c r="B756" s="86"/>
      <c r="C756" s="21"/>
      <c r="D756" s="3"/>
      <c r="E756" s="3"/>
      <c r="F756" s="4"/>
      <c r="G756" s="4"/>
    </row>
    <row r="757" spans="1:7" s="57" customFormat="1" ht="15.75" customHeight="1">
      <c r="A757" s="85"/>
      <c r="B757" s="17"/>
      <c r="C757" s="17"/>
      <c r="D757" s="18"/>
      <c r="E757" s="18"/>
      <c r="F757" s="19"/>
      <c r="G757" s="19"/>
    </row>
    <row r="758" spans="1:7" s="57" customFormat="1" ht="15.75" customHeight="1">
      <c r="A758" s="85"/>
      <c r="B758" s="85"/>
      <c r="C758" s="17"/>
      <c r="D758" s="18"/>
      <c r="E758" s="18"/>
      <c r="F758" s="19"/>
      <c r="G758" s="19"/>
    </row>
    <row r="759" spans="1:7" s="57" customFormat="1" ht="15.75" customHeight="1">
      <c r="A759" s="85"/>
      <c r="B759" s="9"/>
      <c r="C759" s="9"/>
      <c r="D759" s="15"/>
      <c r="E759" s="12"/>
      <c r="F759" s="12"/>
      <c r="G759" s="12"/>
    </row>
    <row r="760" spans="1:7" s="57" customFormat="1" ht="15.75" customHeight="1">
      <c r="A760" s="85"/>
      <c r="B760" s="856" t="s">
        <v>40</v>
      </c>
      <c r="C760" s="856" t="s">
        <v>41</v>
      </c>
      <c r="D760" s="856" t="s">
        <v>42</v>
      </c>
      <c r="E760" s="73" t="s">
        <v>770</v>
      </c>
      <c r="F760" s="73" t="s">
        <v>43</v>
      </c>
      <c r="G760" s="73" t="s">
        <v>937</v>
      </c>
    </row>
    <row r="761" spans="1:7" s="57" customFormat="1" ht="15.75" customHeight="1">
      <c r="A761" s="85"/>
      <c r="B761" s="857"/>
      <c r="C761" s="857"/>
      <c r="D761" s="857"/>
      <c r="E761" s="73" t="s">
        <v>32</v>
      </c>
      <c r="F761" s="73" t="s">
        <v>44</v>
      </c>
      <c r="G761" s="73" t="s">
        <v>938</v>
      </c>
    </row>
    <row r="762" spans="1:7" s="57" customFormat="1" ht="15.75" customHeight="1">
      <c r="A762" s="85"/>
      <c r="B762" s="165" t="s">
        <v>209</v>
      </c>
      <c r="C762" s="166" t="s">
        <v>129</v>
      </c>
      <c r="D762" s="883" t="s">
        <v>939</v>
      </c>
      <c r="E762" s="93">
        <v>43526</v>
      </c>
      <c r="F762" s="93">
        <f>E762+4</f>
        <v>43530</v>
      </c>
      <c r="G762" s="74">
        <f>F762+10</f>
        <v>43540</v>
      </c>
    </row>
    <row r="763" spans="1:7" s="57" customFormat="1" ht="15.75" customHeight="1">
      <c r="A763" s="85"/>
      <c r="B763" s="165" t="s">
        <v>348</v>
      </c>
      <c r="C763" s="166" t="s">
        <v>346</v>
      </c>
      <c r="D763" s="868"/>
      <c r="E763" s="98">
        <f t="shared" ref="E763:F766" si="84">E762+7</f>
        <v>43533</v>
      </c>
      <c r="F763" s="93">
        <f t="shared" si="84"/>
        <v>43537</v>
      </c>
      <c r="G763" s="74">
        <f>F763+10</f>
        <v>43547</v>
      </c>
    </row>
    <row r="764" spans="1:7" s="57" customFormat="1" ht="15.75" customHeight="1">
      <c r="A764" s="85"/>
      <c r="B764" s="165" t="s">
        <v>597</v>
      </c>
      <c r="C764" s="166" t="s">
        <v>599</v>
      </c>
      <c r="D764" s="868"/>
      <c r="E764" s="98">
        <f t="shared" si="84"/>
        <v>43540</v>
      </c>
      <c r="F764" s="93">
        <f t="shared" si="84"/>
        <v>43544</v>
      </c>
      <c r="G764" s="74">
        <f>F764+10</f>
        <v>43554</v>
      </c>
    </row>
    <row r="765" spans="1:7" s="57" customFormat="1" ht="15.75" customHeight="1">
      <c r="A765" s="85" t="s">
        <v>940</v>
      </c>
      <c r="B765" s="165"/>
      <c r="C765" s="166" t="s">
        <v>346</v>
      </c>
      <c r="D765" s="868"/>
      <c r="E765" s="98">
        <f t="shared" si="84"/>
        <v>43547</v>
      </c>
      <c r="F765" s="93">
        <f t="shared" si="84"/>
        <v>43551</v>
      </c>
      <c r="G765" s="74">
        <f>F765+10</f>
        <v>43561</v>
      </c>
    </row>
    <row r="766" spans="1:7" s="57" customFormat="1" ht="15.75" customHeight="1">
      <c r="A766" s="85"/>
      <c r="B766" s="165" t="s">
        <v>598</v>
      </c>
      <c r="C766" s="143" t="s">
        <v>600</v>
      </c>
      <c r="D766" s="869"/>
      <c r="E766" s="98">
        <f t="shared" si="84"/>
        <v>43554</v>
      </c>
      <c r="F766" s="93">
        <f t="shared" si="84"/>
        <v>43558</v>
      </c>
      <c r="G766" s="74">
        <f>F766+10</f>
        <v>43568</v>
      </c>
    </row>
    <row r="767" spans="1:7" s="57" customFormat="1" ht="15.75" customHeight="1">
      <c r="A767" s="85"/>
      <c r="B767" s="17"/>
      <c r="C767" s="17"/>
      <c r="D767" s="18"/>
      <c r="E767" s="18"/>
      <c r="F767" s="19"/>
      <c r="G767" s="19"/>
    </row>
    <row r="768" spans="1:7" s="57" customFormat="1" ht="15.75" customHeight="1">
      <c r="A768" s="85"/>
      <c r="B768" s="17"/>
      <c r="C768" s="17"/>
      <c r="D768" s="18"/>
      <c r="E768" s="18"/>
      <c r="F768" s="19"/>
      <c r="G768" s="19"/>
    </row>
    <row r="769" spans="1:7" s="57" customFormat="1" ht="15.75" customHeight="1">
      <c r="A769" s="85"/>
      <c r="B769" s="85"/>
      <c r="C769" s="19"/>
      <c r="D769" s="18"/>
      <c r="E769" s="18"/>
      <c r="F769" s="19"/>
      <c r="G769" s="19"/>
    </row>
    <row r="770" spans="1:7" s="57" customFormat="1" ht="15.75" customHeight="1">
      <c r="A770" s="85"/>
      <c r="B770" s="858" t="s">
        <v>40</v>
      </c>
      <c r="C770" s="858" t="s">
        <v>41</v>
      </c>
      <c r="D770" s="858" t="s">
        <v>42</v>
      </c>
      <c r="E770" s="73" t="s">
        <v>941</v>
      </c>
      <c r="F770" s="73" t="s">
        <v>43</v>
      </c>
      <c r="G770" s="88" t="s">
        <v>151</v>
      </c>
    </row>
    <row r="771" spans="1:7" s="57" customFormat="1" ht="15.75" customHeight="1">
      <c r="A771" s="85"/>
      <c r="B771" s="855"/>
      <c r="C771" s="855"/>
      <c r="D771" s="855"/>
      <c r="E771" s="77" t="s">
        <v>32</v>
      </c>
      <c r="F771" s="103" t="s">
        <v>44</v>
      </c>
      <c r="G771" s="73" t="s">
        <v>45</v>
      </c>
    </row>
    <row r="772" spans="1:7" s="57" customFormat="1" ht="15.75" customHeight="1">
      <c r="A772" s="85"/>
      <c r="B772" s="94" t="s">
        <v>621</v>
      </c>
      <c r="C772" s="94" t="s">
        <v>83</v>
      </c>
      <c r="D772" s="883" t="s">
        <v>942</v>
      </c>
      <c r="E772" s="113">
        <v>43525</v>
      </c>
      <c r="F772" s="113">
        <f>E772+5</f>
        <v>43530</v>
      </c>
      <c r="G772" s="74">
        <f>F772+19</f>
        <v>43549</v>
      </c>
    </row>
    <row r="773" spans="1:7" s="57" customFormat="1" ht="15.75" customHeight="1">
      <c r="A773" s="85"/>
      <c r="B773" s="94" t="s">
        <v>622</v>
      </c>
      <c r="C773" s="94" t="s">
        <v>422</v>
      </c>
      <c r="D773" s="868"/>
      <c r="E773" s="113">
        <f>E772+7</f>
        <v>43532</v>
      </c>
      <c r="F773" s="113">
        <f>E773+5</f>
        <v>43537</v>
      </c>
      <c r="G773" s="74">
        <f>F773+19</f>
        <v>43556</v>
      </c>
    </row>
    <row r="774" spans="1:7" s="57" customFormat="1" ht="15.75" customHeight="1">
      <c r="A774" s="85"/>
      <c r="B774" s="94" t="s">
        <v>421</v>
      </c>
      <c r="C774" s="94" t="s">
        <v>422</v>
      </c>
      <c r="D774" s="868"/>
      <c r="E774" s="113">
        <f>E773+7</f>
        <v>43539</v>
      </c>
      <c r="F774" s="113">
        <f>E774+5</f>
        <v>43544</v>
      </c>
      <c r="G774" s="74">
        <f>F774+19</f>
        <v>43563</v>
      </c>
    </row>
    <row r="775" spans="1:7" s="57" customFormat="1" ht="15.75" customHeight="1">
      <c r="A775" s="85"/>
      <c r="B775" s="94" t="s">
        <v>82</v>
      </c>
      <c r="C775" s="94" t="s">
        <v>623</v>
      </c>
      <c r="D775" s="868"/>
      <c r="E775" s="113">
        <f>E774+7</f>
        <v>43546</v>
      </c>
      <c r="F775" s="113">
        <f>E775+5</f>
        <v>43551</v>
      </c>
      <c r="G775" s="74">
        <f>F775+19</f>
        <v>43570</v>
      </c>
    </row>
    <row r="776" spans="1:7" s="57" customFormat="1" ht="15.75" customHeight="1">
      <c r="A776" s="85" t="s">
        <v>943</v>
      </c>
      <c r="B776" s="94" t="s">
        <v>369</v>
      </c>
      <c r="C776" s="94" t="s">
        <v>624</v>
      </c>
      <c r="D776" s="869"/>
      <c r="E776" s="113">
        <f>E775+7</f>
        <v>43553</v>
      </c>
      <c r="F776" s="113">
        <f>E776+5</f>
        <v>43558</v>
      </c>
      <c r="G776" s="74">
        <f>F776+19</f>
        <v>43577</v>
      </c>
    </row>
    <row r="777" spans="1:7" s="57" customFormat="1" ht="15.75" customHeight="1">
      <c r="A777" s="85"/>
      <c r="B777" s="17"/>
      <c r="C777" s="19"/>
      <c r="D777" s="18"/>
      <c r="E777" s="18"/>
      <c r="F777" s="19"/>
      <c r="G777" s="19"/>
    </row>
    <row r="778" spans="1:7" s="57" customFormat="1" ht="15.75" customHeight="1">
      <c r="A778" s="85"/>
      <c r="B778" s="85"/>
      <c r="C778" s="17"/>
      <c r="D778" s="18"/>
      <c r="E778" s="18"/>
      <c r="F778" s="19"/>
      <c r="G778" s="19"/>
    </row>
    <row r="779" spans="1:7" s="57" customFormat="1" ht="15.75" customHeight="1">
      <c r="A779" s="85"/>
      <c r="B779" s="858" t="s">
        <v>40</v>
      </c>
      <c r="C779" s="858" t="s">
        <v>41</v>
      </c>
      <c r="D779" s="858" t="s">
        <v>42</v>
      </c>
      <c r="E779" s="73" t="s">
        <v>770</v>
      </c>
      <c r="F779" s="73" t="s">
        <v>43</v>
      </c>
      <c r="G779" s="88" t="s">
        <v>151</v>
      </c>
    </row>
    <row r="780" spans="1:7" s="57" customFormat="1" ht="15.75" customHeight="1">
      <c r="A780" s="85"/>
      <c r="B780" s="855"/>
      <c r="C780" s="855"/>
      <c r="D780" s="855"/>
      <c r="E780" s="77" t="s">
        <v>32</v>
      </c>
      <c r="F780" s="103" t="s">
        <v>44</v>
      </c>
      <c r="G780" s="73" t="s">
        <v>45</v>
      </c>
    </row>
    <row r="781" spans="1:7" s="57" customFormat="1" ht="15.75" customHeight="1">
      <c r="A781" s="85"/>
      <c r="B781" s="100" t="s">
        <v>116</v>
      </c>
      <c r="C781" s="167" t="s">
        <v>618</v>
      </c>
      <c r="D781" s="883" t="s">
        <v>944</v>
      </c>
      <c r="E781" s="93">
        <v>43525</v>
      </c>
      <c r="F781" s="93">
        <f>E781+4</f>
        <v>43529</v>
      </c>
      <c r="G781" s="74">
        <f>F781+10</f>
        <v>43539</v>
      </c>
    </row>
    <row r="782" spans="1:7" s="57" customFormat="1" ht="15.75" customHeight="1">
      <c r="A782" s="85"/>
      <c r="B782" s="100" t="s">
        <v>19</v>
      </c>
      <c r="C782" s="167" t="s">
        <v>619</v>
      </c>
      <c r="D782" s="868"/>
      <c r="E782" s="98">
        <f t="shared" ref="E782:F785" si="85">E781+7</f>
        <v>43532</v>
      </c>
      <c r="F782" s="93">
        <f t="shared" si="85"/>
        <v>43536</v>
      </c>
      <c r="G782" s="74">
        <f>F782+10</f>
        <v>43546</v>
      </c>
    </row>
    <row r="783" spans="1:7" s="57" customFormat="1" ht="15.75" customHeight="1">
      <c r="A783" s="85"/>
      <c r="B783" s="100"/>
      <c r="C783" s="167"/>
      <c r="D783" s="868"/>
      <c r="E783" s="98">
        <f t="shared" si="85"/>
        <v>43539</v>
      </c>
      <c r="F783" s="93">
        <f t="shared" si="85"/>
        <v>43543</v>
      </c>
      <c r="G783" s="74">
        <f>F783+10</f>
        <v>43553</v>
      </c>
    </row>
    <row r="784" spans="1:7" s="57" customFormat="1" ht="15.75" customHeight="1">
      <c r="A784" s="85"/>
      <c r="B784" s="100" t="s">
        <v>370</v>
      </c>
      <c r="C784" s="167" t="s">
        <v>620</v>
      </c>
      <c r="D784" s="868"/>
      <c r="E784" s="98">
        <f t="shared" si="85"/>
        <v>43546</v>
      </c>
      <c r="F784" s="93">
        <f t="shared" si="85"/>
        <v>43550</v>
      </c>
      <c r="G784" s="74">
        <f>F784+10</f>
        <v>43560</v>
      </c>
    </row>
    <row r="785" spans="1:7" s="57" customFormat="1" ht="15.75" customHeight="1">
      <c r="A785" s="85" t="s">
        <v>945</v>
      </c>
      <c r="B785" s="100"/>
      <c r="C785" s="100"/>
      <c r="D785" s="869"/>
      <c r="E785" s="98">
        <f t="shared" si="85"/>
        <v>43553</v>
      </c>
      <c r="F785" s="93">
        <f t="shared" si="85"/>
        <v>43557</v>
      </c>
      <c r="G785" s="74">
        <f>F785+10</f>
        <v>43567</v>
      </c>
    </row>
    <row r="786" spans="1:7" s="57" customFormat="1" ht="15.75" customHeight="1">
      <c r="A786" s="85"/>
      <c r="B786" s="27"/>
      <c r="C786" s="17"/>
      <c r="D786" s="18"/>
      <c r="E786" s="18"/>
      <c r="F786" s="19"/>
      <c r="G786" s="19"/>
    </row>
    <row r="787" spans="1:7" s="57" customFormat="1" ht="15.75" customHeight="1">
      <c r="A787" s="85"/>
      <c r="B787" s="38"/>
      <c r="C787" s="38"/>
      <c r="D787" s="15"/>
      <c r="E787" s="12"/>
      <c r="F787" s="12"/>
      <c r="G787" s="12"/>
    </row>
    <row r="788" spans="1:7" s="57" customFormat="1" ht="15.75" customHeight="1">
      <c r="A788" s="85"/>
      <c r="B788" s="856" t="s">
        <v>946</v>
      </c>
      <c r="C788" s="856" t="s">
        <v>41</v>
      </c>
      <c r="D788" s="856" t="s">
        <v>42</v>
      </c>
      <c r="E788" s="73" t="s">
        <v>776</v>
      </c>
      <c r="F788" s="73" t="s">
        <v>43</v>
      </c>
      <c r="G788" s="88" t="s">
        <v>151</v>
      </c>
    </row>
    <row r="789" spans="1:7" s="57" customFormat="1" ht="15.75" customHeight="1">
      <c r="A789" s="85"/>
      <c r="B789" s="857"/>
      <c r="C789" s="857"/>
      <c r="D789" s="857"/>
      <c r="E789" s="77" t="s">
        <v>32</v>
      </c>
      <c r="F789" s="103" t="s">
        <v>44</v>
      </c>
      <c r="G789" s="73" t="s">
        <v>45</v>
      </c>
    </row>
    <row r="790" spans="1:7" s="57" customFormat="1" ht="15.75" customHeight="1">
      <c r="A790" s="85"/>
      <c r="B790" s="100" t="s">
        <v>116</v>
      </c>
      <c r="C790" s="167" t="s">
        <v>618</v>
      </c>
      <c r="D790" s="883" t="s">
        <v>947</v>
      </c>
      <c r="E790" s="113">
        <v>43524</v>
      </c>
      <c r="F790" s="113">
        <f>E790+5</f>
        <v>43529</v>
      </c>
      <c r="G790" s="74">
        <f>F790+19</f>
        <v>43548</v>
      </c>
    </row>
    <row r="791" spans="1:7" s="57" customFormat="1" ht="15.75" customHeight="1">
      <c r="A791" s="85"/>
      <c r="B791" s="100" t="s">
        <v>19</v>
      </c>
      <c r="C791" s="167" t="s">
        <v>619</v>
      </c>
      <c r="D791" s="868"/>
      <c r="E791" s="113">
        <f>E790+7</f>
        <v>43531</v>
      </c>
      <c r="F791" s="113">
        <f>E791+5</f>
        <v>43536</v>
      </c>
      <c r="G791" s="74">
        <f>F791+19</f>
        <v>43555</v>
      </c>
    </row>
    <row r="792" spans="1:7" s="57" customFormat="1" ht="15.75" customHeight="1">
      <c r="A792" s="85"/>
      <c r="B792" s="100"/>
      <c r="C792" s="167"/>
      <c r="D792" s="868"/>
      <c r="E792" s="113">
        <f>E791+7</f>
        <v>43538</v>
      </c>
      <c r="F792" s="113">
        <f>E792+5</f>
        <v>43543</v>
      </c>
      <c r="G792" s="74">
        <f>F792+19</f>
        <v>43562</v>
      </c>
    </row>
    <row r="793" spans="1:7" s="57" customFormat="1" ht="15.75" customHeight="1">
      <c r="A793" s="85"/>
      <c r="B793" s="100" t="s">
        <v>370</v>
      </c>
      <c r="C793" s="167" t="s">
        <v>620</v>
      </c>
      <c r="D793" s="868"/>
      <c r="E793" s="113">
        <f>E792+7</f>
        <v>43545</v>
      </c>
      <c r="F793" s="113">
        <f>E793+5</f>
        <v>43550</v>
      </c>
      <c r="G793" s="74">
        <f>F793+19</f>
        <v>43569</v>
      </c>
    </row>
    <row r="794" spans="1:7" s="57" customFormat="1" ht="15.75" customHeight="1">
      <c r="A794" s="85"/>
      <c r="B794" s="100"/>
      <c r="C794" s="100"/>
      <c r="D794" s="869"/>
      <c r="E794" s="113">
        <f>E793+7</f>
        <v>43552</v>
      </c>
      <c r="F794" s="113">
        <f>E794+5</f>
        <v>43557</v>
      </c>
      <c r="G794" s="74">
        <f>F794+19</f>
        <v>43576</v>
      </c>
    </row>
    <row r="795" spans="1:7" s="57" customFormat="1" ht="15.75" customHeight="1">
      <c r="A795" s="85"/>
      <c r="B795" s="17"/>
      <c r="C795" s="17"/>
      <c r="D795" s="18"/>
      <c r="E795" s="18"/>
      <c r="F795" s="19"/>
      <c r="G795" s="19"/>
    </row>
    <row r="796" spans="1:7" s="57" customFormat="1" ht="15.75" customHeight="1">
      <c r="A796" s="85"/>
      <c r="B796" s="85"/>
      <c r="C796" s="17"/>
      <c r="D796" s="18"/>
      <c r="E796" s="18"/>
      <c r="F796" s="19"/>
      <c r="G796" s="19"/>
    </row>
    <row r="797" spans="1:7" s="57" customFormat="1" ht="15.75" customHeight="1">
      <c r="A797" s="85"/>
      <c r="B797" s="13"/>
      <c r="C797" s="13"/>
      <c r="D797" s="15"/>
      <c r="E797" s="15"/>
      <c r="F797" s="12"/>
      <c r="G797" s="12"/>
    </row>
    <row r="798" spans="1:7" s="57" customFormat="1" ht="15.75" customHeight="1">
      <c r="A798" s="85"/>
      <c r="B798" s="856" t="s">
        <v>40</v>
      </c>
      <c r="C798" s="856" t="s">
        <v>41</v>
      </c>
      <c r="D798" s="856" t="s">
        <v>769</v>
      </c>
      <c r="E798" s="73" t="s">
        <v>770</v>
      </c>
      <c r="F798" s="73" t="s">
        <v>43</v>
      </c>
      <c r="G798" s="73" t="s">
        <v>153</v>
      </c>
    </row>
    <row r="799" spans="1:7" s="57" customFormat="1" ht="15.75" customHeight="1">
      <c r="A799" s="85"/>
      <c r="B799" s="857"/>
      <c r="C799" s="857"/>
      <c r="D799" s="857"/>
      <c r="E799" s="73" t="s">
        <v>32</v>
      </c>
      <c r="F799" s="73" t="s">
        <v>44</v>
      </c>
      <c r="G799" s="73" t="s">
        <v>45</v>
      </c>
    </row>
    <row r="800" spans="1:7" s="57" customFormat="1" ht="15.75" customHeight="1">
      <c r="A800" s="85"/>
      <c r="B800" s="100" t="s">
        <v>407</v>
      </c>
      <c r="C800" s="100" t="s">
        <v>408</v>
      </c>
      <c r="D800" s="883" t="s">
        <v>948</v>
      </c>
      <c r="E800" s="113">
        <v>43524</v>
      </c>
      <c r="F800" s="113">
        <f t="shared" ref="F800:F805" si="86">E800+5</f>
        <v>43529</v>
      </c>
      <c r="G800" s="74">
        <f t="shared" ref="G800:G805" si="87">F800+19</f>
        <v>43548</v>
      </c>
    </row>
    <row r="801" spans="1:7" s="57" customFormat="1" ht="15.75" customHeight="1">
      <c r="A801" s="85"/>
      <c r="B801" s="100" t="s">
        <v>610</v>
      </c>
      <c r="C801" s="100" t="s">
        <v>614</v>
      </c>
      <c r="D801" s="868"/>
      <c r="E801" s="113">
        <f>E800+7</f>
        <v>43531</v>
      </c>
      <c r="F801" s="113">
        <f t="shared" si="86"/>
        <v>43536</v>
      </c>
      <c r="G801" s="74">
        <f t="shared" si="87"/>
        <v>43555</v>
      </c>
    </row>
    <row r="802" spans="1:7" s="57" customFormat="1" ht="15.75" customHeight="1">
      <c r="A802" s="85"/>
      <c r="B802" s="100" t="s">
        <v>611</v>
      </c>
      <c r="C802" s="100" t="s">
        <v>615</v>
      </c>
      <c r="D802" s="868"/>
      <c r="E802" s="113">
        <f>E801+7</f>
        <v>43538</v>
      </c>
      <c r="F802" s="113">
        <f t="shared" si="86"/>
        <v>43543</v>
      </c>
      <c r="G802" s="74">
        <f t="shared" si="87"/>
        <v>43562</v>
      </c>
    </row>
    <row r="803" spans="1:7" s="57" customFormat="1" ht="15.75" customHeight="1">
      <c r="A803" s="85" t="s">
        <v>949</v>
      </c>
      <c r="B803" s="100" t="s">
        <v>612</v>
      </c>
      <c r="C803" s="100" t="s">
        <v>616</v>
      </c>
      <c r="D803" s="868"/>
      <c r="E803" s="113">
        <f>E802+7</f>
        <v>43545</v>
      </c>
      <c r="F803" s="113">
        <f t="shared" si="86"/>
        <v>43550</v>
      </c>
      <c r="G803" s="74">
        <f t="shared" si="87"/>
        <v>43569</v>
      </c>
    </row>
    <row r="804" spans="1:7" s="57" customFormat="1" ht="15.75" customHeight="1">
      <c r="A804" s="85"/>
      <c r="B804" s="100" t="s">
        <v>613</v>
      </c>
      <c r="C804" s="100" t="s">
        <v>617</v>
      </c>
      <c r="D804" s="869"/>
      <c r="E804" s="113">
        <f>E803+7</f>
        <v>43552</v>
      </c>
      <c r="F804" s="113">
        <f t="shared" si="86"/>
        <v>43557</v>
      </c>
      <c r="G804" s="74">
        <f t="shared" si="87"/>
        <v>43576</v>
      </c>
    </row>
    <row r="805" spans="1:7" s="57" customFormat="1" ht="15.75" customHeight="1">
      <c r="A805" s="85"/>
      <c r="B805" s="168"/>
      <c r="C805" s="169"/>
      <c r="D805" s="150"/>
      <c r="E805" s="113">
        <f>E804+7</f>
        <v>43559</v>
      </c>
      <c r="F805" s="113">
        <f t="shared" si="86"/>
        <v>43564</v>
      </c>
      <c r="G805" s="74">
        <f t="shared" si="87"/>
        <v>43583</v>
      </c>
    </row>
    <row r="806" spans="1:7" s="57" customFormat="1" ht="15.75" customHeight="1">
      <c r="A806" s="85"/>
      <c r="B806" s="13"/>
      <c r="C806" s="13"/>
      <c r="D806" s="15"/>
      <c r="E806" s="12"/>
      <c r="F806" s="12"/>
      <c r="G806" s="12"/>
    </row>
    <row r="807" spans="1:7" s="57" customFormat="1" ht="15.75" customHeight="1">
      <c r="A807" s="85"/>
      <c r="B807" s="858" t="s">
        <v>40</v>
      </c>
      <c r="C807" s="858" t="s">
        <v>41</v>
      </c>
      <c r="D807" s="858" t="s">
        <v>769</v>
      </c>
      <c r="E807" s="73" t="s">
        <v>770</v>
      </c>
      <c r="F807" s="73" t="s">
        <v>43</v>
      </c>
      <c r="G807" s="73" t="s">
        <v>153</v>
      </c>
    </row>
    <row r="808" spans="1:7" s="57" customFormat="1" ht="15.75" customHeight="1">
      <c r="A808" s="85"/>
      <c r="B808" s="855"/>
      <c r="C808" s="855"/>
      <c r="D808" s="855"/>
      <c r="E808" s="77" t="s">
        <v>32</v>
      </c>
      <c r="F808" s="103" t="s">
        <v>44</v>
      </c>
      <c r="G808" s="73" t="s">
        <v>45</v>
      </c>
    </row>
    <row r="809" spans="1:7" s="57" customFormat="1" ht="15.75" customHeight="1">
      <c r="A809" s="85"/>
      <c r="B809" s="94" t="s">
        <v>398</v>
      </c>
      <c r="C809" s="116" t="s">
        <v>774</v>
      </c>
      <c r="D809" s="883" t="s">
        <v>950</v>
      </c>
      <c r="E809" s="113">
        <v>43527</v>
      </c>
      <c r="F809" s="113">
        <f>E809+4</f>
        <v>43531</v>
      </c>
      <c r="G809" s="74">
        <f>F809+14</f>
        <v>43545</v>
      </c>
    </row>
    <row r="810" spans="1:7" s="57" customFormat="1" ht="15.75" customHeight="1">
      <c r="A810" s="85"/>
      <c r="B810" s="94" t="s">
        <v>472</v>
      </c>
      <c r="C810" s="116" t="s">
        <v>464</v>
      </c>
      <c r="D810" s="868"/>
      <c r="E810" s="113">
        <f t="shared" ref="E810:F813" si="88">E809+7</f>
        <v>43534</v>
      </c>
      <c r="F810" s="113">
        <f t="shared" si="88"/>
        <v>43538</v>
      </c>
      <c r="G810" s="74">
        <f>F810+14</f>
        <v>43552</v>
      </c>
    </row>
    <row r="811" spans="1:7" s="57" customFormat="1" ht="15.75" customHeight="1">
      <c r="A811" s="85"/>
      <c r="B811" s="94" t="s">
        <v>473</v>
      </c>
      <c r="C811" s="116" t="s">
        <v>465</v>
      </c>
      <c r="D811" s="868"/>
      <c r="E811" s="113">
        <f t="shared" si="88"/>
        <v>43541</v>
      </c>
      <c r="F811" s="113">
        <f t="shared" si="88"/>
        <v>43545</v>
      </c>
      <c r="G811" s="74">
        <f>F811+14</f>
        <v>43559</v>
      </c>
    </row>
    <row r="812" spans="1:7" s="57" customFormat="1" ht="15.75" customHeight="1">
      <c r="A812" s="85"/>
      <c r="B812" s="94"/>
      <c r="C812" s="116"/>
      <c r="D812" s="868"/>
      <c r="E812" s="113">
        <f t="shared" si="88"/>
        <v>43548</v>
      </c>
      <c r="F812" s="113">
        <f t="shared" si="88"/>
        <v>43552</v>
      </c>
      <c r="G812" s="74">
        <f>F812+14</f>
        <v>43566</v>
      </c>
    </row>
    <row r="813" spans="1:7" s="57" customFormat="1" ht="15.75" customHeight="1">
      <c r="A813" s="85"/>
      <c r="B813" s="116"/>
      <c r="C813" s="116"/>
      <c r="D813" s="869"/>
      <c r="E813" s="113">
        <f t="shared" si="88"/>
        <v>43555</v>
      </c>
      <c r="F813" s="113">
        <f t="shared" si="88"/>
        <v>43559</v>
      </c>
      <c r="G813" s="74">
        <f>F813+14</f>
        <v>43573</v>
      </c>
    </row>
    <row r="814" spans="1:7" s="57" customFormat="1" ht="15.75" customHeight="1">
      <c r="A814" s="85"/>
      <c r="B814" s="13"/>
      <c r="C814" s="13"/>
      <c r="D814" s="15"/>
      <c r="E814" s="15"/>
      <c r="F814" s="12"/>
      <c r="G814" s="12"/>
    </row>
    <row r="815" spans="1:7" s="57" customFormat="1" ht="15.75" customHeight="1">
      <c r="A815" s="85"/>
      <c r="B815" s="85"/>
      <c r="C815" s="17"/>
      <c r="D815" s="18"/>
      <c r="E815" s="18"/>
      <c r="F815" s="19"/>
      <c r="G815" s="19"/>
    </row>
    <row r="816" spans="1:7" s="57" customFormat="1" ht="15.75" customHeight="1">
      <c r="A816" s="85"/>
      <c r="B816" s="858" t="s">
        <v>40</v>
      </c>
      <c r="C816" s="858" t="s">
        <v>41</v>
      </c>
      <c r="D816" s="858" t="s">
        <v>42</v>
      </c>
      <c r="E816" s="73" t="s">
        <v>770</v>
      </c>
      <c r="F816" s="73" t="s">
        <v>43</v>
      </c>
      <c r="G816" s="88" t="s">
        <v>951</v>
      </c>
    </row>
    <row r="817" spans="1:7" s="57" customFormat="1" ht="15.75" customHeight="1">
      <c r="A817" s="85"/>
      <c r="B817" s="855"/>
      <c r="C817" s="855"/>
      <c r="D817" s="855"/>
      <c r="E817" s="77" t="s">
        <v>32</v>
      </c>
      <c r="F817" s="103" t="s">
        <v>44</v>
      </c>
      <c r="G817" s="73" t="s">
        <v>45</v>
      </c>
    </row>
    <row r="818" spans="1:7" s="57" customFormat="1" ht="15.75" customHeight="1">
      <c r="A818" s="85"/>
      <c r="B818" s="107" t="s">
        <v>729</v>
      </c>
      <c r="C818" s="170" t="s">
        <v>399</v>
      </c>
      <c r="D818" s="883" t="s">
        <v>952</v>
      </c>
      <c r="E818" s="113">
        <v>43522</v>
      </c>
      <c r="F818" s="113">
        <f>E818+4</f>
        <v>43526</v>
      </c>
      <c r="G818" s="74">
        <f>F818+13</f>
        <v>43539</v>
      </c>
    </row>
    <row r="819" spans="1:7" s="57" customFormat="1" ht="15.75" customHeight="1">
      <c r="A819" s="85"/>
      <c r="B819" s="107" t="s">
        <v>730</v>
      </c>
      <c r="C819" s="170" t="s">
        <v>733</v>
      </c>
      <c r="D819" s="868"/>
      <c r="E819" s="113">
        <f t="shared" ref="E819:F822" si="89">E818+7</f>
        <v>43529</v>
      </c>
      <c r="F819" s="113">
        <f t="shared" si="89"/>
        <v>43533</v>
      </c>
      <c r="G819" s="74">
        <f>F819+13</f>
        <v>43546</v>
      </c>
    </row>
    <row r="820" spans="1:7" s="57" customFormat="1" ht="15.75" customHeight="1">
      <c r="A820" s="85"/>
      <c r="B820" s="107" t="s">
        <v>731</v>
      </c>
      <c r="C820" s="170" t="s">
        <v>734</v>
      </c>
      <c r="D820" s="868"/>
      <c r="E820" s="113">
        <f t="shared" si="89"/>
        <v>43536</v>
      </c>
      <c r="F820" s="113">
        <f t="shared" si="89"/>
        <v>43540</v>
      </c>
      <c r="G820" s="74">
        <f>F820+13</f>
        <v>43553</v>
      </c>
    </row>
    <row r="821" spans="1:7" s="57" customFormat="1" ht="15.75" customHeight="1">
      <c r="A821" s="85"/>
      <c r="B821" s="107" t="s">
        <v>376</v>
      </c>
      <c r="C821" s="170" t="s">
        <v>735</v>
      </c>
      <c r="D821" s="868"/>
      <c r="E821" s="113">
        <f t="shared" si="89"/>
        <v>43543</v>
      </c>
      <c r="F821" s="113">
        <f t="shared" si="89"/>
        <v>43547</v>
      </c>
      <c r="G821" s="74">
        <f>F821+13</f>
        <v>43560</v>
      </c>
    </row>
    <row r="822" spans="1:7" s="57" customFormat="1" ht="15.75" customHeight="1">
      <c r="A822" s="85" t="s">
        <v>951</v>
      </c>
      <c r="B822" s="107" t="s">
        <v>732</v>
      </c>
      <c r="C822" s="170" t="s">
        <v>736</v>
      </c>
      <c r="D822" s="869"/>
      <c r="E822" s="113">
        <f t="shared" si="89"/>
        <v>43550</v>
      </c>
      <c r="F822" s="113">
        <f t="shared" si="89"/>
        <v>43554</v>
      </c>
      <c r="G822" s="74">
        <f>F822+13</f>
        <v>43567</v>
      </c>
    </row>
    <row r="823" spans="1:7" s="57" customFormat="1" ht="15.75" customHeight="1">
      <c r="A823" s="85"/>
      <c r="B823" s="13"/>
      <c r="C823" s="13"/>
      <c r="D823" s="15"/>
      <c r="E823" s="12"/>
      <c r="F823" s="12"/>
      <c r="G823" s="12"/>
    </row>
    <row r="824" spans="1:7" s="57" customFormat="1" ht="15.75" customHeight="1">
      <c r="A824" s="85"/>
      <c r="B824" s="13"/>
      <c r="C824" s="19"/>
      <c r="D824" s="3"/>
      <c r="E824" s="18"/>
      <c r="F824" s="19"/>
      <c r="G824" s="19"/>
    </row>
    <row r="825" spans="1:7" s="57" customFormat="1" ht="15.75" customHeight="1">
      <c r="A825" s="85"/>
      <c r="B825" s="858" t="s">
        <v>40</v>
      </c>
      <c r="C825" s="858" t="s">
        <v>41</v>
      </c>
      <c r="D825" s="858" t="s">
        <v>42</v>
      </c>
      <c r="E825" s="73" t="s">
        <v>770</v>
      </c>
      <c r="F825" s="73" t="s">
        <v>43</v>
      </c>
      <c r="G825" s="88" t="s">
        <v>937</v>
      </c>
    </row>
    <row r="826" spans="1:7" s="57" customFormat="1" ht="15.75" customHeight="1">
      <c r="A826" s="85"/>
      <c r="B826" s="855"/>
      <c r="C826" s="855"/>
      <c r="D826" s="855"/>
      <c r="E826" s="77" t="s">
        <v>32</v>
      </c>
      <c r="F826" s="103" t="s">
        <v>44</v>
      </c>
      <c r="G826" s="73" t="s">
        <v>45</v>
      </c>
    </row>
    <row r="827" spans="1:7" s="57" customFormat="1" ht="15.75" customHeight="1">
      <c r="A827" s="85"/>
      <c r="B827" s="94" t="s">
        <v>601</v>
      </c>
      <c r="C827" s="116" t="s">
        <v>603</v>
      </c>
      <c r="D827" s="144" t="s">
        <v>953</v>
      </c>
      <c r="E827" s="113">
        <v>43525</v>
      </c>
      <c r="F827" s="113">
        <f>E827+5</f>
        <v>43530</v>
      </c>
      <c r="G827" s="74">
        <f>F827+17</f>
        <v>43547</v>
      </c>
    </row>
    <row r="828" spans="1:7" s="57" customFormat="1" ht="15.75" customHeight="1">
      <c r="A828" s="85"/>
      <c r="B828" s="94" t="s">
        <v>602</v>
      </c>
      <c r="C828" s="116" t="s">
        <v>604</v>
      </c>
      <c r="D828" s="146"/>
      <c r="E828" s="113">
        <f t="shared" ref="E828:F831" si="90">E827+7</f>
        <v>43532</v>
      </c>
      <c r="F828" s="113">
        <f t="shared" si="90"/>
        <v>43537</v>
      </c>
      <c r="G828" s="74">
        <f>F828+17</f>
        <v>43554</v>
      </c>
    </row>
    <row r="829" spans="1:7" s="57" customFormat="1" ht="15.75" customHeight="1">
      <c r="A829" s="85"/>
      <c r="B829" s="94" t="s">
        <v>224</v>
      </c>
      <c r="C829" s="116" t="s">
        <v>605</v>
      </c>
      <c r="D829" s="146"/>
      <c r="E829" s="113">
        <f t="shared" si="90"/>
        <v>43539</v>
      </c>
      <c r="F829" s="113">
        <f t="shared" si="90"/>
        <v>43544</v>
      </c>
      <c r="G829" s="74">
        <f>F829+17</f>
        <v>43561</v>
      </c>
    </row>
    <row r="830" spans="1:7" s="57" customFormat="1" ht="15.75" customHeight="1">
      <c r="A830" s="85"/>
      <c r="B830" s="94" t="s">
        <v>381</v>
      </c>
      <c r="C830" s="116" t="s">
        <v>606</v>
      </c>
      <c r="D830" s="146"/>
      <c r="E830" s="113">
        <f t="shared" si="90"/>
        <v>43546</v>
      </c>
      <c r="F830" s="113">
        <f t="shared" si="90"/>
        <v>43551</v>
      </c>
      <c r="G830" s="74">
        <f>F830+17</f>
        <v>43568</v>
      </c>
    </row>
    <row r="831" spans="1:7" s="57" customFormat="1" ht="15.75" customHeight="1">
      <c r="A831" s="85"/>
      <c r="B831" s="116"/>
      <c r="C831" s="116"/>
      <c r="D831" s="147"/>
      <c r="E831" s="113">
        <f t="shared" si="90"/>
        <v>43553</v>
      </c>
      <c r="F831" s="113">
        <f t="shared" si="90"/>
        <v>43558</v>
      </c>
      <c r="G831" s="74">
        <f>F831+17</f>
        <v>43575</v>
      </c>
    </row>
    <row r="832" spans="1:7" s="57" customFormat="1" ht="15.75" customHeight="1">
      <c r="A832" s="85"/>
      <c r="B832" s="13"/>
      <c r="C832" s="19"/>
      <c r="D832" s="3"/>
      <c r="E832" s="18"/>
      <c r="F832" s="19"/>
      <c r="G832" s="19"/>
    </row>
    <row r="833" spans="1:7" s="57" customFormat="1" ht="15.75" customHeight="1">
      <c r="A833" s="85"/>
      <c r="B833" s="17"/>
      <c r="C833" s="13"/>
      <c r="D833" s="15"/>
      <c r="E833" s="12"/>
      <c r="F833" s="12"/>
      <c r="G833" s="12"/>
    </row>
    <row r="834" spans="1:7" s="57" customFormat="1" ht="15.75" customHeight="1">
      <c r="A834" s="87" t="s">
        <v>155</v>
      </c>
      <c r="B834" s="32"/>
      <c r="C834" s="32"/>
      <c r="D834" s="32"/>
      <c r="E834" s="32"/>
      <c r="F834" s="32"/>
      <c r="G834" s="32"/>
    </row>
    <row r="835" spans="1:7" s="57" customFormat="1" ht="15.75" customHeight="1">
      <c r="A835" s="85"/>
      <c r="B835" s="4" t="s">
        <v>787</v>
      </c>
      <c r="C835" s="39"/>
      <c r="D835" s="3"/>
      <c r="E835" s="3"/>
      <c r="F835" s="4"/>
      <c r="G835" s="40"/>
    </row>
    <row r="836" spans="1:7" s="57" customFormat="1" ht="15.75" customHeight="1">
      <c r="A836" s="85"/>
      <c r="B836" s="858" t="s">
        <v>40</v>
      </c>
      <c r="C836" s="88" t="s">
        <v>41</v>
      </c>
      <c r="D836" s="88" t="s">
        <v>42</v>
      </c>
      <c r="E836" s="73" t="s">
        <v>770</v>
      </c>
      <c r="F836" s="73" t="s">
        <v>43</v>
      </c>
      <c r="G836" s="88" t="s">
        <v>157</v>
      </c>
    </row>
    <row r="837" spans="1:7" s="57" customFormat="1" ht="15.75" customHeight="1">
      <c r="A837" s="85"/>
      <c r="B837" s="855"/>
      <c r="C837" s="89"/>
      <c r="D837" s="89"/>
      <c r="E837" s="77" t="s">
        <v>32</v>
      </c>
      <c r="F837" s="103" t="s">
        <v>44</v>
      </c>
      <c r="G837" s="73" t="s">
        <v>45</v>
      </c>
    </row>
    <row r="838" spans="1:7" s="57" customFormat="1" ht="15.75" customHeight="1">
      <c r="A838" s="85"/>
      <c r="B838" s="94" t="s">
        <v>601</v>
      </c>
      <c r="C838" s="116" t="s">
        <v>603</v>
      </c>
      <c r="D838" s="144" t="s">
        <v>953</v>
      </c>
      <c r="E838" s="113">
        <v>43525</v>
      </c>
      <c r="F838" s="113">
        <f>E838+5</f>
        <v>43530</v>
      </c>
      <c r="G838" s="74">
        <f>F838+17</f>
        <v>43547</v>
      </c>
    </row>
    <row r="839" spans="1:7" s="57" customFormat="1" ht="15.75" customHeight="1">
      <c r="A839" s="85"/>
      <c r="B839" s="94" t="s">
        <v>602</v>
      </c>
      <c r="C839" s="116" t="s">
        <v>604</v>
      </c>
      <c r="D839" s="146"/>
      <c r="E839" s="113">
        <f t="shared" ref="E839:F842" si="91">E838+7</f>
        <v>43532</v>
      </c>
      <c r="F839" s="113">
        <f t="shared" si="91"/>
        <v>43537</v>
      </c>
      <c r="G839" s="74">
        <f>F839+17</f>
        <v>43554</v>
      </c>
    </row>
    <row r="840" spans="1:7" s="57" customFormat="1" ht="15.75" customHeight="1">
      <c r="A840" s="83"/>
      <c r="B840" s="94" t="s">
        <v>224</v>
      </c>
      <c r="C840" s="116" t="s">
        <v>605</v>
      </c>
      <c r="D840" s="146"/>
      <c r="E840" s="113">
        <f t="shared" si="91"/>
        <v>43539</v>
      </c>
      <c r="F840" s="113">
        <f t="shared" si="91"/>
        <v>43544</v>
      </c>
      <c r="G840" s="74">
        <f>F840+17</f>
        <v>43561</v>
      </c>
    </row>
    <row r="841" spans="1:7" s="57" customFormat="1" ht="15.75" customHeight="1">
      <c r="A841" s="37"/>
      <c r="B841" s="94" t="s">
        <v>381</v>
      </c>
      <c r="C841" s="116" t="s">
        <v>606</v>
      </c>
      <c r="D841" s="146"/>
      <c r="E841" s="113">
        <f t="shared" si="91"/>
        <v>43546</v>
      </c>
      <c r="F841" s="113">
        <f t="shared" si="91"/>
        <v>43551</v>
      </c>
      <c r="G841" s="74">
        <f>F841+17</f>
        <v>43568</v>
      </c>
    </row>
    <row r="842" spans="1:7" s="57" customFormat="1" ht="15.75" customHeight="1">
      <c r="A842" s="86" t="s">
        <v>954</v>
      </c>
      <c r="B842" s="116"/>
      <c r="C842" s="116"/>
      <c r="D842" s="147"/>
      <c r="E842" s="113">
        <f t="shared" si="91"/>
        <v>43553</v>
      </c>
      <c r="F842" s="113">
        <f t="shared" si="91"/>
        <v>43558</v>
      </c>
      <c r="G842" s="74">
        <f>F842+17</f>
        <v>43575</v>
      </c>
    </row>
    <row r="843" spans="1:7" s="57" customFormat="1" ht="15.75" customHeight="1">
      <c r="A843" s="85"/>
      <c r="B843" s="41"/>
      <c r="C843" s="41"/>
      <c r="D843" s="18"/>
      <c r="E843" s="18"/>
      <c r="F843" s="19"/>
      <c r="G843" s="42"/>
    </row>
    <row r="844" spans="1:7" s="57" customFormat="1" ht="15.75" customHeight="1">
      <c r="A844" s="85"/>
      <c r="B844" s="858" t="s">
        <v>946</v>
      </c>
      <c r="C844" s="858" t="s">
        <v>41</v>
      </c>
      <c r="D844" s="73" t="s">
        <v>42</v>
      </c>
      <c r="E844" s="73" t="s">
        <v>776</v>
      </c>
      <c r="F844" s="73" t="s">
        <v>43</v>
      </c>
      <c r="G844" s="73" t="s">
        <v>157</v>
      </c>
    </row>
    <row r="845" spans="1:7" s="57" customFormat="1" ht="15.75" customHeight="1">
      <c r="A845" s="85"/>
      <c r="B845" s="855"/>
      <c r="C845" s="855"/>
      <c r="D845" s="883" t="s">
        <v>955</v>
      </c>
      <c r="E845" s="73" t="s">
        <v>32</v>
      </c>
      <c r="F845" s="73" t="s">
        <v>44</v>
      </c>
      <c r="G845" s="73" t="s">
        <v>45</v>
      </c>
    </row>
    <row r="846" spans="1:7" s="57" customFormat="1" ht="15.75" customHeight="1">
      <c r="A846" s="85"/>
      <c r="B846" s="94" t="s">
        <v>361</v>
      </c>
      <c r="C846" s="94" t="s">
        <v>879</v>
      </c>
      <c r="D846" s="868"/>
      <c r="E846" s="74">
        <v>43522</v>
      </c>
      <c r="F846" s="74">
        <f>E846+3</f>
        <v>43525</v>
      </c>
      <c r="G846" s="74">
        <f>F846+15</f>
        <v>43540</v>
      </c>
    </row>
    <row r="847" spans="1:7" s="57" customFormat="1" ht="15.75" customHeight="1">
      <c r="A847" s="85"/>
      <c r="B847" s="145" t="s">
        <v>534</v>
      </c>
      <c r="C847" s="94" t="s">
        <v>956</v>
      </c>
      <c r="D847" s="868"/>
      <c r="E847" s="74">
        <f t="shared" ref="E847:F850" si="92">E846+7</f>
        <v>43529</v>
      </c>
      <c r="F847" s="74">
        <f t="shared" si="92"/>
        <v>43532</v>
      </c>
      <c r="G847" s="74">
        <f>F847+15</f>
        <v>43547</v>
      </c>
    </row>
    <row r="848" spans="1:7" s="57" customFormat="1" ht="15.75" customHeight="1">
      <c r="A848" s="85"/>
      <c r="B848" s="94" t="s">
        <v>356</v>
      </c>
      <c r="C848" s="94" t="s">
        <v>957</v>
      </c>
      <c r="D848" s="868"/>
      <c r="E848" s="74">
        <f t="shared" si="92"/>
        <v>43536</v>
      </c>
      <c r="F848" s="74">
        <f t="shared" si="92"/>
        <v>43539</v>
      </c>
      <c r="G848" s="74">
        <f>F848+15</f>
        <v>43554</v>
      </c>
    </row>
    <row r="849" spans="1:7" s="57" customFormat="1" ht="15.75" customHeight="1">
      <c r="A849" s="85"/>
      <c r="B849" s="94" t="s">
        <v>432</v>
      </c>
      <c r="C849" s="94" t="s">
        <v>958</v>
      </c>
      <c r="D849" s="868"/>
      <c r="E849" s="74">
        <f t="shared" si="92"/>
        <v>43543</v>
      </c>
      <c r="F849" s="74">
        <f t="shared" si="92"/>
        <v>43546</v>
      </c>
      <c r="G849" s="74">
        <f>F849+15</f>
        <v>43561</v>
      </c>
    </row>
    <row r="850" spans="1:7" s="57" customFormat="1" ht="15.75" customHeight="1">
      <c r="A850" s="85"/>
      <c r="B850" s="94" t="s">
        <v>111</v>
      </c>
      <c r="C850" s="94" t="s">
        <v>111</v>
      </c>
      <c r="D850" s="869"/>
      <c r="E850" s="74">
        <f t="shared" si="92"/>
        <v>43550</v>
      </c>
      <c r="F850" s="74">
        <f t="shared" si="92"/>
        <v>43553</v>
      </c>
      <c r="G850" s="74">
        <f>F850+15</f>
        <v>43568</v>
      </c>
    </row>
    <row r="851" spans="1:7" s="57" customFormat="1" ht="15.75" customHeight="1">
      <c r="A851" s="85"/>
      <c r="B851" s="13"/>
      <c r="C851" s="9"/>
      <c r="D851" s="15"/>
      <c r="E851" s="12"/>
      <c r="F851" s="12"/>
      <c r="G851" s="12"/>
    </row>
    <row r="852" spans="1:7" s="57" customFormat="1" ht="15.75" customHeight="1">
      <c r="A852" s="85"/>
      <c r="B852" s="41"/>
      <c r="C852" s="41"/>
      <c r="D852" s="18"/>
      <c r="E852" s="18"/>
      <c r="F852" s="19"/>
      <c r="G852" s="42"/>
    </row>
    <row r="853" spans="1:7" s="57" customFormat="1" ht="15.75" customHeight="1">
      <c r="A853" s="85"/>
      <c r="B853" s="19"/>
      <c r="C853" s="41"/>
      <c r="D853" s="18"/>
      <c r="E853" s="18"/>
      <c r="F853" s="42"/>
      <c r="G853" s="42"/>
    </row>
    <row r="854" spans="1:7" s="57" customFormat="1" ht="15.75" customHeight="1">
      <c r="A854" s="85"/>
      <c r="B854" s="856" t="s">
        <v>895</v>
      </c>
      <c r="C854" s="73" t="s">
        <v>41</v>
      </c>
      <c r="D854" s="73" t="s">
        <v>42</v>
      </c>
      <c r="E854" s="73" t="s">
        <v>896</v>
      </c>
      <c r="F854" s="73" t="s">
        <v>43</v>
      </c>
      <c r="G854" s="171" t="s">
        <v>276</v>
      </c>
    </row>
    <row r="855" spans="1:7" s="57" customFormat="1" ht="15.75" customHeight="1">
      <c r="A855" s="85"/>
      <c r="B855" s="857"/>
      <c r="C855" s="73"/>
      <c r="D855" s="883" t="s">
        <v>959</v>
      </c>
      <c r="E855" s="74" t="s">
        <v>32</v>
      </c>
      <c r="F855" s="73" t="s">
        <v>44</v>
      </c>
      <c r="G855" s="73" t="s">
        <v>45</v>
      </c>
    </row>
    <row r="856" spans="1:7" s="57" customFormat="1" ht="15.75" customHeight="1">
      <c r="A856" s="85"/>
      <c r="B856" s="172" t="s">
        <v>501</v>
      </c>
      <c r="C856" s="100" t="s">
        <v>607</v>
      </c>
      <c r="D856" s="868"/>
      <c r="E856" s="74">
        <v>43526</v>
      </c>
      <c r="F856" s="74">
        <f>E856+5</f>
        <v>43531</v>
      </c>
      <c r="G856" s="74">
        <f>F856+12</f>
        <v>43543</v>
      </c>
    </row>
    <row r="857" spans="1:7" s="57" customFormat="1" ht="15.75" customHeight="1">
      <c r="A857" s="85"/>
      <c r="B857" s="172" t="s">
        <v>502</v>
      </c>
      <c r="C857" s="100" t="s">
        <v>316</v>
      </c>
      <c r="D857" s="868"/>
      <c r="E857" s="74">
        <f t="shared" ref="E857:F860" si="93">E856+7</f>
        <v>43533</v>
      </c>
      <c r="F857" s="74">
        <f t="shared" si="93"/>
        <v>43538</v>
      </c>
      <c r="G857" s="74">
        <f>F857+12</f>
        <v>43550</v>
      </c>
    </row>
    <row r="858" spans="1:7" s="57" customFormat="1" ht="15.75" customHeight="1">
      <c r="A858" s="85"/>
      <c r="B858" s="172" t="s">
        <v>391</v>
      </c>
      <c r="C858" s="100" t="s">
        <v>608</v>
      </c>
      <c r="D858" s="868"/>
      <c r="E858" s="74">
        <f t="shared" si="93"/>
        <v>43540</v>
      </c>
      <c r="F858" s="74">
        <f t="shared" si="93"/>
        <v>43545</v>
      </c>
      <c r="G858" s="74">
        <f>F858+12</f>
        <v>43557</v>
      </c>
    </row>
    <row r="859" spans="1:7" s="57" customFormat="1" ht="15.75" customHeight="1">
      <c r="A859" s="85"/>
      <c r="B859" s="122" t="s">
        <v>365</v>
      </c>
      <c r="C859" s="100" t="s">
        <v>609</v>
      </c>
      <c r="D859" s="868"/>
      <c r="E859" s="74">
        <f t="shared" si="93"/>
        <v>43547</v>
      </c>
      <c r="F859" s="74">
        <f t="shared" si="93"/>
        <v>43552</v>
      </c>
      <c r="G859" s="74">
        <f>F859+12</f>
        <v>43564</v>
      </c>
    </row>
    <row r="860" spans="1:7" s="57" customFormat="1" ht="15.75" customHeight="1">
      <c r="A860" s="85" t="s">
        <v>960</v>
      </c>
      <c r="B860" s="122"/>
      <c r="C860" s="100"/>
      <c r="D860" s="869"/>
      <c r="E860" s="74">
        <f t="shared" si="93"/>
        <v>43554</v>
      </c>
      <c r="F860" s="74">
        <f t="shared" si="93"/>
        <v>43559</v>
      </c>
      <c r="G860" s="74">
        <f>F860+12</f>
        <v>43571</v>
      </c>
    </row>
    <row r="861" spans="1:7" s="57" customFormat="1" ht="15.75" customHeight="1">
      <c r="A861" s="85"/>
      <c r="B861" s="13"/>
      <c r="C861" s="13"/>
      <c r="D861" s="15"/>
      <c r="E861" s="12"/>
      <c r="F861" s="12"/>
      <c r="G861" s="12"/>
    </row>
    <row r="862" spans="1:7" s="57" customFormat="1" ht="15.75" customHeight="1">
      <c r="A862" s="85"/>
      <c r="B862" s="13"/>
      <c r="C862" s="13"/>
      <c r="D862" s="15"/>
      <c r="E862" s="12"/>
      <c r="F862" s="12"/>
      <c r="G862" s="12"/>
    </row>
    <row r="863" spans="1:7" s="57" customFormat="1" ht="15.75" customHeight="1">
      <c r="A863" s="85"/>
      <c r="B863" s="19"/>
      <c r="C863" s="41"/>
      <c r="D863" s="18"/>
      <c r="E863" s="18"/>
      <c r="F863" s="19"/>
      <c r="G863" s="42"/>
    </row>
    <row r="864" spans="1:7" s="57" customFormat="1" ht="15.75" customHeight="1">
      <c r="A864" s="85"/>
      <c r="B864" s="858" t="s">
        <v>40</v>
      </c>
      <c r="C864" s="88" t="s">
        <v>41</v>
      </c>
      <c r="D864" s="88" t="s">
        <v>42</v>
      </c>
      <c r="E864" s="73" t="s">
        <v>770</v>
      </c>
      <c r="F864" s="73" t="s">
        <v>43</v>
      </c>
      <c r="G864" s="88" t="s">
        <v>157</v>
      </c>
    </row>
    <row r="865" spans="1:7" s="57" customFormat="1" ht="15.75" customHeight="1">
      <c r="A865" s="85"/>
      <c r="B865" s="855"/>
      <c r="C865" s="89"/>
      <c r="D865" s="89"/>
      <c r="E865" s="77" t="s">
        <v>32</v>
      </c>
      <c r="F865" s="103" t="s">
        <v>44</v>
      </c>
      <c r="G865" s="73" t="s">
        <v>45</v>
      </c>
    </row>
    <row r="866" spans="1:7" s="57" customFormat="1" ht="15.75" customHeight="1">
      <c r="A866" s="85"/>
      <c r="B866" s="94" t="s">
        <v>601</v>
      </c>
      <c r="C866" s="116" t="s">
        <v>603</v>
      </c>
      <c r="D866" s="144" t="s">
        <v>961</v>
      </c>
      <c r="E866" s="113">
        <v>43525</v>
      </c>
      <c r="F866" s="113">
        <f>E866+5</f>
        <v>43530</v>
      </c>
      <c r="G866" s="74">
        <f>F866+17</f>
        <v>43547</v>
      </c>
    </row>
    <row r="867" spans="1:7" s="57" customFormat="1" ht="15.75" customHeight="1">
      <c r="A867" s="85"/>
      <c r="B867" s="94" t="s">
        <v>602</v>
      </c>
      <c r="C867" s="116" t="s">
        <v>604</v>
      </c>
      <c r="D867" s="146"/>
      <c r="E867" s="113">
        <f t="shared" ref="E867:F870" si="94">E866+7</f>
        <v>43532</v>
      </c>
      <c r="F867" s="113">
        <f t="shared" si="94"/>
        <v>43537</v>
      </c>
      <c r="G867" s="74">
        <f>F867+17</f>
        <v>43554</v>
      </c>
    </row>
    <row r="868" spans="1:7" s="57" customFormat="1" ht="15.75" customHeight="1">
      <c r="A868" s="85"/>
      <c r="B868" s="94" t="s">
        <v>224</v>
      </c>
      <c r="C868" s="116" t="s">
        <v>605</v>
      </c>
      <c r="D868" s="146"/>
      <c r="E868" s="113">
        <f t="shared" si="94"/>
        <v>43539</v>
      </c>
      <c r="F868" s="113">
        <f t="shared" si="94"/>
        <v>43544</v>
      </c>
      <c r="G868" s="74">
        <f>F868+17</f>
        <v>43561</v>
      </c>
    </row>
    <row r="869" spans="1:7" s="57" customFormat="1" ht="15.75" customHeight="1">
      <c r="A869" s="85"/>
      <c r="B869" s="94" t="s">
        <v>381</v>
      </c>
      <c r="C869" s="116" t="s">
        <v>606</v>
      </c>
      <c r="D869" s="146"/>
      <c r="E869" s="113">
        <f t="shared" si="94"/>
        <v>43546</v>
      </c>
      <c r="F869" s="113">
        <f t="shared" si="94"/>
        <v>43551</v>
      </c>
      <c r="G869" s="74">
        <f>F869+17</f>
        <v>43568</v>
      </c>
    </row>
    <row r="870" spans="1:7" s="57" customFormat="1" ht="15.75" customHeight="1">
      <c r="A870" s="85" t="s">
        <v>962</v>
      </c>
      <c r="B870" s="116"/>
      <c r="C870" s="116"/>
      <c r="D870" s="147"/>
      <c r="E870" s="113">
        <f t="shared" si="94"/>
        <v>43553</v>
      </c>
      <c r="F870" s="113">
        <f t="shared" si="94"/>
        <v>43558</v>
      </c>
      <c r="G870" s="74">
        <f>F870+17</f>
        <v>43575</v>
      </c>
    </row>
    <row r="871" spans="1:7" s="57" customFormat="1" ht="15.75" customHeight="1">
      <c r="A871" s="85"/>
      <c r="B871" s="43"/>
      <c r="C871" s="41"/>
      <c r="D871" s="18"/>
      <c r="E871" s="18"/>
      <c r="F871" s="19"/>
      <c r="G871" s="42"/>
    </row>
    <row r="872" spans="1:7" s="57" customFormat="1" ht="15.75" customHeight="1">
      <c r="A872" s="85"/>
      <c r="B872" s="19"/>
      <c r="C872" s="41"/>
      <c r="D872" s="18"/>
      <c r="E872" s="18"/>
      <c r="F872" s="19"/>
      <c r="G872" s="42"/>
    </row>
    <row r="873" spans="1:7" s="57" customFormat="1" ht="15.75" customHeight="1">
      <c r="A873" s="85"/>
      <c r="B873" s="858" t="s">
        <v>40</v>
      </c>
      <c r="C873" s="88" t="s">
        <v>41</v>
      </c>
      <c r="D873" s="88" t="s">
        <v>42</v>
      </c>
      <c r="E873" s="73" t="s">
        <v>770</v>
      </c>
      <c r="F873" s="73" t="s">
        <v>43</v>
      </c>
      <c r="G873" s="73" t="s">
        <v>160</v>
      </c>
    </row>
    <row r="874" spans="1:7" s="57" customFormat="1" ht="15.75" customHeight="1">
      <c r="A874" s="85"/>
      <c r="B874" s="855"/>
      <c r="C874" s="89"/>
      <c r="D874" s="89"/>
      <c r="E874" s="77" t="s">
        <v>32</v>
      </c>
      <c r="F874" s="103" t="s">
        <v>44</v>
      </c>
      <c r="G874" s="73" t="s">
        <v>45</v>
      </c>
    </row>
    <row r="875" spans="1:7" s="57" customFormat="1" ht="15.75" customHeight="1">
      <c r="A875" s="85"/>
      <c r="B875" s="165" t="s">
        <v>209</v>
      </c>
      <c r="C875" s="166" t="s">
        <v>129</v>
      </c>
      <c r="D875" s="144" t="s">
        <v>963</v>
      </c>
      <c r="E875" s="113">
        <v>43526</v>
      </c>
      <c r="F875" s="113">
        <f>E875+4</f>
        <v>43530</v>
      </c>
      <c r="G875" s="74">
        <f>F875+30</f>
        <v>43560</v>
      </c>
    </row>
    <row r="876" spans="1:7" s="57" customFormat="1" ht="15.75" customHeight="1">
      <c r="A876" s="85"/>
      <c r="B876" s="165" t="s">
        <v>348</v>
      </c>
      <c r="C876" s="166" t="s">
        <v>346</v>
      </c>
      <c r="D876" s="146"/>
      <c r="E876" s="113">
        <f t="shared" ref="E876:F879" si="95">E875+7</f>
        <v>43533</v>
      </c>
      <c r="F876" s="113">
        <f t="shared" si="95"/>
        <v>43537</v>
      </c>
      <c r="G876" s="74">
        <f>F876+30</f>
        <v>43567</v>
      </c>
    </row>
    <row r="877" spans="1:7" s="57" customFormat="1" ht="15.75" customHeight="1">
      <c r="A877" s="85"/>
      <c r="B877" s="165" t="s">
        <v>597</v>
      </c>
      <c r="C877" s="166" t="s">
        <v>599</v>
      </c>
      <c r="D877" s="146"/>
      <c r="E877" s="113">
        <f t="shared" si="95"/>
        <v>43540</v>
      </c>
      <c r="F877" s="113">
        <f t="shared" si="95"/>
        <v>43544</v>
      </c>
      <c r="G877" s="74">
        <f>F877+30</f>
        <v>43574</v>
      </c>
    </row>
    <row r="878" spans="1:7" s="57" customFormat="1" ht="15.75" customHeight="1">
      <c r="A878" s="85"/>
      <c r="B878" s="165"/>
      <c r="C878" s="166" t="s">
        <v>346</v>
      </c>
      <c r="D878" s="146"/>
      <c r="E878" s="113">
        <f t="shared" si="95"/>
        <v>43547</v>
      </c>
      <c r="F878" s="113">
        <f t="shared" si="95"/>
        <v>43551</v>
      </c>
      <c r="G878" s="74">
        <f>F878+30</f>
        <v>43581</v>
      </c>
    </row>
    <row r="879" spans="1:7" s="57" customFormat="1" ht="15.75" customHeight="1">
      <c r="A879" s="85" t="s">
        <v>160</v>
      </c>
      <c r="B879" s="165" t="s">
        <v>598</v>
      </c>
      <c r="C879" s="143" t="s">
        <v>600</v>
      </c>
      <c r="D879" s="147"/>
      <c r="E879" s="113">
        <f t="shared" si="95"/>
        <v>43554</v>
      </c>
      <c r="F879" s="113">
        <f t="shared" si="95"/>
        <v>43558</v>
      </c>
      <c r="G879" s="74">
        <f>F879+30</f>
        <v>43588</v>
      </c>
    </row>
    <row r="880" spans="1:7" s="57" customFormat="1" ht="15.75" customHeight="1">
      <c r="A880" s="85"/>
      <c r="B880" s="13"/>
      <c r="C880" s="19"/>
      <c r="D880" s="15"/>
      <c r="E880" s="15"/>
      <c r="F880" s="75"/>
      <c r="G880" s="12"/>
    </row>
    <row r="881" spans="1:7" s="57" customFormat="1" ht="15.75" customHeight="1">
      <c r="A881" s="85"/>
      <c r="B881" s="19"/>
      <c r="C881" s="41"/>
      <c r="D881" s="42"/>
      <c r="E881" s="42"/>
      <c r="F881" s="19"/>
      <c r="G881" s="42"/>
    </row>
    <row r="882" spans="1:7" s="57" customFormat="1" ht="15.75" customHeight="1">
      <c r="A882" s="85"/>
      <c r="B882" s="858" t="s">
        <v>40</v>
      </c>
      <c r="C882" s="88" t="s">
        <v>41</v>
      </c>
      <c r="D882" s="88" t="s">
        <v>42</v>
      </c>
      <c r="E882" s="73" t="s">
        <v>770</v>
      </c>
      <c r="F882" s="73" t="s">
        <v>43</v>
      </c>
      <c r="G882" s="88" t="s">
        <v>162</v>
      </c>
    </row>
    <row r="883" spans="1:7" s="57" customFormat="1" ht="15.75" customHeight="1">
      <c r="A883" s="85"/>
      <c r="B883" s="855"/>
      <c r="C883" s="89"/>
      <c r="D883" s="89"/>
      <c r="E883" s="77" t="s">
        <v>32</v>
      </c>
      <c r="F883" s="103" t="s">
        <v>44</v>
      </c>
      <c r="G883" s="73" t="s">
        <v>45</v>
      </c>
    </row>
    <row r="884" spans="1:7" s="57" customFormat="1" ht="15.75" customHeight="1">
      <c r="A884" s="85"/>
      <c r="B884" s="165" t="s">
        <v>209</v>
      </c>
      <c r="C884" s="166" t="s">
        <v>129</v>
      </c>
      <c r="D884" s="144" t="s">
        <v>963</v>
      </c>
      <c r="E884" s="113">
        <v>43526</v>
      </c>
      <c r="F884" s="113">
        <f>E884+4</f>
        <v>43530</v>
      </c>
      <c r="G884" s="74">
        <f>F884+30</f>
        <v>43560</v>
      </c>
    </row>
    <row r="885" spans="1:7" s="57" customFormat="1" ht="15.75" customHeight="1">
      <c r="A885" s="85"/>
      <c r="B885" s="165" t="s">
        <v>348</v>
      </c>
      <c r="C885" s="166" t="s">
        <v>346</v>
      </c>
      <c r="D885" s="146"/>
      <c r="E885" s="113">
        <f t="shared" ref="E885:F888" si="96">E884+7</f>
        <v>43533</v>
      </c>
      <c r="F885" s="113">
        <f t="shared" si="96"/>
        <v>43537</v>
      </c>
      <c r="G885" s="74">
        <f>F885+30</f>
        <v>43567</v>
      </c>
    </row>
    <row r="886" spans="1:7" s="57" customFormat="1" ht="15.75" customHeight="1">
      <c r="A886" s="85"/>
      <c r="B886" s="165" t="s">
        <v>597</v>
      </c>
      <c r="C886" s="166" t="s">
        <v>599</v>
      </c>
      <c r="D886" s="146"/>
      <c r="E886" s="113">
        <f t="shared" si="96"/>
        <v>43540</v>
      </c>
      <c r="F886" s="113">
        <f t="shared" si="96"/>
        <v>43544</v>
      </c>
      <c r="G886" s="74">
        <f>F886+30</f>
        <v>43574</v>
      </c>
    </row>
    <row r="887" spans="1:7" s="57" customFormat="1" ht="15.75" customHeight="1">
      <c r="A887" s="85"/>
      <c r="B887" s="165"/>
      <c r="C887" s="166" t="s">
        <v>346</v>
      </c>
      <c r="D887" s="146"/>
      <c r="E887" s="113">
        <f t="shared" si="96"/>
        <v>43547</v>
      </c>
      <c r="F887" s="113">
        <f t="shared" si="96"/>
        <v>43551</v>
      </c>
      <c r="G887" s="74">
        <f>F887+30</f>
        <v>43581</v>
      </c>
    </row>
    <row r="888" spans="1:7" s="57" customFormat="1" ht="15.75" customHeight="1">
      <c r="A888" s="85" t="s">
        <v>162</v>
      </c>
      <c r="B888" s="165" t="s">
        <v>598</v>
      </c>
      <c r="C888" s="143" t="s">
        <v>600</v>
      </c>
      <c r="D888" s="147"/>
      <c r="E888" s="113">
        <f t="shared" si="96"/>
        <v>43554</v>
      </c>
      <c r="F888" s="113">
        <f t="shared" si="96"/>
        <v>43558</v>
      </c>
      <c r="G888" s="74">
        <f>F888+30</f>
        <v>43588</v>
      </c>
    </row>
    <row r="889" spans="1:7" s="57" customFormat="1" ht="15.75" customHeight="1">
      <c r="A889" s="85"/>
      <c r="B889" s="13"/>
      <c r="C889" s="13"/>
      <c r="D889" s="15"/>
      <c r="E889" s="15"/>
      <c r="F889" s="12"/>
      <c r="G889" s="12"/>
    </row>
    <row r="890" spans="1:7" s="57" customFormat="1" ht="15.75" customHeight="1">
      <c r="A890" s="85"/>
      <c r="B890" s="19"/>
      <c r="C890" s="41"/>
      <c r="D890" s="18"/>
      <c r="E890" s="18"/>
      <c r="F890" s="19"/>
      <c r="G890" s="42"/>
    </row>
    <row r="891" spans="1:7" s="57" customFormat="1" ht="15.75" customHeight="1">
      <c r="A891" s="85"/>
      <c r="B891" s="858" t="s">
        <v>40</v>
      </c>
      <c r="C891" s="88" t="s">
        <v>41</v>
      </c>
      <c r="D891" s="88" t="s">
        <v>42</v>
      </c>
      <c r="E891" s="73" t="s">
        <v>770</v>
      </c>
      <c r="F891" s="73" t="s">
        <v>43</v>
      </c>
      <c r="G891" s="73" t="s">
        <v>1</v>
      </c>
    </row>
    <row r="892" spans="1:7" s="57" customFormat="1" ht="15.75" customHeight="1">
      <c r="A892" s="85"/>
      <c r="B892" s="855"/>
      <c r="C892" s="89"/>
      <c r="D892" s="89"/>
      <c r="E892" s="77" t="s">
        <v>32</v>
      </c>
      <c r="F892" s="103" t="s">
        <v>44</v>
      </c>
      <c r="G892" s="73" t="s">
        <v>45</v>
      </c>
    </row>
    <row r="893" spans="1:7" s="57" customFormat="1" ht="15.75" customHeight="1">
      <c r="A893" s="85"/>
      <c r="B893" s="94" t="s">
        <v>228</v>
      </c>
      <c r="C893" s="116" t="s">
        <v>594</v>
      </c>
      <c r="D893" s="144" t="s">
        <v>964</v>
      </c>
      <c r="E893" s="113">
        <v>43522</v>
      </c>
      <c r="F893" s="113">
        <f>E893+5</f>
        <v>43527</v>
      </c>
      <c r="G893" s="74">
        <f>F893+17</f>
        <v>43544</v>
      </c>
    </row>
    <row r="894" spans="1:7" s="57" customFormat="1" ht="15.75" customHeight="1">
      <c r="A894" s="85"/>
      <c r="B894" s="94" t="s">
        <v>373</v>
      </c>
      <c r="C894" s="116" t="s">
        <v>595</v>
      </c>
      <c r="D894" s="146"/>
      <c r="E894" s="113">
        <f t="shared" ref="E894:F897" si="97">E893+7</f>
        <v>43529</v>
      </c>
      <c r="F894" s="113">
        <f t="shared" si="97"/>
        <v>43534</v>
      </c>
      <c r="G894" s="74">
        <f>F894+17</f>
        <v>43551</v>
      </c>
    </row>
    <row r="895" spans="1:7" s="57" customFormat="1" ht="15.75" customHeight="1">
      <c r="A895" s="85"/>
      <c r="B895" s="94" t="s">
        <v>593</v>
      </c>
      <c r="C895" s="116" t="s">
        <v>248</v>
      </c>
      <c r="D895" s="146"/>
      <c r="E895" s="113">
        <f t="shared" si="97"/>
        <v>43536</v>
      </c>
      <c r="F895" s="113">
        <f t="shared" si="97"/>
        <v>43541</v>
      </c>
      <c r="G895" s="74">
        <f>F895+17</f>
        <v>43558</v>
      </c>
    </row>
    <row r="896" spans="1:7" s="57" customFormat="1" ht="15.75" customHeight="1">
      <c r="A896" s="85"/>
      <c r="B896" s="94" t="s">
        <v>431</v>
      </c>
      <c r="C896" s="116" t="s">
        <v>596</v>
      </c>
      <c r="D896" s="146"/>
      <c r="E896" s="113">
        <f t="shared" si="97"/>
        <v>43543</v>
      </c>
      <c r="F896" s="113">
        <f t="shared" si="97"/>
        <v>43548</v>
      </c>
      <c r="G896" s="74">
        <f>F896+17</f>
        <v>43565</v>
      </c>
    </row>
    <row r="897" spans="1:7" s="57" customFormat="1" ht="15.75" customHeight="1">
      <c r="A897" s="85" t="s">
        <v>965</v>
      </c>
      <c r="B897" s="116"/>
      <c r="C897" s="116"/>
      <c r="D897" s="147"/>
      <c r="E897" s="113">
        <f t="shared" si="97"/>
        <v>43550</v>
      </c>
      <c r="F897" s="113">
        <f t="shared" si="97"/>
        <v>43555</v>
      </c>
      <c r="G897" s="74">
        <f>F897+17</f>
        <v>43572</v>
      </c>
    </row>
    <row r="898" spans="1:7" s="57" customFormat="1" ht="15.75" customHeight="1">
      <c r="A898" s="85"/>
      <c r="B898" s="13"/>
      <c r="C898" s="13"/>
      <c r="D898" s="15"/>
      <c r="E898" s="12"/>
      <c r="F898" s="12"/>
      <c r="G898" s="12"/>
    </row>
    <row r="899" spans="1:7" s="57" customFormat="1" ht="15.75" customHeight="1">
      <c r="A899" s="85"/>
      <c r="B899" s="19"/>
      <c r="C899" s="41"/>
      <c r="D899" s="18"/>
      <c r="E899" s="18"/>
      <c r="F899" s="19"/>
      <c r="G899" s="42"/>
    </row>
    <row r="900" spans="1:7" s="57" customFormat="1" ht="15.75" customHeight="1">
      <c r="A900" s="85"/>
      <c r="B900" s="19"/>
      <c r="C900" s="41"/>
      <c r="D900" s="18"/>
      <c r="E900" s="18"/>
      <c r="F900" s="19"/>
      <c r="G900" s="42"/>
    </row>
    <row r="901" spans="1:7" s="57" customFormat="1" ht="15.75" customHeight="1">
      <c r="A901" s="85"/>
      <c r="B901" s="858" t="s">
        <v>40</v>
      </c>
      <c r="C901" s="88" t="s">
        <v>41</v>
      </c>
      <c r="D901" s="88" t="s">
        <v>42</v>
      </c>
      <c r="E901" s="73" t="s">
        <v>770</v>
      </c>
      <c r="F901" s="73" t="s">
        <v>43</v>
      </c>
      <c r="G901" s="73" t="s">
        <v>1</v>
      </c>
    </row>
    <row r="902" spans="1:7" s="57" customFormat="1" ht="15.75" customHeight="1">
      <c r="A902" s="85"/>
      <c r="B902" s="855"/>
      <c r="C902" s="89"/>
      <c r="D902" s="89"/>
      <c r="E902" s="77" t="s">
        <v>32</v>
      </c>
      <c r="F902" s="103" t="s">
        <v>44</v>
      </c>
      <c r="G902" s="73" t="s">
        <v>45</v>
      </c>
    </row>
    <row r="903" spans="1:7" s="57" customFormat="1" ht="15.75" customHeight="1">
      <c r="A903" s="85"/>
      <c r="B903" s="94" t="s">
        <v>228</v>
      </c>
      <c r="C903" s="116" t="s">
        <v>594</v>
      </c>
      <c r="D903" s="144" t="s">
        <v>964</v>
      </c>
      <c r="E903" s="113">
        <v>43522</v>
      </c>
      <c r="F903" s="113">
        <f>E903+5</f>
        <v>43527</v>
      </c>
      <c r="G903" s="74">
        <f>F903+17</f>
        <v>43544</v>
      </c>
    </row>
    <row r="904" spans="1:7" s="57" customFormat="1" ht="15.75" customHeight="1">
      <c r="A904" s="85"/>
      <c r="B904" s="94" t="s">
        <v>373</v>
      </c>
      <c r="C904" s="116" t="s">
        <v>595</v>
      </c>
      <c r="D904" s="146"/>
      <c r="E904" s="113">
        <f t="shared" ref="E904:F907" si="98">E903+7</f>
        <v>43529</v>
      </c>
      <c r="F904" s="113">
        <f t="shared" si="98"/>
        <v>43534</v>
      </c>
      <c r="G904" s="74">
        <f>F904+17</f>
        <v>43551</v>
      </c>
    </row>
    <row r="905" spans="1:7" s="57" customFormat="1" ht="15.75" customHeight="1">
      <c r="A905" s="85"/>
      <c r="B905" s="94" t="s">
        <v>593</v>
      </c>
      <c r="C905" s="116" t="s">
        <v>248</v>
      </c>
      <c r="D905" s="146"/>
      <c r="E905" s="113">
        <f t="shared" si="98"/>
        <v>43536</v>
      </c>
      <c r="F905" s="113">
        <f t="shared" si="98"/>
        <v>43541</v>
      </c>
      <c r="G905" s="74">
        <f>F905+17</f>
        <v>43558</v>
      </c>
    </row>
    <row r="906" spans="1:7" s="57" customFormat="1" ht="15.75" customHeight="1">
      <c r="A906" s="85"/>
      <c r="B906" s="94" t="s">
        <v>431</v>
      </c>
      <c r="C906" s="116" t="s">
        <v>596</v>
      </c>
      <c r="D906" s="146"/>
      <c r="E906" s="113">
        <f t="shared" si="98"/>
        <v>43543</v>
      </c>
      <c r="F906" s="113">
        <f t="shared" si="98"/>
        <v>43548</v>
      </c>
      <c r="G906" s="74">
        <f>F906+17</f>
        <v>43565</v>
      </c>
    </row>
    <row r="907" spans="1:7" s="57" customFormat="1" ht="15.75" customHeight="1">
      <c r="A907" s="85" t="s">
        <v>163</v>
      </c>
      <c r="B907" s="116"/>
      <c r="C907" s="116"/>
      <c r="D907" s="147"/>
      <c r="E907" s="113">
        <f t="shared" si="98"/>
        <v>43550</v>
      </c>
      <c r="F907" s="113">
        <f t="shared" si="98"/>
        <v>43555</v>
      </c>
      <c r="G907" s="74">
        <f>F907+17</f>
        <v>43572</v>
      </c>
    </row>
    <row r="908" spans="1:7" s="57" customFormat="1" ht="15.75" customHeight="1">
      <c r="A908" s="85"/>
      <c r="B908" s="13"/>
      <c r="C908" s="13"/>
      <c r="D908" s="15"/>
      <c r="E908" s="12"/>
      <c r="F908" s="12"/>
      <c r="G908" s="12"/>
    </row>
    <row r="909" spans="1:7" s="57" customFormat="1" ht="15.75" customHeight="1">
      <c r="A909" s="85"/>
      <c r="B909" s="19" t="s">
        <v>787</v>
      </c>
      <c r="C909" s="43"/>
      <c r="D909" s="18"/>
      <c r="E909" s="18"/>
      <c r="F909" s="19"/>
      <c r="G909" s="42"/>
    </row>
    <row r="910" spans="1:7" s="57" customFormat="1" ht="15.75" customHeight="1">
      <c r="A910" s="85"/>
      <c r="B910" s="13"/>
      <c r="C910" s="9"/>
      <c r="D910" s="15"/>
      <c r="E910" s="12"/>
      <c r="F910" s="12"/>
      <c r="G910" s="12"/>
    </row>
    <row r="911" spans="1:7" s="57" customFormat="1" ht="15.75" customHeight="1">
      <c r="A911" s="85"/>
      <c r="B911" s="858" t="s">
        <v>40</v>
      </c>
      <c r="C911" s="88" t="s">
        <v>41</v>
      </c>
      <c r="D911" s="88" t="s">
        <v>42</v>
      </c>
      <c r="E911" s="73" t="s">
        <v>770</v>
      </c>
      <c r="F911" s="73" t="s">
        <v>43</v>
      </c>
      <c r="G911" s="88" t="s">
        <v>157</v>
      </c>
    </row>
    <row r="912" spans="1:7" s="57" customFormat="1" ht="15.75" customHeight="1">
      <c r="A912" s="85"/>
      <c r="B912" s="855"/>
      <c r="C912" s="89"/>
      <c r="D912" s="89"/>
      <c r="E912" s="77" t="s">
        <v>32</v>
      </c>
      <c r="F912" s="103" t="s">
        <v>44</v>
      </c>
      <c r="G912" s="73" t="s">
        <v>45</v>
      </c>
    </row>
    <row r="913" spans="1:7" s="57" customFormat="1" ht="15.75" customHeight="1">
      <c r="A913" s="85"/>
      <c r="B913" s="94" t="s">
        <v>228</v>
      </c>
      <c r="C913" s="116" t="s">
        <v>594</v>
      </c>
      <c r="D913" s="144" t="s">
        <v>964</v>
      </c>
      <c r="E913" s="113">
        <v>43522</v>
      </c>
      <c r="F913" s="113">
        <f>E913+5</f>
        <v>43527</v>
      </c>
      <c r="G913" s="74">
        <f>F913+17</f>
        <v>43544</v>
      </c>
    </row>
    <row r="914" spans="1:7" s="57" customFormat="1" ht="15.75" customHeight="1">
      <c r="A914" s="85"/>
      <c r="B914" s="94" t="s">
        <v>373</v>
      </c>
      <c r="C914" s="116" t="s">
        <v>595</v>
      </c>
      <c r="D914" s="146"/>
      <c r="E914" s="113">
        <f t="shared" ref="E914:F917" si="99">E913+7</f>
        <v>43529</v>
      </c>
      <c r="F914" s="113">
        <f t="shared" si="99"/>
        <v>43534</v>
      </c>
      <c r="G914" s="74">
        <f>F914+17</f>
        <v>43551</v>
      </c>
    </row>
    <row r="915" spans="1:7" s="57" customFormat="1" ht="15.75" customHeight="1">
      <c r="A915" s="85"/>
      <c r="B915" s="94" t="s">
        <v>593</v>
      </c>
      <c r="C915" s="116" t="s">
        <v>248</v>
      </c>
      <c r="D915" s="146"/>
      <c r="E915" s="113">
        <f t="shared" si="99"/>
        <v>43536</v>
      </c>
      <c r="F915" s="113">
        <f t="shared" si="99"/>
        <v>43541</v>
      </c>
      <c r="G915" s="74">
        <f>F915+17</f>
        <v>43558</v>
      </c>
    </row>
    <row r="916" spans="1:7" s="57" customFormat="1" ht="15.75" customHeight="1">
      <c r="A916" s="85" t="s">
        <v>164</v>
      </c>
      <c r="B916" s="94" t="s">
        <v>431</v>
      </c>
      <c r="C916" s="116" t="s">
        <v>596</v>
      </c>
      <c r="D916" s="146"/>
      <c r="E916" s="113">
        <f t="shared" si="99"/>
        <v>43543</v>
      </c>
      <c r="F916" s="113">
        <f t="shared" si="99"/>
        <v>43548</v>
      </c>
      <c r="G916" s="74">
        <f>F916+17</f>
        <v>43565</v>
      </c>
    </row>
    <row r="917" spans="1:7" s="57" customFormat="1" ht="15.75" customHeight="1">
      <c r="A917" s="85"/>
      <c r="B917" s="116"/>
      <c r="C917" s="116"/>
      <c r="D917" s="147"/>
      <c r="E917" s="113">
        <f t="shared" si="99"/>
        <v>43550</v>
      </c>
      <c r="F917" s="113">
        <f t="shared" si="99"/>
        <v>43555</v>
      </c>
      <c r="G917" s="74">
        <f>F917+17</f>
        <v>43572</v>
      </c>
    </row>
    <row r="918" spans="1:7" s="57" customFormat="1" ht="15.75" customHeight="1">
      <c r="A918" s="85"/>
      <c r="B918" s="13"/>
      <c r="C918" s="9"/>
      <c r="D918" s="15"/>
      <c r="E918" s="12"/>
      <c r="F918" s="12"/>
      <c r="G918" s="12"/>
    </row>
    <row r="919" spans="1:7" s="57" customFormat="1" ht="15.75" customHeight="1">
      <c r="A919" s="85"/>
      <c r="B919" s="887" t="s">
        <v>40</v>
      </c>
      <c r="C919" s="73" t="s">
        <v>41</v>
      </c>
      <c r="D919" s="73" t="s">
        <v>42</v>
      </c>
      <c r="E919" s="73" t="s">
        <v>770</v>
      </c>
      <c r="F919" s="73" t="s">
        <v>43</v>
      </c>
      <c r="G919" s="73" t="s">
        <v>157</v>
      </c>
    </row>
    <row r="920" spans="1:7" s="57" customFormat="1" ht="15.75" customHeight="1">
      <c r="A920" s="85"/>
      <c r="B920" s="887"/>
      <c r="C920" s="73"/>
      <c r="D920" s="73"/>
      <c r="E920" s="73" t="s">
        <v>32</v>
      </c>
      <c r="F920" s="73" t="s">
        <v>44</v>
      </c>
      <c r="G920" s="73" t="s">
        <v>966</v>
      </c>
    </row>
    <row r="921" spans="1:7" s="57" customFormat="1" ht="15.75" customHeight="1">
      <c r="A921" s="85"/>
      <c r="B921" s="173" t="s">
        <v>280</v>
      </c>
      <c r="C921" s="133" t="s">
        <v>967</v>
      </c>
      <c r="D921" s="881" t="s">
        <v>968</v>
      </c>
      <c r="E921" s="74">
        <v>43523</v>
      </c>
      <c r="F921" s="74">
        <f>E921+3</f>
        <v>43526</v>
      </c>
      <c r="G921" s="74">
        <f>F921+17</f>
        <v>43543</v>
      </c>
    </row>
    <row r="922" spans="1:7" s="57" customFormat="1" ht="15.75" customHeight="1">
      <c r="A922" s="85"/>
      <c r="B922" s="173" t="s">
        <v>349</v>
      </c>
      <c r="C922" s="133" t="s">
        <v>969</v>
      </c>
      <c r="D922" s="881"/>
      <c r="E922" s="74">
        <f>E921+7</f>
        <v>43530</v>
      </c>
      <c r="F922" s="74">
        <f t="shared" ref="E922:F925" si="100">F921+7</f>
        <v>43533</v>
      </c>
      <c r="G922" s="74">
        <f>F922+17</f>
        <v>43550</v>
      </c>
    </row>
    <row r="923" spans="1:7" s="57" customFormat="1" ht="15.75" customHeight="1">
      <c r="A923" s="85"/>
      <c r="B923" s="173" t="s">
        <v>61</v>
      </c>
      <c r="C923" s="133" t="s">
        <v>970</v>
      </c>
      <c r="D923" s="881"/>
      <c r="E923" s="74">
        <f t="shared" si="100"/>
        <v>43537</v>
      </c>
      <c r="F923" s="74">
        <f t="shared" si="100"/>
        <v>43540</v>
      </c>
      <c r="G923" s="74">
        <f>F923+17</f>
        <v>43557</v>
      </c>
    </row>
    <row r="924" spans="1:7" s="57" customFormat="1" ht="15.75" customHeight="1">
      <c r="A924" s="85"/>
      <c r="B924" s="173" t="s">
        <v>357</v>
      </c>
      <c r="C924" s="133" t="s">
        <v>969</v>
      </c>
      <c r="D924" s="881"/>
      <c r="E924" s="74">
        <f t="shared" si="100"/>
        <v>43544</v>
      </c>
      <c r="F924" s="74">
        <f t="shared" si="100"/>
        <v>43547</v>
      </c>
      <c r="G924" s="74">
        <f>F924+17</f>
        <v>43564</v>
      </c>
    </row>
    <row r="925" spans="1:7" s="57" customFormat="1" ht="15.75" customHeight="1">
      <c r="A925" s="85"/>
      <c r="B925" s="174" t="s">
        <v>496</v>
      </c>
      <c r="C925" s="174" t="s">
        <v>971</v>
      </c>
      <c r="D925" s="881"/>
      <c r="E925" s="74">
        <f t="shared" si="100"/>
        <v>43551</v>
      </c>
      <c r="F925" s="74">
        <f t="shared" si="100"/>
        <v>43554</v>
      </c>
      <c r="G925" s="74">
        <f>F925+17</f>
        <v>43571</v>
      </c>
    </row>
    <row r="926" spans="1:7" s="57" customFormat="1" ht="15.75" customHeight="1">
      <c r="A926" s="85"/>
      <c r="B926" s="13"/>
      <c r="C926" s="13"/>
      <c r="D926" s="15"/>
      <c r="E926" s="12"/>
      <c r="F926" s="12"/>
      <c r="G926" s="12"/>
    </row>
    <row r="927" spans="1:7" s="57" customFormat="1" ht="15.75" customHeight="1">
      <c r="A927" s="85"/>
      <c r="B927" s="13" t="s">
        <v>972</v>
      </c>
      <c r="C927" s="13"/>
      <c r="D927" s="15"/>
      <c r="E927" s="12"/>
      <c r="F927" s="12"/>
      <c r="G927" s="12"/>
    </row>
    <row r="928" spans="1:7" s="57" customFormat="1" ht="15.75" customHeight="1">
      <c r="A928" s="85"/>
      <c r="B928" s="13"/>
      <c r="C928" s="9"/>
      <c r="D928" s="15"/>
      <c r="E928" s="12"/>
      <c r="F928" s="12"/>
      <c r="G928" s="12"/>
    </row>
    <row r="929" spans="1:7" s="57" customFormat="1" ht="15.75" customHeight="1">
      <c r="A929" s="85"/>
      <c r="B929" s="13"/>
      <c r="C929" s="13"/>
      <c r="D929" s="15"/>
      <c r="E929" s="12"/>
      <c r="F929" s="12"/>
      <c r="G929" s="12"/>
    </row>
    <row r="930" spans="1:7" s="57" customFormat="1" ht="15.75" customHeight="1">
      <c r="A930" s="87" t="s">
        <v>973</v>
      </c>
      <c r="B930" s="44"/>
      <c r="C930" s="44"/>
      <c r="D930" s="44"/>
      <c r="E930" s="44"/>
      <c r="F930" s="44"/>
      <c r="G930" s="44"/>
    </row>
    <row r="931" spans="1:7" s="57" customFormat="1" ht="15.75" customHeight="1">
      <c r="A931" s="85"/>
      <c r="B931" s="26"/>
      <c r="C931" s="26"/>
      <c r="D931" s="26"/>
      <c r="E931" s="26"/>
      <c r="F931" s="12"/>
      <c r="G931" s="12"/>
    </row>
    <row r="932" spans="1:7" s="57" customFormat="1" ht="15.75" customHeight="1">
      <c r="A932" s="85"/>
      <c r="B932" s="83"/>
      <c r="C932" s="17"/>
      <c r="D932" s="18"/>
      <c r="E932" s="18"/>
      <c r="F932" s="19"/>
      <c r="G932" s="19"/>
    </row>
    <row r="933" spans="1:7" s="57" customFormat="1" ht="15.75" customHeight="1">
      <c r="A933" s="83" t="s">
        <v>974</v>
      </c>
      <c r="B933" s="858" t="s">
        <v>40</v>
      </c>
      <c r="C933" s="88" t="s">
        <v>41</v>
      </c>
      <c r="D933" s="88" t="s">
        <v>975</v>
      </c>
      <c r="E933" s="73" t="s">
        <v>941</v>
      </c>
      <c r="F933" s="73" t="s">
        <v>43</v>
      </c>
      <c r="G933" s="73" t="s">
        <v>976</v>
      </c>
    </row>
    <row r="934" spans="1:7" s="57" customFormat="1" ht="15.75" customHeight="1">
      <c r="A934" s="85"/>
      <c r="B934" s="855"/>
      <c r="C934" s="89"/>
      <c r="D934" s="89"/>
      <c r="E934" s="77" t="s">
        <v>859</v>
      </c>
      <c r="F934" s="73" t="s">
        <v>44</v>
      </c>
      <c r="G934" s="73" t="s">
        <v>45</v>
      </c>
    </row>
    <row r="935" spans="1:7" s="57" customFormat="1" ht="15.75" customHeight="1">
      <c r="A935" s="85"/>
      <c r="B935" s="73" t="s">
        <v>492</v>
      </c>
      <c r="C935" s="73" t="s">
        <v>977</v>
      </c>
      <c r="D935" s="858" t="s">
        <v>978</v>
      </c>
      <c r="E935" s="98">
        <v>43526</v>
      </c>
      <c r="F935" s="74">
        <f>E935+5</f>
        <v>43531</v>
      </c>
      <c r="G935" s="74">
        <f>F935+42</f>
        <v>43573</v>
      </c>
    </row>
    <row r="936" spans="1:7" s="57" customFormat="1" ht="15.75" customHeight="1">
      <c r="A936" s="83"/>
      <c r="B936" s="73" t="s">
        <v>493</v>
      </c>
      <c r="C936" s="73" t="s">
        <v>979</v>
      </c>
      <c r="D936" s="870"/>
      <c r="E936" s="98">
        <f t="shared" ref="E936:F939" si="101">E935+7</f>
        <v>43533</v>
      </c>
      <c r="F936" s="98">
        <f t="shared" si="101"/>
        <v>43538</v>
      </c>
      <c r="G936" s="74">
        <f t="shared" ref="G936:G939" si="102">F936+42</f>
        <v>43580</v>
      </c>
    </row>
    <row r="937" spans="1:7" s="57" customFormat="1" ht="15.75" customHeight="1">
      <c r="A937" s="37"/>
      <c r="B937" s="73" t="s">
        <v>494</v>
      </c>
      <c r="C937" s="73" t="s">
        <v>980</v>
      </c>
      <c r="D937" s="870"/>
      <c r="E937" s="98">
        <f t="shared" si="101"/>
        <v>43540</v>
      </c>
      <c r="F937" s="98">
        <f t="shared" si="101"/>
        <v>43545</v>
      </c>
      <c r="G937" s="74">
        <f t="shared" si="102"/>
        <v>43587</v>
      </c>
    </row>
    <row r="938" spans="1:7" s="57" customFormat="1" ht="15.75" customHeight="1">
      <c r="A938" s="83"/>
      <c r="B938" s="73" t="s">
        <v>495</v>
      </c>
      <c r="C938" s="73" t="s">
        <v>981</v>
      </c>
      <c r="D938" s="870"/>
      <c r="E938" s="98">
        <f t="shared" si="101"/>
        <v>43547</v>
      </c>
      <c r="F938" s="98">
        <f t="shared" si="101"/>
        <v>43552</v>
      </c>
      <c r="G938" s="74">
        <f t="shared" si="102"/>
        <v>43594</v>
      </c>
    </row>
    <row r="939" spans="1:7" s="57" customFormat="1" ht="15.75" customHeight="1">
      <c r="A939" s="83"/>
      <c r="B939" s="73"/>
      <c r="C939" s="73"/>
      <c r="D939" s="855"/>
      <c r="E939" s="98">
        <f t="shared" si="101"/>
        <v>43554</v>
      </c>
      <c r="F939" s="98">
        <f t="shared" si="101"/>
        <v>43559</v>
      </c>
      <c r="G939" s="74">
        <f t="shared" si="102"/>
        <v>43601</v>
      </c>
    </row>
    <row r="940" spans="1:7" s="57" customFormat="1" ht="15.75" customHeight="1">
      <c r="A940" s="83"/>
      <c r="B940" s="26"/>
      <c r="C940" s="26"/>
      <c r="D940" s="26"/>
      <c r="E940" s="26"/>
      <c r="F940" s="12"/>
      <c r="G940" s="12"/>
    </row>
    <row r="941" spans="1:7" s="57" customFormat="1" ht="15.75" customHeight="1">
      <c r="A941" s="83" t="s">
        <v>787</v>
      </c>
      <c r="B941" s="858" t="s">
        <v>40</v>
      </c>
      <c r="C941" s="88" t="s">
        <v>41</v>
      </c>
      <c r="D941" s="88" t="s">
        <v>769</v>
      </c>
      <c r="E941" s="73" t="s">
        <v>770</v>
      </c>
      <c r="F941" s="73" t="s">
        <v>43</v>
      </c>
      <c r="G941" s="73" t="s">
        <v>982</v>
      </c>
    </row>
    <row r="942" spans="1:7" s="57" customFormat="1" ht="15.75" customHeight="1">
      <c r="A942" s="85"/>
      <c r="B942" s="855"/>
      <c r="C942" s="89"/>
      <c r="D942" s="89"/>
      <c r="E942" s="77" t="s">
        <v>904</v>
      </c>
      <c r="F942" s="73" t="s">
        <v>44</v>
      </c>
      <c r="G942" s="73" t="s">
        <v>45</v>
      </c>
    </row>
    <row r="943" spans="1:7" s="57" customFormat="1" ht="15.75" customHeight="1">
      <c r="A943" s="85"/>
      <c r="B943" s="73" t="s">
        <v>492</v>
      </c>
      <c r="C943" s="73" t="s">
        <v>977</v>
      </c>
      <c r="D943" s="858" t="s">
        <v>983</v>
      </c>
      <c r="E943" s="98">
        <v>43526</v>
      </c>
      <c r="F943" s="74">
        <f>E943+5</f>
        <v>43531</v>
      </c>
      <c r="G943" s="74">
        <f>F943+41</f>
        <v>43572</v>
      </c>
    </row>
    <row r="944" spans="1:7" s="57" customFormat="1" ht="15.75" customHeight="1">
      <c r="A944" s="83"/>
      <c r="B944" s="73" t="s">
        <v>493</v>
      </c>
      <c r="C944" s="73" t="s">
        <v>979</v>
      </c>
      <c r="D944" s="870"/>
      <c r="E944" s="98">
        <f t="shared" ref="E944:F944" si="103">E943+7</f>
        <v>43533</v>
      </c>
      <c r="F944" s="98">
        <f t="shared" si="103"/>
        <v>43538</v>
      </c>
      <c r="G944" s="74">
        <f t="shared" ref="G944:G947" si="104">F944+41</f>
        <v>43579</v>
      </c>
    </row>
    <row r="945" spans="1:7" s="57" customFormat="1" ht="15.75" customHeight="1">
      <c r="A945" s="37"/>
      <c r="B945" s="73" t="s">
        <v>494</v>
      </c>
      <c r="C945" s="73" t="s">
        <v>980</v>
      </c>
      <c r="D945" s="870"/>
      <c r="E945" s="98">
        <f t="shared" ref="E945:F945" si="105">E944+7</f>
        <v>43540</v>
      </c>
      <c r="F945" s="98">
        <f t="shared" si="105"/>
        <v>43545</v>
      </c>
      <c r="G945" s="74">
        <f t="shared" si="104"/>
        <v>43586</v>
      </c>
    </row>
    <row r="946" spans="1:7" s="57" customFormat="1" ht="15.75" customHeight="1">
      <c r="A946" s="83"/>
      <c r="B946" s="73" t="s">
        <v>495</v>
      </c>
      <c r="C946" s="73" t="s">
        <v>981</v>
      </c>
      <c r="D946" s="870"/>
      <c r="E946" s="98">
        <f t="shared" ref="E946:F946" si="106">E945+7</f>
        <v>43547</v>
      </c>
      <c r="F946" s="98">
        <f t="shared" si="106"/>
        <v>43552</v>
      </c>
      <c r="G946" s="74">
        <f t="shared" si="104"/>
        <v>43593</v>
      </c>
    </row>
    <row r="947" spans="1:7" s="57" customFormat="1" ht="15.75" customHeight="1">
      <c r="A947" s="83"/>
      <c r="B947" s="73"/>
      <c r="C947" s="73"/>
      <c r="D947" s="855"/>
      <c r="E947" s="98">
        <f t="shared" ref="E947:F947" si="107">E946+7</f>
        <v>43554</v>
      </c>
      <c r="F947" s="98">
        <f t="shared" si="107"/>
        <v>43559</v>
      </c>
      <c r="G947" s="74">
        <f t="shared" si="104"/>
        <v>43600</v>
      </c>
    </row>
    <row r="948" spans="1:7" s="57" customFormat="1" ht="15.75" customHeight="1">
      <c r="A948" s="83"/>
      <c r="B948" s="26"/>
      <c r="C948" s="26"/>
      <c r="D948" s="26"/>
      <c r="E948" s="26"/>
      <c r="F948" s="12"/>
      <c r="G948" s="12"/>
    </row>
    <row r="949" spans="1:7" s="57" customFormat="1" ht="15.75" customHeight="1">
      <c r="A949" s="83"/>
      <c r="B949" s="83"/>
      <c r="C949" s="17"/>
      <c r="D949" s="18"/>
      <c r="E949" s="18"/>
      <c r="F949" s="19"/>
      <c r="G949" s="19"/>
    </row>
    <row r="950" spans="1:7" s="57" customFormat="1" ht="15.75" customHeight="1">
      <c r="A950" s="83"/>
      <c r="B950" s="26"/>
      <c r="C950" s="26"/>
      <c r="D950" s="26"/>
      <c r="E950" s="11"/>
      <c r="F950" s="11"/>
      <c r="G950" s="12"/>
    </row>
    <row r="951" spans="1:7" s="57" customFormat="1" ht="15.75" customHeight="1">
      <c r="A951" s="83"/>
      <c r="B951" s="882" t="s">
        <v>40</v>
      </c>
      <c r="C951" s="88" t="s">
        <v>41</v>
      </c>
      <c r="D951" s="88" t="s">
        <v>769</v>
      </c>
      <c r="E951" s="73" t="s">
        <v>770</v>
      </c>
      <c r="F951" s="73" t="s">
        <v>43</v>
      </c>
      <c r="G951" s="73" t="s">
        <v>984</v>
      </c>
    </row>
    <row r="952" spans="1:7" s="57" customFormat="1" ht="15.75" customHeight="1">
      <c r="A952" s="83"/>
      <c r="B952" s="855"/>
      <c r="C952" s="89"/>
      <c r="D952" s="89"/>
      <c r="E952" s="77" t="s">
        <v>904</v>
      </c>
      <c r="F952" s="73" t="s">
        <v>44</v>
      </c>
      <c r="G952" s="73" t="s">
        <v>45</v>
      </c>
    </row>
    <row r="953" spans="1:7" s="57" customFormat="1" ht="15.75" customHeight="1">
      <c r="A953" s="83"/>
      <c r="B953" s="73" t="s">
        <v>492</v>
      </c>
      <c r="C953" s="73" t="s">
        <v>977</v>
      </c>
      <c r="D953" s="858" t="s">
        <v>978</v>
      </c>
      <c r="E953" s="98">
        <v>43526</v>
      </c>
      <c r="F953" s="74">
        <f>E953+5</f>
        <v>43531</v>
      </c>
      <c r="G953" s="74">
        <f>F953+39</f>
        <v>43570</v>
      </c>
    </row>
    <row r="954" spans="1:7" s="57" customFormat="1" ht="15.75" customHeight="1">
      <c r="A954" s="83"/>
      <c r="B954" s="73" t="s">
        <v>493</v>
      </c>
      <c r="C954" s="73" t="s">
        <v>979</v>
      </c>
      <c r="D954" s="870"/>
      <c r="E954" s="98">
        <f>E953+7</f>
        <v>43533</v>
      </c>
      <c r="F954" s="98">
        <f t="shared" ref="E954:F957" si="108">F953+7</f>
        <v>43538</v>
      </c>
      <c r="G954" s="74">
        <f t="shared" ref="G954:G957" si="109">F954+39</f>
        <v>43577</v>
      </c>
    </row>
    <row r="955" spans="1:7" s="57" customFormat="1" ht="15.75" customHeight="1">
      <c r="A955" s="83"/>
      <c r="B955" s="73" t="s">
        <v>494</v>
      </c>
      <c r="C955" s="73" t="s">
        <v>980</v>
      </c>
      <c r="D955" s="870"/>
      <c r="E955" s="98">
        <f t="shared" si="108"/>
        <v>43540</v>
      </c>
      <c r="F955" s="98">
        <f t="shared" si="108"/>
        <v>43545</v>
      </c>
      <c r="G955" s="74">
        <f t="shared" si="109"/>
        <v>43584</v>
      </c>
    </row>
    <row r="956" spans="1:7" s="57" customFormat="1" ht="15.75" customHeight="1">
      <c r="A956" s="83"/>
      <c r="B956" s="73" t="s">
        <v>495</v>
      </c>
      <c r="C956" s="73" t="s">
        <v>981</v>
      </c>
      <c r="D956" s="870"/>
      <c r="E956" s="98">
        <f t="shared" si="108"/>
        <v>43547</v>
      </c>
      <c r="F956" s="98">
        <f t="shared" si="108"/>
        <v>43552</v>
      </c>
      <c r="G956" s="74">
        <f t="shared" si="109"/>
        <v>43591</v>
      </c>
    </row>
    <row r="957" spans="1:7" s="57" customFormat="1" ht="15.75" customHeight="1">
      <c r="A957" s="83"/>
      <c r="B957" s="73"/>
      <c r="C957" s="73"/>
      <c r="D957" s="855"/>
      <c r="E957" s="98">
        <f t="shared" si="108"/>
        <v>43554</v>
      </c>
      <c r="F957" s="98">
        <f t="shared" si="108"/>
        <v>43559</v>
      </c>
      <c r="G957" s="74">
        <f t="shared" si="109"/>
        <v>43598</v>
      </c>
    </row>
    <row r="958" spans="1:7" s="57" customFormat="1" ht="15.75" customHeight="1">
      <c r="A958" s="83" t="s">
        <v>985</v>
      </c>
      <c r="B958" s="26"/>
      <c r="C958" s="26"/>
      <c r="D958" s="26"/>
      <c r="E958" s="26"/>
      <c r="F958" s="12"/>
      <c r="G958" s="12"/>
    </row>
    <row r="959" spans="1:7" s="57" customFormat="1" ht="15.75" customHeight="1">
      <c r="A959" s="83"/>
      <c r="B959" s="858" t="s">
        <v>773</v>
      </c>
      <c r="C959" s="88" t="s">
        <v>41</v>
      </c>
      <c r="D959" s="88" t="s">
        <v>769</v>
      </c>
      <c r="E959" s="73" t="s">
        <v>770</v>
      </c>
      <c r="F959" s="73" t="s">
        <v>43</v>
      </c>
      <c r="G959" s="73" t="s">
        <v>984</v>
      </c>
    </row>
    <row r="960" spans="1:7" s="57" customFormat="1" ht="15.75" customHeight="1">
      <c r="A960" s="83"/>
      <c r="B960" s="855"/>
      <c r="C960" s="89"/>
      <c r="D960" s="89"/>
      <c r="E960" s="77" t="s">
        <v>904</v>
      </c>
      <c r="F960" s="73" t="s">
        <v>44</v>
      </c>
      <c r="G960" s="73" t="s">
        <v>45</v>
      </c>
    </row>
    <row r="961" spans="1:7" s="57" customFormat="1" ht="15.75" customHeight="1">
      <c r="A961" s="83"/>
      <c r="B961" s="73" t="s">
        <v>492</v>
      </c>
      <c r="C961" s="73" t="s">
        <v>977</v>
      </c>
      <c r="D961" s="858" t="s">
        <v>983</v>
      </c>
      <c r="E961" s="98">
        <v>43526</v>
      </c>
      <c r="F961" s="74">
        <f>E961+5</f>
        <v>43531</v>
      </c>
      <c r="G961" s="74">
        <f>F961+38</f>
        <v>43569</v>
      </c>
    </row>
    <row r="962" spans="1:7" s="57" customFormat="1" ht="15.75" customHeight="1">
      <c r="A962" s="83"/>
      <c r="B962" s="73" t="s">
        <v>493</v>
      </c>
      <c r="C962" s="73" t="s">
        <v>979</v>
      </c>
      <c r="D962" s="870"/>
      <c r="E962" s="98">
        <f t="shared" ref="E962:F962" si="110">E961+7</f>
        <v>43533</v>
      </c>
      <c r="F962" s="98">
        <f t="shared" si="110"/>
        <v>43538</v>
      </c>
      <c r="G962" s="74">
        <f t="shared" ref="G962:G965" si="111">F962+38</f>
        <v>43576</v>
      </c>
    </row>
    <row r="963" spans="1:7" s="57" customFormat="1" ht="15.75" customHeight="1">
      <c r="A963" s="83"/>
      <c r="B963" s="73" t="s">
        <v>494</v>
      </c>
      <c r="C963" s="73" t="s">
        <v>980</v>
      </c>
      <c r="D963" s="870"/>
      <c r="E963" s="98">
        <f t="shared" ref="E963:F963" si="112">E962+7</f>
        <v>43540</v>
      </c>
      <c r="F963" s="98">
        <f t="shared" si="112"/>
        <v>43545</v>
      </c>
      <c r="G963" s="74">
        <f t="shared" si="111"/>
        <v>43583</v>
      </c>
    </row>
    <row r="964" spans="1:7" s="57" customFormat="1" ht="15.75" customHeight="1">
      <c r="A964" s="83" t="s">
        <v>787</v>
      </c>
      <c r="B964" s="73" t="s">
        <v>495</v>
      </c>
      <c r="C964" s="73" t="s">
        <v>981</v>
      </c>
      <c r="D964" s="870"/>
      <c r="E964" s="98">
        <f t="shared" ref="E964:F964" si="113">E963+7</f>
        <v>43547</v>
      </c>
      <c r="F964" s="98">
        <f t="shared" si="113"/>
        <v>43552</v>
      </c>
      <c r="G964" s="74">
        <f t="shared" si="111"/>
        <v>43590</v>
      </c>
    </row>
    <row r="965" spans="1:7" s="57" customFormat="1" ht="15.75" customHeight="1">
      <c r="A965" s="83"/>
      <c r="B965" s="73"/>
      <c r="C965" s="73"/>
      <c r="D965" s="855"/>
      <c r="E965" s="98">
        <f>E964+7</f>
        <v>43554</v>
      </c>
      <c r="F965" s="98">
        <f t="shared" ref="F965" si="114">F964+7</f>
        <v>43559</v>
      </c>
      <c r="G965" s="74">
        <f t="shared" si="111"/>
        <v>43597</v>
      </c>
    </row>
    <row r="966" spans="1:7" s="57" customFormat="1" ht="15.75" customHeight="1">
      <c r="A966" s="83"/>
      <c r="B966" s="83"/>
      <c r="C966" s="17"/>
      <c r="D966" s="18"/>
      <c r="E966" s="18"/>
      <c r="F966" s="19"/>
      <c r="G966" s="19"/>
    </row>
    <row r="967" spans="1:7" s="57" customFormat="1" ht="15.75" customHeight="1">
      <c r="A967" s="83"/>
      <c r="B967" s="26"/>
      <c r="C967" s="26"/>
      <c r="D967" s="26"/>
      <c r="E967" s="11"/>
      <c r="F967" s="11"/>
      <c r="G967" s="12"/>
    </row>
    <row r="968" spans="1:7" s="57" customFormat="1" ht="15.75" customHeight="1">
      <c r="A968" s="83"/>
      <c r="B968" s="858" t="s">
        <v>40</v>
      </c>
      <c r="C968" s="88" t="s">
        <v>41</v>
      </c>
      <c r="D968" s="88" t="s">
        <v>769</v>
      </c>
      <c r="E968" s="73" t="s">
        <v>770</v>
      </c>
      <c r="F968" s="73" t="s">
        <v>43</v>
      </c>
      <c r="G968" s="73" t="s">
        <v>986</v>
      </c>
    </row>
    <row r="969" spans="1:7" s="57" customFormat="1" ht="15.75" customHeight="1">
      <c r="A969" s="83" t="s">
        <v>987</v>
      </c>
      <c r="B969" s="855"/>
      <c r="C969" s="89"/>
      <c r="D969" s="89"/>
      <c r="E969" s="77" t="s">
        <v>904</v>
      </c>
      <c r="F969" s="73" t="s">
        <v>44</v>
      </c>
      <c r="G969" s="73" t="s">
        <v>45</v>
      </c>
    </row>
    <row r="970" spans="1:7" s="57" customFormat="1" ht="15.75" customHeight="1">
      <c r="A970" s="83"/>
      <c r="B970" s="73" t="s">
        <v>492</v>
      </c>
      <c r="C970" s="73" t="s">
        <v>977</v>
      </c>
      <c r="D970" s="858" t="s">
        <v>978</v>
      </c>
      <c r="E970" s="98">
        <v>43526</v>
      </c>
      <c r="F970" s="74">
        <f>E970+5</f>
        <v>43531</v>
      </c>
      <c r="G970" s="74">
        <f>F970+33</f>
        <v>43564</v>
      </c>
    </row>
    <row r="971" spans="1:7" s="57" customFormat="1" ht="15.75" customHeight="1">
      <c r="A971" s="83"/>
      <c r="B971" s="73" t="s">
        <v>493</v>
      </c>
      <c r="C971" s="73" t="s">
        <v>979</v>
      </c>
      <c r="D971" s="870"/>
      <c r="E971" s="98">
        <f t="shared" ref="E971:F974" si="115">E970+7</f>
        <v>43533</v>
      </c>
      <c r="F971" s="98">
        <f t="shared" si="115"/>
        <v>43538</v>
      </c>
      <c r="G971" s="74">
        <f t="shared" ref="G971:G974" si="116">F971+33</f>
        <v>43571</v>
      </c>
    </row>
    <row r="972" spans="1:7" s="57" customFormat="1" ht="15.75" customHeight="1">
      <c r="A972" s="83"/>
      <c r="B972" s="73" t="s">
        <v>494</v>
      </c>
      <c r="C972" s="73" t="s">
        <v>980</v>
      </c>
      <c r="D972" s="870"/>
      <c r="E972" s="98">
        <f t="shared" si="115"/>
        <v>43540</v>
      </c>
      <c r="F972" s="98">
        <f t="shared" si="115"/>
        <v>43545</v>
      </c>
      <c r="G972" s="74">
        <f t="shared" si="116"/>
        <v>43578</v>
      </c>
    </row>
    <row r="973" spans="1:7" s="57" customFormat="1" ht="15.75" customHeight="1">
      <c r="A973" s="83"/>
      <c r="B973" s="73" t="s">
        <v>495</v>
      </c>
      <c r="C973" s="73" t="s">
        <v>981</v>
      </c>
      <c r="D973" s="870"/>
      <c r="E973" s="98">
        <f t="shared" si="115"/>
        <v>43547</v>
      </c>
      <c r="F973" s="98">
        <f t="shared" si="115"/>
        <v>43552</v>
      </c>
      <c r="G973" s="74">
        <f t="shared" si="116"/>
        <v>43585</v>
      </c>
    </row>
    <row r="974" spans="1:7" s="57" customFormat="1" ht="15.75" customHeight="1">
      <c r="A974" s="83"/>
      <c r="B974" s="73"/>
      <c r="C974" s="73"/>
      <c r="D974" s="855"/>
      <c r="E974" s="98">
        <f t="shared" si="115"/>
        <v>43554</v>
      </c>
      <c r="F974" s="98">
        <f t="shared" si="115"/>
        <v>43559</v>
      </c>
      <c r="G974" s="74">
        <f t="shared" si="116"/>
        <v>43592</v>
      </c>
    </row>
    <row r="975" spans="1:7" s="57" customFormat="1" ht="15.75" customHeight="1">
      <c r="A975" s="83"/>
      <c r="B975" s="26"/>
      <c r="C975" s="26"/>
      <c r="D975" s="26"/>
      <c r="E975" s="11"/>
      <c r="F975" s="11"/>
      <c r="G975" s="11"/>
    </row>
    <row r="976" spans="1:7" s="57" customFormat="1" ht="15.75" customHeight="1">
      <c r="A976" s="83"/>
      <c r="B976" s="858" t="s">
        <v>773</v>
      </c>
      <c r="C976" s="88" t="s">
        <v>41</v>
      </c>
      <c r="D976" s="88" t="s">
        <v>769</v>
      </c>
      <c r="E976" s="73" t="s">
        <v>770</v>
      </c>
      <c r="F976" s="73" t="s">
        <v>43</v>
      </c>
      <c r="G976" s="73" t="s">
        <v>986</v>
      </c>
    </row>
    <row r="977" spans="1:7" s="57" customFormat="1" ht="15.75" customHeight="1">
      <c r="A977" s="83"/>
      <c r="B977" s="855"/>
      <c r="C977" s="89"/>
      <c r="D977" s="89"/>
      <c r="E977" s="77" t="s">
        <v>904</v>
      </c>
      <c r="F977" s="73" t="s">
        <v>44</v>
      </c>
      <c r="G977" s="73" t="s">
        <v>45</v>
      </c>
    </row>
    <row r="978" spans="1:7" s="57" customFormat="1" ht="15.75" customHeight="1">
      <c r="A978" s="83"/>
      <c r="B978" s="73" t="s">
        <v>492</v>
      </c>
      <c r="C978" s="73" t="s">
        <v>977</v>
      </c>
      <c r="D978" s="858" t="s">
        <v>983</v>
      </c>
      <c r="E978" s="98">
        <v>43526</v>
      </c>
      <c r="F978" s="74">
        <f>E978+5</f>
        <v>43531</v>
      </c>
      <c r="G978" s="74">
        <f>F978+32</f>
        <v>43563</v>
      </c>
    </row>
    <row r="979" spans="1:7" s="57" customFormat="1" ht="15.75" customHeight="1">
      <c r="A979" s="83"/>
      <c r="B979" s="73" t="s">
        <v>493</v>
      </c>
      <c r="C979" s="73" t="s">
        <v>979</v>
      </c>
      <c r="D979" s="870"/>
      <c r="E979" s="98">
        <f t="shared" ref="E979:F979" si="117">E978+7</f>
        <v>43533</v>
      </c>
      <c r="F979" s="98">
        <f t="shared" si="117"/>
        <v>43538</v>
      </c>
      <c r="G979" s="74">
        <f t="shared" ref="G979:G982" si="118">F979+32</f>
        <v>43570</v>
      </c>
    </row>
    <row r="980" spans="1:7" s="57" customFormat="1" ht="15.75" customHeight="1">
      <c r="A980" s="83"/>
      <c r="B980" s="73" t="s">
        <v>494</v>
      </c>
      <c r="C980" s="73" t="s">
        <v>980</v>
      </c>
      <c r="D980" s="870"/>
      <c r="E980" s="98">
        <f t="shared" ref="E980:F980" si="119">E979+7</f>
        <v>43540</v>
      </c>
      <c r="F980" s="98">
        <f t="shared" si="119"/>
        <v>43545</v>
      </c>
      <c r="G980" s="74">
        <f t="shared" si="118"/>
        <v>43577</v>
      </c>
    </row>
    <row r="981" spans="1:7" s="57" customFormat="1" ht="15.75" customHeight="1">
      <c r="A981" s="83" t="s">
        <v>787</v>
      </c>
      <c r="B981" s="73" t="s">
        <v>495</v>
      </c>
      <c r="C981" s="73" t="s">
        <v>981</v>
      </c>
      <c r="D981" s="870"/>
      <c r="E981" s="98">
        <f t="shared" ref="E981:F982" si="120">E980+7</f>
        <v>43547</v>
      </c>
      <c r="F981" s="98">
        <f t="shared" si="120"/>
        <v>43552</v>
      </c>
      <c r="G981" s="74">
        <f t="shared" si="118"/>
        <v>43584</v>
      </c>
    </row>
    <row r="982" spans="1:7" s="57" customFormat="1" ht="15.75" customHeight="1">
      <c r="A982" s="83"/>
      <c r="B982" s="73" t="s">
        <v>787</v>
      </c>
      <c r="C982" s="73" t="s">
        <v>787</v>
      </c>
      <c r="D982" s="855"/>
      <c r="E982" s="98">
        <f>E981+7</f>
        <v>43554</v>
      </c>
      <c r="F982" s="98">
        <f t="shared" si="120"/>
        <v>43559</v>
      </c>
      <c r="G982" s="74">
        <f t="shared" si="118"/>
        <v>43591</v>
      </c>
    </row>
    <row r="983" spans="1:7" s="57" customFormat="1" ht="15.75" customHeight="1">
      <c r="A983" s="83"/>
      <c r="B983" s="26"/>
      <c r="C983" s="26"/>
      <c r="D983" s="26"/>
      <c r="E983" s="26"/>
      <c r="F983" s="12"/>
      <c r="G983" s="12"/>
    </row>
    <row r="984" spans="1:7" s="57" customFormat="1" ht="15.75" customHeight="1">
      <c r="A984" s="83"/>
      <c r="B984" s="83"/>
      <c r="C984" s="17"/>
      <c r="D984" s="18"/>
      <c r="E984" s="18"/>
      <c r="F984" s="19"/>
      <c r="G984" s="19"/>
    </row>
    <row r="985" spans="1:7" s="57" customFormat="1" ht="15.75" customHeight="1">
      <c r="A985" s="83"/>
      <c r="B985" s="882" t="s">
        <v>40</v>
      </c>
      <c r="C985" s="88" t="s">
        <v>41</v>
      </c>
      <c r="D985" s="88" t="s">
        <v>42</v>
      </c>
      <c r="E985" s="73" t="s">
        <v>770</v>
      </c>
      <c r="F985" s="73" t="s">
        <v>43</v>
      </c>
      <c r="G985" s="73" t="s">
        <v>173</v>
      </c>
    </row>
    <row r="986" spans="1:7" s="57" customFormat="1" ht="15.75" customHeight="1">
      <c r="A986" s="83"/>
      <c r="B986" s="855"/>
      <c r="C986" s="175"/>
      <c r="D986" s="175"/>
      <c r="E986" s="77" t="s">
        <v>32</v>
      </c>
      <c r="F986" s="73" t="s">
        <v>44</v>
      </c>
      <c r="G986" s="73" t="s">
        <v>45</v>
      </c>
    </row>
    <row r="987" spans="1:7" s="57" customFormat="1" ht="15.75" customHeight="1">
      <c r="A987" s="83" t="s">
        <v>988</v>
      </c>
      <c r="B987" s="73" t="s">
        <v>492</v>
      </c>
      <c r="C987" s="73" t="s">
        <v>977</v>
      </c>
      <c r="D987" s="858" t="s">
        <v>978</v>
      </c>
      <c r="E987" s="98">
        <v>43526</v>
      </c>
      <c r="F987" s="74">
        <f>E987+5</f>
        <v>43531</v>
      </c>
      <c r="G987" s="74">
        <f>F987+37</f>
        <v>43568</v>
      </c>
    </row>
    <row r="988" spans="1:7" s="57" customFormat="1" ht="15.75" customHeight="1">
      <c r="A988" s="83"/>
      <c r="B988" s="73" t="s">
        <v>493</v>
      </c>
      <c r="C988" s="73" t="s">
        <v>979</v>
      </c>
      <c r="D988" s="870"/>
      <c r="E988" s="98">
        <f t="shared" ref="E988:F991" si="121">E987+7</f>
        <v>43533</v>
      </c>
      <c r="F988" s="98">
        <f t="shared" si="121"/>
        <v>43538</v>
      </c>
      <c r="G988" s="74">
        <f t="shared" ref="G988:G991" si="122">F988+37</f>
        <v>43575</v>
      </c>
    </row>
    <row r="989" spans="1:7" s="57" customFormat="1" ht="15.75" customHeight="1">
      <c r="A989" s="83"/>
      <c r="B989" s="73" t="s">
        <v>494</v>
      </c>
      <c r="C989" s="73" t="s">
        <v>980</v>
      </c>
      <c r="D989" s="870"/>
      <c r="E989" s="98">
        <f t="shared" si="121"/>
        <v>43540</v>
      </c>
      <c r="F989" s="98">
        <f t="shared" si="121"/>
        <v>43545</v>
      </c>
      <c r="G989" s="74">
        <f t="shared" si="122"/>
        <v>43582</v>
      </c>
    </row>
    <row r="990" spans="1:7" s="57" customFormat="1" ht="15.75" customHeight="1">
      <c r="A990" s="83"/>
      <c r="B990" s="73" t="s">
        <v>495</v>
      </c>
      <c r="C990" s="73" t="s">
        <v>981</v>
      </c>
      <c r="D990" s="870"/>
      <c r="E990" s="98">
        <f t="shared" si="121"/>
        <v>43547</v>
      </c>
      <c r="F990" s="98">
        <f t="shared" si="121"/>
        <v>43552</v>
      </c>
      <c r="G990" s="74">
        <f t="shared" si="122"/>
        <v>43589</v>
      </c>
    </row>
    <row r="991" spans="1:7" s="57" customFormat="1" ht="15.75" customHeight="1">
      <c r="A991" s="83"/>
      <c r="B991" s="73"/>
      <c r="C991" s="73"/>
      <c r="D991" s="855"/>
      <c r="E991" s="98">
        <f t="shared" si="121"/>
        <v>43554</v>
      </c>
      <c r="F991" s="98">
        <f t="shared" si="121"/>
        <v>43559</v>
      </c>
      <c r="G991" s="74">
        <f t="shared" si="122"/>
        <v>43596</v>
      </c>
    </row>
    <row r="992" spans="1:7" s="57" customFormat="1" ht="15.75" customHeight="1">
      <c r="A992" s="83"/>
      <c r="B992" s="26"/>
      <c r="C992" s="26"/>
      <c r="D992" s="26"/>
      <c r="E992" s="11"/>
      <c r="F992" s="11"/>
      <c r="G992" s="12"/>
    </row>
    <row r="993" spans="1:7" s="57" customFormat="1" ht="15.75" customHeight="1">
      <c r="A993" s="83"/>
      <c r="B993" s="26"/>
      <c r="C993" s="26"/>
      <c r="D993" s="26"/>
      <c r="E993" s="26"/>
      <c r="F993" s="12"/>
      <c r="G993" s="12"/>
    </row>
    <row r="994" spans="1:7" s="57" customFormat="1" ht="15.75" customHeight="1">
      <c r="A994" s="83"/>
      <c r="B994" s="83"/>
      <c r="C994" s="17"/>
      <c r="D994" s="18"/>
      <c r="E994" s="18"/>
      <c r="F994" s="19"/>
      <c r="G994" s="19"/>
    </row>
    <row r="995" spans="1:7" s="57" customFormat="1" ht="15.75" customHeight="1">
      <c r="A995" s="83"/>
      <c r="B995" s="858" t="s">
        <v>40</v>
      </c>
      <c r="C995" s="88" t="s">
        <v>41</v>
      </c>
      <c r="D995" s="88" t="s">
        <v>42</v>
      </c>
      <c r="E995" s="73" t="s">
        <v>770</v>
      </c>
      <c r="F995" s="73" t="s">
        <v>43</v>
      </c>
      <c r="G995" s="73" t="s">
        <v>174</v>
      </c>
    </row>
    <row r="996" spans="1:7" s="57" customFormat="1" ht="15.75" customHeight="1">
      <c r="A996" s="83"/>
      <c r="B996" s="855"/>
      <c r="C996" s="175"/>
      <c r="D996" s="175"/>
      <c r="E996" s="77" t="s">
        <v>32</v>
      </c>
      <c r="F996" s="73" t="s">
        <v>44</v>
      </c>
      <c r="G996" s="73" t="s">
        <v>45</v>
      </c>
    </row>
    <row r="997" spans="1:7" s="57" customFormat="1" ht="15.75" customHeight="1">
      <c r="A997" s="83" t="s">
        <v>989</v>
      </c>
      <c r="B997" s="73" t="s">
        <v>492</v>
      </c>
      <c r="C997" s="73" t="s">
        <v>829</v>
      </c>
      <c r="D997" s="858" t="s">
        <v>990</v>
      </c>
      <c r="E997" s="98">
        <v>43526</v>
      </c>
      <c r="F997" s="74">
        <f>E997+5</f>
        <v>43531</v>
      </c>
      <c r="G997" s="74">
        <f>F997+34</f>
        <v>43565</v>
      </c>
    </row>
    <row r="998" spans="1:7" s="57" customFormat="1" ht="15.75" customHeight="1">
      <c r="A998" s="83"/>
      <c r="B998" s="73" t="s">
        <v>493</v>
      </c>
      <c r="C998" s="73" t="s">
        <v>395</v>
      </c>
      <c r="D998" s="870"/>
      <c r="E998" s="98">
        <f t="shared" ref="E998:F1001" si="123">E997+7</f>
        <v>43533</v>
      </c>
      <c r="F998" s="98">
        <f t="shared" si="123"/>
        <v>43538</v>
      </c>
      <c r="G998" s="74">
        <f t="shared" ref="G998:G1001" si="124">F998+34</f>
        <v>43572</v>
      </c>
    </row>
    <row r="999" spans="1:7" s="57" customFormat="1" ht="15.75" customHeight="1">
      <c r="A999" s="83"/>
      <c r="B999" s="73" t="s">
        <v>494</v>
      </c>
      <c r="C999" s="73" t="s">
        <v>464</v>
      </c>
      <c r="D999" s="870"/>
      <c r="E999" s="98">
        <f t="shared" si="123"/>
        <v>43540</v>
      </c>
      <c r="F999" s="98">
        <f t="shared" si="123"/>
        <v>43545</v>
      </c>
      <c r="G999" s="74">
        <f t="shared" si="124"/>
        <v>43579</v>
      </c>
    </row>
    <row r="1000" spans="1:7" s="57" customFormat="1" ht="15.75" customHeight="1">
      <c r="A1000" s="83"/>
      <c r="B1000" s="73" t="s">
        <v>495</v>
      </c>
      <c r="C1000" s="73" t="s">
        <v>465</v>
      </c>
      <c r="D1000" s="870"/>
      <c r="E1000" s="98">
        <f t="shared" si="123"/>
        <v>43547</v>
      </c>
      <c r="F1000" s="98">
        <f t="shared" si="123"/>
        <v>43552</v>
      </c>
      <c r="G1000" s="74">
        <f t="shared" si="124"/>
        <v>43586</v>
      </c>
    </row>
    <row r="1001" spans="1:7" s="57" customFormat="1" ht="15.75" customHeight="1">
      <c r="A1001" s="83"/>
      <c r="B1001" s="73" t="s">
        <v>752</v>
      </c>
      <c r="C1001" s="73" t="s">
        <v>753</v>
      </c>
      <c r="D1001" s="855"/>
      <c r="E1001" s="98">
        <f t="shared" si="123"/>
        <v>43554</v>
      </c>
      <c r="F1001" s="98">
        <f t="shared" si="123"/>
        <v>43559</v>
      </c>
      <c r="G1001" s="74">
        <f t="shared" si="124"/>
        <v>43593</v>
      </c>
    </row>
    <row r="1002" spans="1:7" s="57" customFormat="1" ht="15.75" customHeight="1">
      <c r="A1002" s="83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83"/>
      <c r="B1003" s="26"/>
      <c r="C1003" s="26"/>
      <c r="D1003" s="26"/>
      <c r="E1003" s="26"/>
      <c r="F1003" s="12"/>
      <c r="G1003" s="12"/>
    </row>
    <row r="1004" spans="1:7" s="57" customFormat="1" ht="15.75" customHeight="1">
      <c r="A1004" s="83"/>
      <c r="B1004" s="83"/>
      <c r="C1004" s="17"/>
      <c r="D1004" s="18"/>
      <c r="E1004" s="18"/>
      <c r="F1004" s="19"/>
      <c r="G1004" s="19"/>
    </row>
    <row r="1005" spans="1:7" s="57" customFormat="1" ht="15.75" customHeight="1">
      <c r="A1005" s="83"/>
      <c r="B1005" s="856" t="s">
        <v>40</v>
      </c>
      <c r="C1005" s="176" t="s">
        <v>41</v>
      </c>
      <c r="D1005" s="88" t="s">
        <v>42</v>
      </c>
      <c r="E1005" s="73" t="s">
        <v>770</v>
      </c>
      <c r="F1005" s="73" t="s">
        <v>43</v>
      </c>
      <c r="G1005" s="73" t="s">
        <v>175</v>
      </c>
    </row>
    <row r="1006" spans="1:7" s="57" customFormat="1" ht="15.75" customHeight="1">
      <c r="A1006" s="83"/>
      <c r="B1006" s="857"/>
      <c r="C1006" s="177"/>
      <c r="D1006" s="175"/>
      <c r="E1006" s="77" t="s">
        <v>32</v>
      </c>
      <c r="F1006" s="73" t="s">
        <v>44</v>
      </c>
      <c r="G1006" s="73" t="s">
        <v>45</v>
      </c>
    </row>
    <row r="1007" spans="1:7" s="57" customFormat="1" ht="15.75" customHeight="1">
      <c r="A1007" s="83"/>
      <c r="B1007" s="94" t="s">
        <v>481</v>
      </c>
      <c r="C1007" s="94" t="s">
        <v>977</v>
      </c>
      <c r="D1007" s="88" t="s">
        <v>991</v>
      </c>
      <c r="E1007" s="74">
        <v>43527</v>
      </c>
      <c r="F1007" s="74">
        <f>E1007+4</f>
        <v>43531</v>
      </c>
      <c r="G1007" s="74">
        <f>F1007+27</f>
        <v>43558</v>
      </c>
    </row>
    <row r="1008" spans="1:7" s="57" customFormat="1" ht="15.75" customHeight="1">
      <c r="A1008" s="83"/>
      <c r="B1008" s="94" t="s">
        <v>482</v>
      </c>
      <c r="C1008" s="94" t="s">
        <v>992</v>
      </c>
      <c r="D1008" s="90"/>
      <c r="E1008" s="74">
        <f t="shared" ref="E1008:E1011" si="125">E1007+7</f>
        <v>43534</v>
      </c>
      <c r="F1008" s="74">
        <f t="shared" ref="F1008:F1011" si="126">E1008+4</f>
        <v>43538</v>
      </c>
      <c r="G1008" s="74">
        <f t="shared" ref="G1008:G1011" si="127">F1008+27</f>
        <v>43565</v>
      </c>
    </row>
    <row r="1009" spans="1:7" s="57" customFormat="1" ht="15.75" customHeight="1">
      <c r="A1009" s="83"/>
      <c r="B1009" s="94" t="s">
        <v>483</v>
      </c>
      <c r="C1009" s="94" t="s">
        <v>993</v>
      </c>
      <c r="D1009" s="178"/>
      <c r="E1009" s="74">
        <f t="shared" si="125"/>
        <v>43541</v>
      </c>
      <c r="F1009" s="74">
        <f t="shared" si="126"/>
        <v>43545</v>
      </c>
      <c r="G1009" s="74">
        <f t="shared" si="127"/>
        <v>43572</v>
      </c>
    </row>
    <row r="1010" spans="1:7" s="57" customFormat="1" ht="15.75" customHeight="1">
      <c r="A1010" s="83"/>
      <c r="B1010" s="94" t="s">
        <v>485</v>
      </c>
      <c r="C1010" s="94" t="s">
        <v>981</v>
      </c>
      <c r="D1010" s="178"/>
      <c r="E1010" s="74">
        <f t="shared" si="125"/>
        <v>43548</v>
      </c>
      <c r="F1010" s="74">
        <f t="shared" si="126"/>
        <v>43552</v>
      </c>
      <c r="G1010" s="74">
        <f t="shared" si="127"/>
        <v>43579</v>
      </c>
    </row>
    <row r="1011" spans="1:7" s="57" customFormat="1" ht="15.75" customHeight="1">
      <c r="A1011" s="83" t="s">
        <v>994</v>
      </c>
      <c r="B1011" s="94"/>
      <c r="C1011" s="94"/>
      <c r="D1011" s="80"/>
      <c r="E1011" s="74">
        <f t="shared" si="125"/>
        <v>43555</v>
      </c>
      <c r="F1011" s="74">
        <f t="shared" si="126"/>
        <v>43559</v>
      </c>
      <c r="G1011" s="74">
        <f t="shared" si="127"/>
        <v>43586</v>
      </c>
    </row>
    <row r="1012" spans="1:7" s="57" customFormat="1" ht="15.75" customHeight="1">
      <c r="A1012" s="83"/>
      <c r="B1012" s="26"/>
      <c r="C1012" s="26"/>
      <c r="D1012" s="20"/>
      <c r="E1012" s="12"/>
      <c r="F1012" s="12"/>
      <c r="G1012" s="12"/>
    </row>
    <row r="1013" spans="1:7" s="57" customFormat="1" ht="15.75" customHeight="1">
      <c r="A1013" s="83"/>
      <c r="B1013" s="858" t="s">
        <v>40</v>
      </c>
      <c r="C1013" s="88" t="s">
        <v>41</v>
      </c>
      <c r="D1013" s="88" t="s">
        <v>42</v>
      </c>
      <c r="E1013" s="73" t="s">
        <v>770</v>
      </c>
      <c r="F1013" s="73" t="s">
        <v>43</v>
      </c>
      <c r="G1013" s="73" t="s">
        <v>175</v>
      </c>
    </row>
    <row r="1014" spans="1:7" s="57" customFormat="1" ht="15.75" customHeight="1">
      <c r="A1014" s="83"/>
      <c r="B1014" s="855"/>
      <c r="C1014" s="89"/>
      <c r="D1014" s="89"/>
      <c r="E1014" s="77" t="s">
        <v>32</v>
      </c>
      <c r="F1014" s="73" t="s">
        <v>44</v>
      </c>
      <c r="G1014" s="73" t="s">
        <v>45</v>
      </c>
    </row>
    <row r="1015" spans="1:7" s="57" customFormat="1" ht="15.75" customHeight="1">
      <c r="A1015" s="83"/>
      <c r="B1015" s="94" t="s">
        <v>389</v>
      </c>
      <c r="C1015" s="179" t="s">
        <v>390</v>
      </c>
      <c r="D1015" s="88" t="s">
        <v>995</v>
      </c>
      <c r="E1015" s="74">
        <v>43521</v>
      </c>
      <c r="F1015" s="74">
        <f>E1015+5</f>
        <v>43526</v>
      </c>
      <c r="G1015" s="74">
        <f>F1015+28</f>
        <v>43554</v>
      </c>
    </row>
    <row r="1016" spans="1:7" s="57" customFormat="1" ht="15.75" customHeight="1">
      <c r="A1016" s="83"/>
      <c r="B1016" s="180" t="s">
        <v>486</v>
      </c>
      <c r="C1016" s="179" t="s">
        <v>442</v>
      </c>
      <c r="D1016" s="90" t="s">
        <v>787</v>
      </c>
      <c r="E1016" s="74">
        <f t="shared" ref="E1016:E1019" si="128">E1015+7</f>
        <v>43528</v>
      </c>
      <c r="F1016" s="74">
        <f t="shared" ref="F1016:F1019" si="129">E1016+5</f>
        <v>43533</v>
      </c>
      <c r="G1016" s="74">
        <f t="shared" ref="G1016:G1019" si="130">F1016+28</f>
        <v>43561</v>
      </c>
    </row>
    <row r="1017" spans="1:7" s="57" customFormat="1" ht="15.75" customHeight="1">
      <c r="A1017" s="83"/>
      <c r="B1017" s="94" t="s">
        <v>487</v>
      </c>
      <c r="C1017" s="179" t="s">
        <v>490</v>
      </c>
      <c r="D1017" s="178"/>
      <c r="E1017" s="74">
        <f t="shared" si="128"/>
        <v>43535</v>
      </c>
      <c r="F1017" s="74">
        <f t="shared" si="129"/>
        <v>43540</v>
      </c>
      <c r="G1017" s="74">
        <f t="shared" si="130"/>
        <v>43568</v>
      </c>
    </row>
    <row r="1018" spans="1:7" s="57" customFormat="1" ht="15.75" customHeight="1">
      <c r="A1018" s="83"/>
      <c r="B1018" s="94" t="s">
        <v>488</v>
      </c>
      <c r="C1018" s="179" t="s">
        <v>484</v>
      </c>
      <c r="D1018" s="178"/>
      <c r="E1018" s="74">
        <f t="shared" si="128"/>
        <v>43542</v>
      </c>
      <c r="F1018" s="74">
        <f t="shared" si="129"/>
        <v>43547</v>
      </c>
      <c r="G1018" s="74">
        <f t="shared" si="130"/>
        <v>43575</v>
      </c>
    </row>
    <row r="1019" spans="1:7" s="57" customFormat="1" ht="15.75" customHeight="1">
      <c r="A1019" s="83"/>
      <c r="B1019" s="94" t="s">
        <v>489</v>
      </c>
      <c r="C1019" s="179" t="s">
        <v>491</v>
      </c>
      <c r="D1019" s="80"/>
      <c r="E1019" s="74">
        <f t="shared" si="128"/>
        <v>43549</v>
      </c>
      <c r="F1019" s="74">
        <f t="shared" si="129"/>
        <v>43554</v>
      </c>
      <c r="G1019" s="74">
        <f t="shared" si="130"/>
        <v>43582</v>
      </c>
    </row>
    <row r="1020" spans="1:7" s="57" customFormat="1" ht="15.75" customHeight="1">
      <c r="A1020" s="83"/>
      <c r="B1020" s="26"/>
      <c r="C1020" s="45"/>
      <c r="D1020" s="20"/>
      <c r="E1020" s="12"/>
      <c r="F1020" s="12"/>
      <c r="G1020" s="12"/>
    </row>
    <row r="1021" spans="1:7" s="57" customFormat="1" ht="15.75" customHeight="1">
      <c r="A1021" s="83"/>
      <c r="B1021" s="26"/>
      <c r="C1021" s="26"/>
      <c r="D1021" s="20"/>
      <c r="E1021" s="12"/>
      <c r="F1021" s="12"/>
      <c r="G1021" s="12"/>
    </row>
    <row r="1022" spans="1:7" s="57" customFormat="1" ht="15.75" customHeight="1">
      <c r="A1022" s="83"/>
      <c r="B1022" s="83"/>
      <c r="C1022" s="17"/>
      <c r="D1022" s="18"/>
      <c r="E1022" s="18"/>
      <c r="F1022" s="19"/>
      <c r="G1022" s="19"/>
    </row>
    <row r="1023" spans="1:7" s="57" customFormat="1" ht="15.75" customHeight="1">
      <c r="A1023" s="83"/>
      <c r="B1023" s="26"/>
      <c r="C1023" s="26"/>
      <c r="D1023" s="26"/>
      <c r="E1023" s="26"/>
      <c r="F1023" s="12"/>
      <c r="G1023" s="12"/>
    </row>
    <row r="1024" spans="1:7" s="57" customFormat="1" ht="15.75" customHeight="1">
      <c r="A1024" s="83"/>
      <c r="B1024" s="858" t="s">
        <v>40</v>
      </c>
      <c r="C1024" s="88" t="s">
        <v>41</v>
      </c>
      <c r="D1024" s="88" t="s">
        <v>42</v>
      </c>
      <c r="E1024" s="73" t="s">
        <v>770</v>
      </c>
      <c r="F1024" s="73" t="s">
        <v>43</v>
      </c>
      <c r="G1024" s="73" t="s">
        <v>996</v>
      </c>
    </row>
    <row r="1025" spans="1:7" s="57" customFormat="1" ht="15.75" customHeight="1">
      <c r="A1025" s="83"/>
      <c r="B1025" s="855"/>
      <c r="C1025" s="175"/>
      <c r="D1025" s="175"/>
      <c r="E1025" s="77" t="s">
        <v>32</v>
      </c>
      <c r="F1025" s="73" t="s">
        <v>44</v>
      </c>
      <c r="G1025" s="73" t="s">
        <v>997</v>
      </c>
    </row>
    <row r="1026" spans="1:7" s="57" customFormat="1" ht="15.75" customHeight="1">
      <c r="A1026" s="83"/>
      <c r="B1026" s="100" t="s">
        <v>423</v>
      </c>
      <c r="C1026" s="94" t="s">
        <v>353</v>
      </c>
      <c r="D1026" s="88" t="s">
        <v>998</v>
      </c>
      <c r="E1026" s="74">
        <v>43519</v>
      </c>
      <c r="F1026" s="74">
        <f>E1026+5</f>
        <v>43524</v>
      </c>
      <c r="G1026" s="74">
        <f>F1026+32</f>
        <v>43556</v>
      </c>
    </row>
    <row r="1027" spans="1:7" s="57" customFormat="1" ht="15.75" customHeight="1">
      <c r="A1027" s="83"/>
      <c r="B1027" s="100" t="s">
        <v>586</v>
      </c>
      <c r="C1027" s="94" t="s">
        <v>590</v>
      </c>
      <c r="D1027" s="90"/>
      <c r="E1027" s="74">
        <f t="shared" ref="E1027:F1030" si="131">E1026+7</f>
        <v>43526</v>
      </c>
      <c r="F1027" s="74">
        <f t="shared" si="131"/>
        <v>43531</v>
      </c>
      <c r="G1027" s="74">
        <f>F1027+32</f>
        <v>43563</v>
      </c>
    </row>
    <row r="1028" spans="1:7" s="57" customFormat="1" ht="15.75" customHeight="1">
      <c r="A1028" s="83"/>
      <c r="B1028" s="100" t="s">
        <v>587</v>
      </c>
      <c r="C1028" s="94" t="s">
        <v>591</v>
      </c>
      <c r="D1028" s="178"/>
      <c r="E1028" s="74">
        <f t="shared" si="131"/>
        <v>43533</v>
      </c>
      <c r="F1028" s="74">
        <f t="shared" si="131"/>
        <v>43538</v>
      </c>
      <c r="G1028" s="74">
        <f>F1028+32</f>
        <v>43570</v>
      </c>
    </row>
    <row r="1029" spans="1:7" s="57" customFormat="1" ht="15.75" customHeight="1">
      <c r="A1029" s="83" t="s">
        <v>999</v>
      </c>
      <c r="B1029" s="100" t="s">
        <v>588</v>
      </c>
      <c r="C1029" s="94" t="s">
        <v>301</v>
      </c>
      <c r="D1029" s="178"/>
      <c r="E1029" s="74">
        <f t="shared" si="131"/>
        <v>43540</v>
      </c>
      <c r="F1029" s="74">
        <f t="shared" si="131"/>
        <v>43545</v>
      </c>
      <c r="G1029" s="74">
        <f>F1029+32</f>
        <v>43577</v>
      </c>
    </row>
    <row r="1030" spans="1:7" s="57" customFormat="1" ht="15.75" customHeight="1">
      <c r="A1030" s="83"/>
      <c r="B1030" s="100" t="s">
        <v>589</v>
      </c>
      <c r="C1030" s="94" t="s">
        <v>592</v>
      </c>
      <c r="D1030" s="80"/>
      <c r="E1030" s="74">
        <f t="shared" si="131"/>
        <v>43547</v>
      </c>
      <c r="F1030" s="74">
        <f t="shared" si="131"/>
        <v>43552</v>
      </c>
      <c r="G1030" s="74">
        <f>F1030+32</f>
        <v>43584</v>
      </c>
    </row>
    <row r="1031" spans="1:7" s="57" customFormat="1" ht="15.75" customHeight="1">
      <c r="A1031" s="83"/>
      <c r="B1031" s="26"/>
      <c r="C1031" s="26"/>
      <c r="D1031" s="26"/>
      <c r="E1031" s="26"/>
      <c r="F1031" s="12"/>
      <c r="G1031" s="12"/>
    </row>
    <row r="1032" spans="1:7" s="57" customFormat="1" ht="15.75" customHeight="1">
      <c r="A1032" s="83"/>
      <c r="B1032" s="9"/>
      <c r="C1032" s="26"/>
      <c r="D1032" s="20"/>
      <c r="E1032" s="12"/>
      <c r="F1032" s="12"/>
      <c r="G1032" s="12"/>
    </row>
    <row r="1033" spans="1:7" s="57" customFormat="1" ht="15.75" customHeight="1">
      <c r="A1033" s="83"/>
      <c r="B1033" s="83"/>
      <c r="C1033" s="17"/>
      <c r="D1033" s="18"/>
      <c r="E1033" s="18"/>
      <c r="F1033" s="19"/>
      <c r="G1033" s="19"/>
    </row>
    <row r="1034" spans="1:7" s="57" customFormat="1" ht="15.75" customHeight="1">
      <c r="A1034" s="83"/>
      <c r="B1034" s="854" t="s">
        <v>40</v>
      </c>
      <c r="C1034" s="88" t="s">
        <v>41</v>
      </c>
      <c r="D1034" s="88" t="s">
        <v>42</v>
      </c>
      <c r="E1034" s="73" t="s">
        <v>941</v>
      </c>
      <c r="F1034" s="73" t="s">
        <v>43</v>
      </c>
      <c r="G1034" s="73" t="s">
        <v>178</v>
      </c>
    </row>
    <row r="1035" spans="1:7" s="57" customFormat="1" ht="15.75" customHeight="1">
      <c r="A1035" s="83"/>
      <c r="B1035" s="855"/>
      <c r="C1035" s="175"/>
      <c r="D1035" s="175"/>
      <c r="E1035" s="77" t="s">
        <v>32</v>
      </c>
      <c r="F1035" s="73" t="s">
        <v>44</v>
      </c>
      <c r="G1035" s="73" t="s">
        <v>45</v>
      </c>
    </row>
    <row r="1036" spans="1:7" s="57" customFormat="1" ht="15.75" customHeight="1">
      <c r="A1036" s="83" t="s">
        <v>1000</v>
      </c>
      <c r="B1036" s="94" t="s">
        <v>444</v>
      </c>
      <c r="C1036" s="94" t="s">
        <v>977</v>
      </c>
      <c r="D1036" s="88" t="s">
        <v>1001</v>
      </c>
      <c r="E1036" s="74">
        <v>43527</v>
      </c>
      <c r="F1036" s="74">
        <f>E1036+4</f>
        <v>43531</v>
      </c>
      <c r="G1036" s="74">
        <f>F1036+36</f>
        <v>43567</v>
      </c>
    </row>
    <row r="1037" spans="1:7" s="57" customFormat="1" ht="15.75" customHeight="1">
      <c r="A1037" s="83"/>
      <c r="B1037" s="94" t="s">
        <v>748</v>
      </c>
      <c r="C1037" s="94" t="s">
        <v>443</v>
      </c>
      <c r="D1037" s="90"/>
      <c r="E1037" s="74">
        <f t="shared" ref="E1037:F1040" si="132">E1036+7</f>
        <v>43534</v>
      </c>
      <c r="F1037" s="74">
        <f t="shared" si="132"/>
        <v>43538</v>
      </c>
      <c r="G1037" s="74">
        <f>F1037+36</f>
        <v>43574</v>
      </c>
    </row>
    <row r="1038" spans="1:7" s="57" customFormat="1" ht="15.75" customHeight="1">
      <c r="A1038" s="83"/>
      <c r="B1038" s="94" t="s">
        <v>749</v>
      </c>
      <c r="C1038" s="94" t="s">
        <v>484</v>
      </c>
      <c r="D1038" s="178"/>
      <c r="E1038" s="74">
        <f t="shared" si="132"/>
        <v>43541</v>
      </c>
      <c r="F1038" s="74">
        <f t="shared" si="132"/>
        <v>43545</v>
      </c>
      <c r="G1038" s="74">
        <f>F1038+36</f>
        <v>43581</v>
      </c>
    </row>
    <row r="1039" spans="1:7" s="57" customFormat="1" ht="15.75" customHeight="1">
      <c r="A1039" s="83"/>
      <c r="B1039" s="94" t="s">
        <v>750</v>
      </c>
      <c r="C1039" s="94" t="s">
        <v>745</v>
      </c>
      <c r="D1039" s="178"/>
      <c r="E1039" s="74">
        <f t="shared" si="132"/>
        <v>43548</v>
      </c>
      <c r="F1039" s="74">
        <f t="shared" si="132"/>
        <v>43552</v>
      </c>
      <c r="G1039" s="74">
        <f>F1039+36</f>
        <v>43588</v>
      </c>
    </row>
    <row r="1040" spans="1:7" s="57" customFormat="1" ht="15.75" customHeight="1">
      <c r="A1040" s="83"/>
      <c r="B1040" s="94" t="s">
        <v>751</v>
      </c>
      <c r="C1040" s="94" t="s">
        <v>746</v>
      </c>
      <c r="D1040" s="80"/>
      <c r="E1040" s="74">
        <f t="shared" si="132"/>
        <v>43555</v>
      </c>
      <c r="F1040" s="74">
        <f t="shared" si="132"/>
        <v>43559</v>
      </c>
      <c r="G1040" s="74">
        <f>F1040+36</f>
        <v>43595</v>
      </c>
    </row>
    <row r="1041" spans="1:7" s="57" customFormat="1" ht="15.75" customHeight="1">
      <c r="A1041" s="83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83"/>
      <c r="B1042" s="26"/>
      <c r="C1042" s="26"/>
      <c r="D1042" s="20"/>
      <c r="E1042" s="12"/>
      <c r="F1042" s="12"/>
      <c r="G1042" s="12"/>
    </row>
    <row r="1043" spans="1:7" s="57" customFormat="1" ht="15.75" customHeight="1">
      <c r="A1043" s="83"/>
      <c r="B1043" s="26"/>
      <c r="C1043" s="26"/>
      <c r="D1043" s="26"/>
      <c r="E1043" s="26"/>
      <c r="F1043" s="12"/>
      <c r="G1043" s="12"/>
    </row>
    <row r="1044" spans="1:7" s="57" customFormat="1" ht="15.75" customHeight="1">
      <c r="A1044" s="83"/>
      <c r="B1044" s="83"/>
      <c r="C1044" s="17"/>
      <c r="D1044" s="18"/>
      <c r="E1044" s="18"/>
      <c r="F1044" s="19"/>
      <c r="G1044" s="19"/>
    </row>
    <row r="1045" spans="1:7" s="57" customFormat="1" ht="15.75" customHeight="1">
      <c r="A1045" s="83"/>
      <c r="B1045" s="858" t="s">
        <v>40</v>
      </c>
      <c r="C1045" s="88" t="s">
        <v>41</v>
      </c>
      <c r="D1045" s="88" t="s">
        <v>42</v>
      </c>
      <c r="E1045" s="73" t="s">
        <v>770</v>
      </c>
      <c r="F1045" s="73" t="s">
        <v>43</v>
      </c>
      <c r="G1045" s="73" t="s">
        <v>166</v>
      </c>
    </row>
    <row r="1046" spans="1:7" s="57" customFormat="1" ht="15.75" customHeight="1">
      <c r="A1046" s="83"/>
      <c r="B1046" s="855"/>
      <c r="C1046" s="175"/>
      <c r="D1046" s="175"/>
      <c r="E1046" s="77" t="s">
        <v>32</v>
      </c>
      <c r="F1046" s="73" t="s">
        <v>44</v>
      </c>
      <c r="G1046" s="73" t="s">
        <v>45</v>
      </c>
    </row>
    <row r="1047" spans="1:7" s="57" customFormat="1" ht="15.75" customHeight="1">
      <c r="A1047" s="83"/>
      <c r="B1047" s="100" t="s">
        <v>441</v>
      </c>
      <c r="C1047" s="94" t="s">
        <v>992</v>
      </c>
      <c r="D1047" s="88" t="s">
        <v>1002</v>
      </c>
      <c r="E1047" s="74">
        <v>43524</v>
      </c>
      <c r="F1047" s="74">
        <f>E1047+4</f>
        <v>43528</v>
      </c>
      <c r="G1047" s="74">
        <f>F1047+27</f>
        <v>43555</v>
      </c>
    </row>
    <row r="1048" spans="1:7" s="57" customFormat="1" ht="15.75" customHeight="1">
      <c r="A1048" s="83" t="s">
        <v>1003</v>
      </c>
      <c r="B1048" s="100" t="s">
        <v>741</v>
      </c>
      <c r="C1048" s="94" t="s">
        <v>484</v>
      </c>
      <c r="D1048" s="90"/>
      <c r="E1048" s="74">
        <f t="shared" ref="E1048:E1051" si="133">E1047+7</f>
        <v>43531</v>
      </c>
      <c r="F1048" s="74">
        <f t="shared" ref="F1048:F1051" si="134">E1048+4</f>
        <v>43535</v>
      </c>
      <c r="G1048" s="74">
        <f t="shared" ref="G1048:G1051" si="135">F1048+27</f>
        <v>43562</v>
      </c>
    </row>
    <row r="1049" spans="1:7" s="57" customFormat="1" ht="15.75" customHeight="1">
      <c r="A1049" s="83"/>
      <c r="B1049" s="100" t="s">
        <v>742</v>
      </c>
      <c r="C1049" s="94" t="s">
        <v>745</v>
      </c>
      <c r="D1049" s="90"/>
      <c r="E1049" s="74">
        <f t="shared" si="133"/>
        <v>43538</v>
      </c>
      <c r="F1049" s="74">
        <f t="shared" si="134"/>
        <v>43542</v>
      </c>
      <c r="G1049" s="74">
        <f t="shared" si="135"/>
        <v>43569</v>
      </c>
    </row>
    <row r="1050" spans="1:7" s="57" customFormat="1" ht="15.75" customHeight="1">
      <c r="A1050" s="83"/>
      <c r="B1050" s="100" t="s">
        <v>743</v>
      </c>
      <c r="C1050" s="94" t="s">
        <v>746</v>
      </c>
      <c r="D1050" s="90"/>
      <c r="E1050" s="74">
        <f t="shared" si="133"/>
        <v>43545</v>
      </c>
      <c r="F1050" s="74">
        <f t="shared" si="134"/>
        <v>43549</v>
      </c>
      <c r="G1050" s="74">
        <f t="shared" si="135"/>
        <v>43576</v>
      </c>
    </row>
    <row r="1051" spans="1:7" s="57" customFormat="1" ht="15.75" customHeight="1">
      <c r="A1051" s="83"/>
      <c r="B1051" s="100" t="s">
        <v>744</v>
      </c>
      <c r="C1051" s="94" t="s">
        <v>747</v>
      </c>
      <c r="D1051" s="89"/>
      <c r="E1051" s="74">
        <f t="shared" si="133"/>
        <v>43552</v>
      </c>
      <c r="F1051" s="74">
        <f t="shared" si="134"/>
        <v>43556</v>
      </c>
      <c r="G1051" s="74">
        <f t="shared" si="135"/>
        <v>43583</v>
      </c>
    </row>
    <row r="1052" spans="1:7" s="57" customFormat="1" ht="15.75" customHeight="1">
      <c r="A1052" s="83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83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83"/>
      <c r="B1054" s="26"/>
      <c r="C1054" s="26"/>
      <c r="D1054" s="20"/>
      <c r="E1054" s="12"/>
      <c r="F1054" s="12"/>
      <c r="G1054" s="12"/>
    </row>
    <row r="1055" spans="1:7" s="57" customFormat="1" ht="15.75" customHeight="1">
      <c r="A1055" s="83"/>
      <c r="B1055" s="83"/>
      <c r="C1055" s="17"/>
      <c r="D1055" s="18"/>
      <c r="E1055" s="18"/>
      <c r="F1055" s="19"/>
      <c r="G1055" s="19"/>
    </row>
    <row r="1056" spans="1:7" s="57" customFormat="1" ht="15.75" customHeight="1">
      <c r="A1056" s="83"/>
      <c r="B1056" s="858" t="s">
        <v>40</v>
      </c>
      <c r="C1056" s="88" t="s">
        <v>41</v>
      </c>
      <c r="D1056" s="88" t="s">
        <v>42</v>
      </c>
      <c r="E1056" s="73" t="s">
        <v>770</v>
      </c>
      <c r="F1056" s="73" t="s">
        <v>43</v>
      </c>
      <c r="G1056" s="73" t="s">
        <v>179</v>
      </c>
    </row>
    <row r="1057" spans="1:7" s="57" customFormat="1" ht="15.75" customHeight="1">
      <c r="A1057" s="83"/>
      <c r="B1057" s="855"/>
      <c r="C1057" s="89"/>
      <c r="D1057" s="89"/>
      <c r="E1057" s="77" t="s">
        <v>32</v>
      </c>
      <c r="F1057" s="73" t="s">
        <v>44</v>
      </c>
      <c r="G1057" s="73" t="s">
        <v>45</v>
      </c>
    </row>
    <row r="1058" spans="1:7" s="57" customFormat="1" ht="15.75" customHeight="1">
      <c r="A1058" s="83"/>
      <c r="B1058" s="94" t="s">
        <v>481</v>
      </c>
      <c r="C1058" s="94" t="s">
        <v>977</v>
      </c>
      <c r="D1058" s="88" t="s">
        <v>1004</v>
      </c>
      <c r="E1058" s="74">
        <v>43527</v>
      </c>
      <c r="F1058" s="74">
        <f>E1058+4</f>
        <v>43531</v>
      </c>
      <c r="G1058" s="74">
        <f>F1058+31</f>
        <v>43562</v>
      </c>
    </row>
    <row r="1059" spans="1:7" s="57" customFormat="1" ht="15.75" customHeight="1">
      <c r="A1059" s="83" t="s">
        <v>1005</v>
      </c>
      <c r="B1059" s="94" t="s">
        <v>482</v>
      </c>
      <c r="C1059" s="94" t="s">
        <v>992</v>
      </c>
      <c r="D1059" s="90"/>
      <c r="E1059" s="74">
        <f t="shared" ref="E1059:E1062" si="136">E1058+7</f>
        <v>43534</v>
      </c>
      <c r="F1059" s="74">
        <f t="shared" ref="F1059:F1062" si="137">E1059+4</f>
        <v>43538</v>
      </c>
      <c r="G1059" s="74">
        <f t="shared" ref="G1059:G1062" si="138">F1059+31</f>
        <v>43569</v>
      </c>
    </row>
    <row r="1060" spans="1:7" s="57" customFormat="1" ht="15.75" customHeight="1">
      <c r="A1060" s="83"/>
      <c r="B1060" s="94" t="s">
        <v>483</v>
      </c>
      <c r="C1060" s="94" t="s">
        <v>993</v>
      </c>
      <c r="D1060" s="178"/>
      <c r="E1060" s="74">
        <f t="shared" si="136"/>
        <v>43541</v>
      </c>
      <c r="F1060" s="74">
        <f t="shared" si="137"/>
        <v>43545</v>
      </c>
      <c r="G1060" s="74">
        <f t="shared" si="138"/>
        <v>43576</v>
      </c>
    </row>
    <row r="1061" spans="1:7" s="57" customFormat="1" ht="15.75" customHeight="1">
      <c r="A1061" s="83"/>
      <c r="B1061" s="94" t="s">
        <v>485</v>
      </c>
      <c r="C1061" s="94" t="s">
        <v>981</v>
      </c>
      <c r="D1061" s="178"/>
      <c r="E1061" s="74">
        <f t="shared" si="136"/>
        <v>43548</v>
      </c>
      <c r="F1061" s="74">
        <f t="shared" si="137"/>
        <v>43552</v>
      </c>
      <c r="G1061" s="74">
        <f t="shared" si="138"/>
        <v>43583</v>
      </c>
    </row>
    <row r="1062" spans="1:7" s="57" customFormat="1" ht="15.75" customHeight="1">
      <c r="A1062" s="83"/>
      <c r="B1062" s="94"/>
      <c r="C1062" s="94"/>
      <c r="D1062" s="80"/>
      <c r="E1062" s="74">
        <f t="shared" si="136"/>
        <v>43555</v>
      </c>
      <c r="F1062" s="74">
        <f t="shared" si="137"/>
        <v>43559</v>
      </c>
      <c r="G1062" s="74">
        <f t="shared" si="138"/>
        <v>43590</v>
      </c>
    </row>
    <row r="1063" spans="1:7" s="57" customFormat="1" ht="15.75" customHeight="1">
      <c r="A1063" s="83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83"/>
      <c r="B1064" s="26"/>
      <c r="C1064" s="26"/>
      <c r="D1064" s="26"/>
      <c r="E1064" s="26"/>
      <c r="F1064" s="12"/>
      <c r="G1064" s="12"/>
    </row>
    <row r="1065" spans="1:7" s="57" customFormat="1" ht="15.75" customHeight="1">
      <c r="A1065" s="83"/>
      <c r="B1065" s="83"/>
      <c r="C1065" s="17"/>
      <c r="D1065" s="18"/>
      <c r="E1065" s="18"/>
      <c r="F1065" s="19"/>
      <c r="G1065" s="19"/>
    </row>
    <row r="1066" spans="1:7" s="57" customFormat="1" ht="15.75" customHeight="1">
      <c r="A1066" s="83"/>
      <c r="B1066" s="858" t="s">
        <v>40</v>
      </c>
      <c r="C1066" s="88" t="s">
        <v>41</v>
      </c>
      <c r="D1066" s="88" t="s">
        <v>42</v>
      </c>
      <c r="E1066" s="73" t="s">
        <v>770</v>
      </c>
      <c r="F1066" s="73" t="s">
        <v>43</v>
      </c>
      <c r="G1066" s="73" t="s">
        <v>180</v>
      </c>
    </row>
    <row r="1067" spans="1:7" s="57" customFormat="1" ht="15.75" customHeight="1">
      <c r="A1067" s="83"/>
      <c r="B1067" s="855"/>
      <c r="C1067" s="89"/>
      <c r="D1067" s="89"/>
      <c r="E1067" s="77" t="s">
        <v>32</v>
      </c>
      <c r="F1067" s="73" t="s">
        <v>44</v>
      </c>
      <c r="G1067" s="73" t="s">
        <v>45</v>
      </c>
    </row>
    <row r="1068" spans="1:7" s="57" customFormat="1" ht="15.75" customHeight="1">
      <c r="A1068" s="83"/>
      <c r="B1068" s="100" t="s">
        <v>423</v>
      </c>
      <c r="C1068" s="94" t="s">
        <v>353</v>
      </c>
      <c r="D1068" s="88" t="s">
        <v>1006</v>
      </c>
      <c r="E1068" s="74">
        <v>43520</v>
      </c>
      <c r="F1068" s="74">
        <f>E1068+4</f>
        <v>43524</v>
      </c>
      <c r="G1068" s="74">
        <f>F1068+24</f>
        <v>43548</v>
      </c>
    </row>
    <row r="1069" spans="1:7" s="57" customFormat="1" ht="15.75" customHeight="1">
      <c r="A1069" s="83"/>
      <c r="B1069" s="100" t="s">
        <v>586</v>
      </c>
      <c r="C1069" s="94" t="s">
        <v>590</v>
      </c>
      <c r="D1069" s="90"/>
      <c r="E1069" s="74">
        <f t="shared" ref="E1069:E1072" si="139">E1068+7</f>
        <v>43527</v>
      </c>
      <c r="F1069" s="74">
        <f t="shared" ref="F1069:F1072" si="140">E1069+4</f>
        <v>43531</v>
      </c>
      <c r="G1069" s="74">
        <f t="shared" ref="G1069:G1072" si="141">F1069+24</f>
        <v>43555</v>
      </c>
    </row>
    <row r="1070" spans="1:7" s="57" customFormat="1" ht="15.75" customHeight="1">
      <c r="A1070" s="83"/>
      <c r="B1070" s="100" t="s">
        <v>587</v>
      </c>
      <c r="C1070" s="94" t="s">
        <v>591</v>
      </c>
      <c r="D1070" s="90"/>
      <c r="E1070" s="74">
        <f t="shared" si="139"/>
        <v>43534</v>
      </c>
      <c r="F1070" s="74">
        <f t="shared" si="140"/>
        <v>43538</v>
      </c>
      <c r="G1070" s="74">
        <f t="shared" si="141"/>
        <v>43562</v>
      </c>
    </row>
    <row r="1071" spans="1:7" s="57" customFormat="1" ht="15.75" customHeight="1">
      <c r="A1071" s="83"/>
      <c r="B1071" s="100" t="s">
        <v>588</v>
      </c>
      <c r="C1071" s="94" t="s">
        <v>301</v>
      </c>
      <c r="D1071" s="90"/>
      <c r="E1071" s="74">
        <f t="shared" si="139"/>
        <v>43541</v>
      </c>
      <c r="F1071" s="74">
        <f t="shared" si="140"/>
        <v>43545</v>
      </c>
      <c r="G1071" s="74">
        <f t="shared" si="141"/>
        <v>43569</v>
      </c>
    </row>
    <row r="1072" spans="1:7" s="57" customFormat="1" ht="15.75" customHeight="1">
      <c r="A1072" s="83" t="s">
        <v>1007</v>
      </c>
      <c r="B1072" s="100" t="s">
        <v>589</v>
      </c>
      <c r="C1072" s="94" t="s">
        <v>592</v>
      </c>
      <c r="D1072" s="89"/>
      <c r="E1072" s="74">
        <f t="shared" si="139"/>
        <v>43548</v>
      </c>
      <c r="F1072" s="74">
        <f t="shared" si="140"/>
        <v>43552</v>
      </c>
      <c r="G1072" s="74">
        <f t="shared" si="141"/>
        <v>43576</v>
      </c>
    </row>
    <row r="1073" spans="1:7" s="57" customFormat="1" ht="15.75" customHeight="1">
      <c r="A1073" s="83"/>
      <c r="B1073" s="46"/>
      <c r="C1073" s="17"/>
      <c r="D1073" s="18"/>
      <c r="E1073" s="18"/>
      <c r="F1073" s="19"/>
      <c r="G1073" s="19"/>
    </row>
    <row r="1074" spans="1:7" s="57" customFormat="1" ht="15.75" customHeight="1">
      <c r="A1074" s="83"/>
      <c r="B1074" s="858" t="s">
        <v>40</v>
      </c>
      <c r="C1074" s="88" t="s">
        <v>41</v>
      </c>
      <c r="D1074" s="88" t="s">
        <v>42</v>
      </c>
      <c r="E1074" s="73" t="s">
        <v>776</v>
      </c>
      <c r="F1074" s="73" t="s">
        <v>43</v>
      </c>
      <c r="G1074" s="73" t="s">
        <v>180</v>
      </c>
    </row>
    <row r="1075" spans="1:7" s="57" customFormat="1" ht="15.75" customHeight="1">
      <c r="A1075" s="83"/>
      <c r="B1075" s="855"/>
      <c r="C1075" s="89"/>
      <c r="D1075" s="89"/>
      <c r="E1075" s="77" t="s">
        <v>32</v>
      </c>
      <c r="F1075" s="73" t="s">
        <v>44</v>
      </c>
      <c r="G1075" s="73" t="s">
        <v>45</v>
      </c>
    </row>
    <row r="1076" spans="1:7" s="57" customFormat="1" ht="15.75" customHeight="1">
      <c r="A1076" s="83"/>
      <c r="B1076" s="94" t="s">
        <v>64</v>
      </c>
      <c r="C1076" s="181" t="s">
        <v>583</v>
      </c>
      <c r="D1076" s="88" t="s">
        <v>1008</v>
      </c>
      <c r="E1076" s="74">
        <v>43522</v>
      </c>
      <c r="F1076" s="74">
        <f>E1076+5</f>
        <v>43527</v>
      </c>
      <c r="G1076" s="74">
        <f>F1076+23</f>
        <v>43550</v>
      </c>
    </row>
    <row r="1077" spans="1:7" s="57" customFormat="1" ht="15.75" customHeight="1">
      <c r="A1077" s="83"/>
      <c r="B1077" s="180" t="s">
        <v>580</v>
      </c>
      <c r="C1077" s="181" t="s">
        <v>295</v>
      </c>
      <c r="D1077" s="90" t="s">
        <v>1009</v>
      </c>
      <c r="E1077" s="74">
        <f t="shared" ref="E1077:E1080" si="142">E1076+7</f>
        <v>43529</v>
      </c>
      <c r="F1077" s="74">
        <f t="shared" ref="F1077:F1080" si="143">E1077+5</f>
        <v>43534</v>
      </c>
      <c r="G1077" s="74">
        <f t="shared" ref="G1077:G1080" si="144">F1077+23</f>
        <v>43557</v>
      </c>
    </row>
    <row r="1078" spans="1:7" s="57" customFormat="1" ht="15.75" customHeight="1">
      <c r="A1078" s="83"/>
      <c r="B1078" s="94" t="s">
        <v>223</v>
      </c>
      <c r="C1078" s="181" t="s">
        <v>584</v>
      </c>
      <c r="D1078" s="178"/>
      <c r="E1078" s="74">
        <f t="shared" si="142"/>
        <v>43536</v>
      </c>
      <c r="F1078" s="74">
        <f t="shared" si="143"/>
        <v>43541</v>
      </c>
      <c r="G1078" s="74">
        <f t="shared" si="144"/>
        <v>43564</v>
      </c>
    </row>
    <row r="1079" spans="1:7" s="57" customFormat="1" ht="15.75" customHeight="1">
      <c r="A1079" s="83"/>
      <c r="B1079" s="94" t="s">
        <v>581</v>
      </c>
      <c r="C1079" s="181" t="s">
        <v>565</v>
      </c>
      <c r="D1079" s="178"/>
      <c r="E1079" s="74">
        <f t="shared" si="142"/>
        <v>43543</v>
      </c>
      <c r="F1079" s="74">
        <f t="shared" si="143"/>
        <v>43548</v>
      </c>
      <c r="G1079" s="74">
        <f t="shared" si="144"/>
        <v>43571</v>
      </c>
    </row>
    <row r="1080" spans="1:7" s="57" customFormat="1" ht="15.75" customHeight="1">
      <c r="A1080" s="83"/>
      <c r="B1080" s="94" t="s">
        <v>582</v>
      </c>
      <c r="C1080" s="182" t="s">
        <v>585</v>
      </c>
      <c r="D1080" s="80"/>
      <c r="E1080" s="74">
        <f t="shared" si="142"/>
        <v>43550</v>
      </c>
      <c r="F1080" s="74">
        <f t="shared" si="143"/>
        <v>43555</v>
      </c>
      <c r="G1080" s="74">
        <f t="shared" si="144"/>
        <v>43578</v>
      </c>
    </row>
    <row r="1081" spans="1:7" s="57" customFormat="1" ht="15.75" customHeight="1">
      <c r="A1081" s="83"/>
      <c r="B1081" s="46"/>
      <c r="C1081" s="17"/>
      <c r="D1081" s="18"/>
      <c r="E1081" s="18"/>
      <c r="F1081" s="19"/>
      <c r="G1081" s="19"/>
    </row>
    <row r="1082" spans="1:7" s="57" customFormat="1" ht="15.75" customHeight="1">
      <c r="A1082" s="83"/>
      <c r="B1082" s="26"/>
      <c r="C1082" s="26"/>
      <c r="D1082" s="20"/>
      <c r="E1082" s="12"/>
      <c r="F1082" s="12"/>
      <c r="G1082" s="12"/>
    </row>
    <row r="1083" spans="1:7" s="57" customFormat="1" ht="15.75" customHeight="1">
      <c r="A1083" s="83"/>
      <c r="B1083" s="83"/>
      <c r="C1083" s="17"/>
      <c r="D1083" s="18"/>
      <c r="E1083" s="18"/>
      <c r="F1083" s="19"/>
      <c r="G1083" s="19"/>
    </row>
    <row r="1084" spans="1:7" s="57" customFormat="1" ht="15.75" customHeight="1">
      <c r="A1084" s="83"/>
      <c r="B1084" s="26"/>
      <c r="C1084" s="26"/>
      <c r="D1084" s="26"/>
      <c r="E1084" s="26"/>
      <c r="F1084" s="12"/>
      <c r="G1084" s="12"/>
    </row>
    <row r="1085" spans="1:7" s="57" customFormat="1" ht="15.75" customHeight="1">
      <c r="A1085" s="83"/>
      <c r="B1085" s="858" t="s">
        <v>40</v>
      </c>
      <c r="C1085" s="88" t="s">
        <v>41</v>
      </c>
      <c r="D1085" s="88" t="s">
        <v>42</v>
      </c>
      <c r="E1085" s="73" t="s">
        <v>770</v>
      </c>
      <c r="F1085" s="73" t="s">
        <v>43</v>
      </c>
      <c r="G1085" s="73" t="s">
        <v>1010</v>
      </c>
    </row>
    <row r="1086" spans="1:7" s="57" customFormat="1" ht="15.75" customHeight="1">
      <c r="A1086" s="83"/>
      <c r="B1086" s="855"/>
      <c r="C1086" s="175"/>
      <c r="D1086" s="175"/>
      <c r="E1086" s="77" t="s">
        <v>32</v>
      </c>
      <c r="F1086" s="73" t="s">
        <v>44</v>
      </c>
      <c r="G1086" s="73" t="s">
        <v>45</v>
      </c>
    </row>
    <row r="1087" spans="1:7" s="57" customFormat="1" ht="15.75" customHeight="1">
      <c r="A1087" s="83"/>
      <c r="B1087" s="124" t="s">
        <v>433</v>
      </c>
      <c r="C1087" s="124" t="s">
        <v>434</v>
      </c>
      <c r="D1087" s="856" t="s">
        <v>1011</v>
      </c>
      <c r="E1087" s="74">
        <v>43521</v>
      </c>
      <c r="F1087" s="74">
        <f>E1087+4</f>
        <v>43525</v>
      </c>
      <c r="G1087" s="74">
        <f>F1087+35</f>
        <v>43560</v>
      </c>
    </row>
    <row r="1088" spans="1:7" s="57" customFormat="1" ht="15.75" customHeight="1">
      <c r="A1088" s="83" t="s">
        <v>1012</v>
      </c>
      <c r="B1088" s="124" t="s">
        <v>519</v>
      </c>
      <c r="C1088" s="124" t="s">
        <v>522</v>
      </c>
      <c r="D1088" s="880"/>
      <c r="E1088" s="74">
        <f t="shared" ref="E1088:F1091" si="145">E1087+7</f>
        <v>43528</v>
      </c>
      <c r="F1088" s="74">
        <f t="shared" si="145"/>
        <v>43532</v>
      </c>
      <c r="G1088" s="74">
        <f>F1088+35</f>
        <v>43567</v>
      </c>
    </row>
    <row r="1089" spans="1:7" s="57" customFormat="1" ht="15.75" customHeight="1">
      <c r="A1089" s="83"/>
      <c r="B1089" s="183" t="s">
        <v>150</v>
      </c>
      <c r="C1089" s="124" t="s">
        <v>523</v>
      </c>
      <c r="D1089" s="880"/>
      <c r="E1089" s="74">
        <f t="shared" si="145"/>
        <v>43535</v>
      </c>
      <c r="F1089" s="74">
        <f t="shared" si="145"/>
        <v>43539</v>
      </c>
      <c r="G1089" s="74">
        <f>F1089+35</f>
        <v>43574</v>
      </c>
    </row>
    <row r="1090" spans="1:7" s="57" customFormat="1" ht="15.75" customHeight="1">
      <c r="A1090" s="83"/>
      <c r="B1090" s="183" t="s">
        <v>520</v>
      </c>
      <c r="C1090" s="124" t="s">
        <v>524</v>
      </c>
      <c r="D1090" s="880"/>
      <c r="E1090" s="74">
        <f t="shared" si="145"/>
        <v>43542</v>
      </c>
      <c r="F1090" s="74">
        <f t="shared" si="145"/>
        <v>43546</v>
      </c>
      <c r="G1090" s="74">
        <f>F1090+35</f>
        <v>43581</v>
      </c>
    </row>
    <row r="1091" spans="1:7" s="57" customFormat="1" ht="15.75" customHeight="1">
      <c r="A1091" s="83"/>
      <c r="B1091" s="183" t="s">
        <v>521</v>
      </c>
      <c r="C1091" s="124" t="s">
        <v>525</v>
      </c>
      <c r="D1091" s="857"/>
      <c r="E1091" s="74">
        <f t="shared" si="145"/>
        <v>43549</v>
      </c>
      <c r="F1091" s="74">
        <f t="shared" si="145"/>
        <v>43553</v>
      </c>
      <c r="G1091" s="74">
        <f>F1091+35</f>
        <v>43588</v>
      </c>
    </row>
    <row r="1092" spans="1:7" s="57" customFormat="1" ht="15.75" customHeight="1">
      <c r="A1092" s="83"/>
      <c r="B1092" s="26"/>
      <c r="C1092" s="26"/>
      <c r="D1092" s="26"/>
      <c r="E1092" s="12"/>
      <c r="F1092" s="12"/>
      <c r="G1092" s="12"/>
    </row>
    <row r="1093" spans="1:7" s="57" customFormat="1" ht="15.75" customHeight="1">
      <c r="A1093" s="83"/>
      <c r="B1093" s="26"/>
      <c r="C1093" s="26"/>
      <c r="D1093" s="26"/>
      <c r="E1093" s="26"/>
      <c r="F1093" s="12"/>
      <c r="G1093" s="12"/>
    </row>
    <row r="1094" spans="1:7" s="57" customFormat="1" ht="15.75" customHeight="1">
      <c r="A1094" s="83"/>
      <c r="B1094" s="83"/>
      <c r="C1094" s="17"/>
      <c r="D1094" s="18"/>
      <c r="E1094" s="18"/>
      <c r="F1094" s="19"/>
      <c r="G1094" s="19"/>
    </row>
    <row r="1095" spans="1:7" s="57" customFormat="1" ht="15.75" customHeight="1">
      <c r="A1095" s="83"/>
      <c r="B1095" s="856" t="s">
        <v>1013</v>
      </c>
      <c r="C1095" s="73" t="s">
        <v>41</v>
      </c>
      <c r="D1095" s="73" t="s">
        <v>42</v>
      </c>
      <c r="E1095" s="73" t="s">
        <v>1014</v>
      </c>
      <c r="F1095" s="73" t="s">
        <v>43</v>
      </c>
      <c r="G1095" s="73" t="s">
        <v>1015</v>
      </c>
    </row>
    <row r="1096" spans="1:7" s="57" customFormat="1" ht="15.75" customHeight="1">
      <c r="A1096" s="83"/>
      <c r="B1096" s="857"/>
      <c r="C1096" s="184"/>
      <c r="D1096" s="184"/>
      <c r="E1096" s="73" t="s">
        <v>32</v>
      </c>
      <c r="F1096" s="73" t="s">
        <v>44</v>
      </c>
      <c r="G1096" s="73" t="s">
        <v>45</v>
      </c>
    </row>
    <row r="1097" spans="1:7" s="57" customFormat="1" ht="15.75" customHeight="1">
      <c r="A1097" s="83"/>
      <c r="B1097" s="124" t="s">
        <v>433</v>
      </c>
      <c r="C1097" s="124" t="s">
        <v>434</v>
      </c>
      <c r="D1097" s="856" t="s">
        <v>1016</v>
      </c>
      <c r="E1097" s="74">
        <v>43521</v>
      </c>
      <c r="F1097" s="74">
        <f>E1097+4</f>
        <v>43525</v>
      </c>
      <c r="G1097" s="74">
        <f>F1097+25</f>
        <v>43550</v>
      </c>
    </row>
    <row r="1098" spans="1:7" s="57" customFormat="1" ht="15.75" customHeight="1">
      <c r="A1098" s="83" t="s">
        <v>1017</v>
      </c>
      <c r="B1098" s="124" t="s">
        <v>519</v>
      </c>
      <c r="C1098" s="124" t="s">
        <v>522</v>
      </c>
      <c r="D1098" s="880"/>
      <c r="E1098" s="74">
        <f t="shared" ref="E1098:F1101" si="146">E1097+7</f>
        <v>43528</v>
      </c>
      <c r="F1098" s="74">
        <f t="shared" si="146"/>
        <v>43532</v>
      </c>
      <c r="G1098" s="74">
        <f>F1098+25</f>
        <v>43557</v>
      </c>
    </row>
    <row r="1099" spans="1:7" s="57" customFormat="1" ht="15.75" customHeight="1">
      <c r="A1099" s="83"/>
      <c r="B1099" s="183" t="s">
        <v>150</v>
      </c>
      <c r="C1099" s="124" t="s">
        <v>523</v>
      </c>
      <c r="D1099" s="880"/>
      <c r="E1099" s="74">
        <f t="shared" si="146"/>
        <v>43535</v>
      </c>
      <c r="F1099" s="74">
        <f t="shared" si="146"/>
        <v>43539</v>
      </c>
      <c r="G1099" s="74">
        <f>F1099+25</f>
        <v>43564</v>
      </c>
    </row>
    <row r="1100" spans="1:7" s="57" customFormat="1" ht="15.75" customHeight="1">
      <c r="A1100" s="83"/>
      <c r="B1100" s="183" t="s">
        <v>520</v>
      </c>
      <c r="C1100" s="124" t="s">
        <v>524</v>
      </c>
      <c r="D1100" s="880"/>
      <c r="E1100" s="74">
        <f t="shared" si="146"/>
        <v>43542</v>
      </c>
      <c r="F1100" s="74">
        <f t="shared" si="146"/>
        <v>43546</v>
      </c>
      <c r="G1100" s="74">
        <f>F1100+25</f>
        <v>43571</v>
      </c>
    </row>
    <row r="1101" spans="1:7" s="57" customFormat="1" ht="15.75" customHeight="1">
      <c r="A1101" s="83"/>
      <c r="B1101" s="183" t="s">
        <v>521</v>
      </c>
      <c r="C1101" s="124" t="s">
        <v>525</v>
      </c>
      <c r="D1101" s="857"/>
      <c r="E1101" s="74">
        <f t="shared" si="146"/>
        <v>43549</v>
      </c>
      <c r="F1101" s="74">
        <f t="shared" si="146"/>
        <v>43553</v>
      </c>
      <c r="G1101" s="74">
        <f>F1101+25</f>
        <v>43578</v>
      </c>
    </row>
    <row r="1102" spans="1:7" s="57" customFormat="1" ht="15.75" customHeight="1">
      <c r="A1102" s="83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83"/>
      <c r="B1103" s="26"/>
      <c r="C1103" s="26"/>
      <c r="D1103" s="26"/>
      <c r="E1103" s="26"/>
      <c r="F1103" s="47"/>
      <c r="G1103" s="47"/>
    </row>
    <row r="1104" spans="1:7" s="57" customFormat="1" ht="15.75" customHeight="1">
      <c r="A1104" s="83"/>
      <c r="B1104" s="26"/>
      <c r="C1104" s="26"/>
      <c r="D1104" s="26"/>
      <c r="E1104" s="26"/>
      <c r="F1104" s="12"/>
      <c r="G1104" s="12"/>
    </row>
    <row r="1105" spans="1:7" s="57" customFormat="1" ht="15.75" customHeight="1">
      <c r="A1105" s="83"/>
      <c r="B1105" s="83"/>
      <c r="C1105" s="17"/>
      <c r="D1105" s="18"/>
      <c r="E1105" s="18"/>
      <c r="F1105" s="19"/>
      <c r="G1105" s="19"/>
    </row>
    <row r="1106" spans="1:7" s="57" customFormat="1" ht="15.75" customHeight="1">
      <c r="A1106" s="83"/>
      <c r="B1106" s="856" t="s">
        <v>40</v>
      </c>
      <c r="C1106" s="73" t="s">
        <v>41</v>
      </c>
      <c r="D1106" s="73" t="s">
        <v>1018</v>
      </c>
      <c r="E1106" s="73" t="s">
        <v>1014</v>
      </c>
      <c r="F1106" s="73" t="s">
        <v>1014</v>
      </c>
      <c r="G1106" s="73" t="s">
        <v>1019</v>
      </c>
    </row>
    <row r="1107" spans="1:7" s="57" customFormat="1" ht="15.75" customHeight="1">
      <c r="A1107" s="83"/>
      <c r="B1107" s="857"/>
      <c r="C1107" s="184"/>
      <c r="D1107" s="184"/>
      <c r="E1107" s="73" t="s">
        <v>32</v>
      </c>
      <c r="F1107" s="73" t="s">
        <v>44</v>
      </c>
      <c r="G1107" s="73" t="s">
        <v>45</v>
      </c>
    </row>
    <row r="1108" spans="1:7" s="57" customFormat="1" ht="15.75" customHeight="1">
      <c r="A1108" s="83"/>
      <c r="B1108" s="124" t="s">
        <v>433</v>
      </c>
      <c r="C1108" s="124" t="s">
        <v>434</v>
      </c>
      <c r="D1108" s="856" t="s">
        <v>1020</v>
      </c>
      <c r="E1108" s="74">
        <v>43521</v>
      </c>
      <c r="F1108" s="74">
        <f>E1108+4</f>
        <v>43525</v>
      </c>
      <c r="G1108" s="74">
        <f>F1108+34</f>
        <v>43559</v>
      </c>
    </row>
    <row r="1109" spans="1:7" s="57" customFormat="1" ht="15.75" customHeight="1">
      <c r="A1109" s="83" t="s">
        <v>1021</v>
      </c>
      <c r="B1109" s="124" t="s">
        <v>519</v>
      </c>
      <c r="C1109" s="124" t="s">
        <v>522</v>
      </c>
      <c r="D1109" s="880"/>
      <c r="E1109" s="74">
        <f t="shared" ref="E1109:E1112" si="147">E1108+7</f>
        <v>43528</v>
      </c>
      <c r="F1109" s="74">
        <f t="shared" ref="F1109:F1112" si="148">E1109+4</f>
        <v>43532</v>
      </c>
      <c r="G1109" s="74">
        <f t="shared" ref="G1109:G1112" si="149">F1109+34</f>
        <v>43566</v>
      </c>
    </row>
    <row r="1110" spans="1:7" s="57" customFormat="1" ht="15.75" customHeight="1">
      <c r="A1110" s="83"/>
      <c r="B1110" s="183" t="s">
        <v>150</v>
      </c>
      <c r="C1110" s="124" t="s">
        <v>523</v>
      </c>
      <c r="D1110" s="880"/>
      <c r="E1110" s="74">
        <f t="shared" si="147"/>
        <v>43535</v>
      </c>
      <c r="F1110" s="74">
        <f t="shared" si="148"/>
        <v>43539</v>
      </c>
      <c r="G1110" s="74">
        <f t="shared" si="149"/>
        <v>43573</v>
      </c>
    </row>
    <row r="1111" spans="1:7" s="57" customFormat="1" ht="15.75" customHeight="1">
      <c r="A1111" s="83"/>
      <c r="B1111" s="183" t="s">
        <v>520</v>
      </c>
      <c r="C1111" s="124" t="s">
        <v>524</v>
      </c>
      <c r="D1111" s="880"/>
      <c r="E1111" s="74">
        <f t="shared" si="147"/>
        <v>43542</v>
      </c>
      <c r="F1111" s="74">
        <f t="shared" si="148"/>
        <v>43546</v>
      </c>
      <c r="G1111" s="74">
        <f t="shared" si="149"/>
        <v>43580</v>
      </c>
    </row>
    <row r="1112" spans="1:7" s="57" customFormat="1" ht="15.75" customHeight="1">
      <c r="A1112" s="83"/>
      <c r="B1112" s="183" t="s">
        <v>521</v>
      </c>
      <c r="C1112" s="124" t="s">
        <v>525</v>
      </c>
      <c r="D1112" s="857"/>
      <c r="E1112" s="74">
        <f t="shared" si="147"/>
        <v>43549</v>
      </c>
      <c r="F1112" s="74">
        <f t="shared" si="148"/>
        <v>43553</v>
      </c>
      <c r="G1112" s="74">
        <f t="shared" si="149"/>
        <v>43587</v>
      </c>
    </row>
    <row r="1113" spans="1:7" s="57" customFormat="1" ht="15.75" customHeight="1">
      <c r="A1113" s="83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83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83"/>
      <c r="B1115" s="83"/>
      <c r="C1115" s="17"/>
      <c r="D1115" s="18"/>
      <c r="E1115" s="18"/>
      <c r="F1115" s="19"/>
      <c r="G1115" s="19"/>
    </row>
    <row r="1116" spans="1:7" s="57" customFormat="1" ht="15.75" customHeight="1">
      <c r="A1116" s="83" t="s">
        <v>181</v>
      </c>
      <c r="B1116" s="26"/>
      <c r="C1116" s="26"/>
      <c r="D1116" s="26"/>
      <c r="E1116" s="12"/>
      <c r="F1116" s="12"/>
      <c r="G1116" s="12"/>
    </row>
    <row r="1117" spans="1:7" s="57" customFormat="1" ht="15.75" customHeight="1">
      <c r="A1117" s="83"/>
      <c r="B1117" s="856" t="s">
        <v>40</v>
      </c>
      <c r="C1117" s="73" t="s">
        <v>41</v>
      </c>
      <c r="D1117" s="73" t="s">
        <v>42</v>
      </c>
      <c r="E1117" s="73" t="s">
        <v>1014</v>
      </c>
      <c r="F1117" s="73" t="s">
        <v>43</v>
      </c>
      <c r="G1117" s="73" t="s">
        <v>182</v>
      </c>
    </row>
    <row r="1118" spans="1:7" s="57" customFormat="1" ht="15.75" customHeight="1">
      <c r="A1118" s="83"/>
      <c r="B1118" s="857"/>
      <c r="C1118" s="184"/>
      <c r="D1118" s="184"/>
      <c r="E1118" s="73" t="s">
        <v>32</v>
      </c>
      <c r="F1118" s="73" t="s">
        <v>44</v>
      </c>
      <c r="G1118" s="73" t="s">
        <v>45</v>
      </c>
    </row>
    <row r="1119" spans="1:7" s="57" customFormat="1" ht="15.75" customHeight="1">
      <c r="A1119" s="83"/>
      <c r="B1119" s="124" t="s">
        <v>433</v>
      </c>
      <c r="C1119" s="124" t="s">
        <v>434</v>
      </c>
      <c r="D1119" s="856" t="s">
        <v>1022</v>
      </c>
      <c r="E1119" s="74">
        <v>43521</v>
      </c>
      <c r="F1119" s="74">
        <f>E1119+4</f>
        <v>43525</v>
      </c>
      <c r="G1119" s="74">
        <f>F1119+35</f>
        <v>43560</v>
      </c>
    </row>
    <row r="1120" spans="1:7" s="57" customFormat="1" ht="15.75" customHeight="1">
      <c r="A1120" s="83" t="s">
        <v>787</v>
      </c>
      <c r="B1120" s="124" t="s">
        <v>519</v>
      </c>
      <c r="C1120" s="124" t="s">
        <v>522</v>
      </c>
      <c r="D1120" s="880"/>
      <c r="E1120" s="74">
        <f t="shared" ref="E1120:F1123" si="150">E1119+7</f>
        <v>43528</v>
      </c>
      <c r="F1120" s="74">
        <f t="shared" si="150"/>
        <v>43532</v>
      </c>
      <c r="G1120" s="74">
        <f>F1120+35</f>
        <v>43567</v>
      </c>
    </row>
    <row r="1121" spans="1:7" s="57" customFormat="1" ht="15.75" customHeight="1">
      <c r="A1121" s="83"/>
      <c r="B1121" s="183" t="s">
        <v>150</v>
      </c>
      <c r="C1121" s="124" t="s">
        <v>523</v>
      </c>
      <c r="D1121" s="880"/>
      <c r="E1121" s="74">
        <f t="shared" si="150"/>
        <v>43535</v>
      </c>
      <c r="F1121" s="74">
        <f t="shared" si="150"/>
        <v>43539</v>
      </c>
      <c r="G1121" s="74">
        <f>F1121+35</f>
        <v>43574</v>
      </c>
    </row>
    <row r="1122" spans="1:7" s="57" customFormat="1" ht="15.75" customHeight="1">
      <c r="A1122" s="83"/>
      <c r="B1122" s="183" t="s">
        <v>520</v>
      </c>
      <c r="C1122" s="124" t="s">
        <v>524</v>
      </c>
      <c r="D1122" s="880"/>
      <c r="E1122" s="74">
        <f t="shared" si="150"/>
        <v>43542</v>
      </c>
      <c r="F1122" s="74">
        <f t="shared" si="150"/>
        <v>43546</v>
      </c>
      <c r="G1122" s="74">
        <f>F1122+35</f>
        <v>43581</v>
      </c>
    </row>
    <row r="1123" spans="1:7" s="57" customFormat="1" ht="15.75" customHeight="1">
      <c r="A1123" s="37"/>
      <c r="B1123" s="183" t="s">
        <v>521</v>
      </c>
      <c r="C1123" s="124" t="s">
        <v>525</v>
      </c>
      <c r="D1123" s="857"/>
      <c r="E1123" s="74">
        <f t="shared" si="150"/>
        <v>43549</v>
      </c>
      <c r="F1123" s="74">
        <f t="shared" si="150"/>
        <v>43553</v>
      </c>
      <c r="G1123" s="74">
        <f>F1123+35</f>
        <v>43588</v>
      </c>
    </row>
    <row r="1124" spans="1:7" s="57" customFormat="1" ht="15.75" customHeight="1">
      <c r="A1124" s="83"/>
      <c r="B1124" s="26"/>
      <c r="C1124" s="26"/>
      <c r="D1124" s="26"/>
      <c r="E1124" s="12"/>
      <c r="F1124" s="12"/>
      <c r="G1124" s="12"/>
    </row>
    <row r="1125" spans="1:7" s="57" customFormat="1" ht="15.75" customHeight="1">
      <c r="A1125" s="83"/>
      <c r="B1125" s="26"/>
      <c r="C1125" s="26"/>
      <c r="D1125" s="26"/>
      <c r="E1125" s="26"/>
      <c r="F1125" s="12"/>
      <c r="G1125" s="12"/>
    </row>
    <row r="1126" spans="1:7" s="57" customFormat="1" ht="15.75" customHeight="1">
      <c r="A1126" s="83"/>
      <c r="B1126" s="83"/>
      <c r="C1126" s="17"/>
      <c r="D1126" s="18"/>
      <c r="E1126" s="18"/>
      <c r="F1126" s="19"/>
      <c r="G1126" s="19"/>
    </row>
    <row r="1127" spans="1:7" s="57" customFormat="1" ht="15.75" customHeight="1">
      <c r="A1127" s="83"/>
      <c r="B1127" s="856" t="s">
        <v>40</v>
      </c>
      <c r="C1127" s="154" t="s">
        <v>41</v>
      </c>
      <c r="D1127" s="154" t="s">
        <v>42</v>
      </c>
      <c r="E1127" s="154" t="s">
        <v>1014</v>
      </c>
      <c r="F1127" s="154" t="s">
        <v>43</v>
      </c>
      <c r="G1127" s="154" t="s">
        <v>1015</v>
      </c>
    </row>
    <row r="1128" spans="1:7" s="57" customFormat="1" ht="15.75" customHeight="1">
      <c r="A1128" s="83"/>
      <c r="B1128" s="857"/>
      <c r="C1128" s="185"/>
      <c r="D1128" s="185"/>
      <c r="E1128" s="154" t="s">
        <v>32</v>
      </c>
      <c r="F1128" s="154" t="s">
        <v>44</v>
      </c>
      <c r="G1128" s="154" t="s">
        <v>45</v>
      </c>
    </row>
    <row r="1129" spans="1:7" s="57" customFormat="1" ht="15.75" customHeight="1">
      <c r="A1129" s="83"/>
      <c r="B1129" s="100" t="s">
        <v>441</v>
      </c>
      <c r="C1129" s="94" t="s">
        <v>992</v>
      </c>
      <c r="D1129" s="88" t="s">
        <v>1002</v>
      </c>
      <c r="E1129" s="74">
        <v>43524</v>
      </c>
      <c r="F1129" s="74">
        <f>E1129+4</f>
        <v>43528</v>
      </c>
      <c r="G1129" s="74">
        <f>F1129+30</f>
        <v>43558</v>
      </c>
    </row>
    <row r="1130" spans="1:7" s="57" customFormat="1" ht="15.75" customHeight="1">
      <c r="A1130" s="37"/>
      <c r="B1130" s="100" t="s">
        <v>741</v>
      </c>
      <c r="C1130" s="94" t="s">
        <v>484</v>
      </c>
      <c r="D1130" s="90"/>
      <c r="E1130" s="74">
        <f t="shared" ref="E1130:E1133" si="151">E1129+7</f>
        <v>43531</v>
      </c>
      <c r="F1130" s="74">
        <f t="shared" ref="F1130:F1133" si="152">E1130+4</f>
        <v>43535</v>
      </c>
      <c r="G1130" s="74">
        <f t="shared" ref="G1130:G1133" si="153">F1130+30</f>
        <v>43565</v>
      </c>
    </row>
    <row r="1131" spans="1:7" s="57" customFormat="1" ht="15.75" customHeight="1">
      <c r="A1131" s="83"/>
      <c r="B1131" s="100" t="s">
        <v>742</v>
      </c>
      <c r="C1131" s="94" t="s">
        <v>745</v>
      </c>
      <c r="D1131" s="90"/>
      <c r="E1131" s="74">
        <f t="shared" si="151"/>
        <v>43538</v>
      </c>
      <c r="F1131" s="74">
        <f t="shared" si="152"/>
        <v>43542</v>
      </c>
      <c r="G1131" s="74">
        <f t="shared" si="153"/>
        <v>43572</v>
      </c>
    </row>
    <row r="1132" spans="1:7" s="57" customFormat="1" ht="15.75" customHeight="1">
      <c r="A1132" s="83"/>
      <c r="B1132" s="100" t="s">
        <v>743</v>
      </c>
      <c r="C1132" s="94" t="s">
        <v>746</v>
      </c>
      <c r="D1132" s="90"/>
      <c r="E1132" s="74">
        <f t="shared" si="151"/>
        <v>43545</v>
      </c>
      <c r="F1132" s="74">
        <f t="shared" si="152"/>
        <v>43549</v>
      </c>
      <c r="G1132" s="74">
        <f t="shared" si="153"/>
        <v>43579</v>
      </c>
    </row>
    <row r="1133" spans="1:7" s="57" customFormat="1" ht="15.75" customHeight="1">
      <c r="A1133" s="37"/>
      <c r="B1133" s="100" t="s">
        <v>744</v>
      </c>
      <c r="C1133" s="94" t="s">
        <v>747</v>
      </c>
      <c r="D1133" s="89"/>
      <c r="E1133" s="74">
        <f t="shared" si="151"/>
        <v>43552</v>
      </c>
      <c r="F1133" s="74">
        <f t="shared" si="152"/>
        <v>43556</v>
      </c>
      <c r="G1133" s="74">
        <f t="shared" si="153"/>
        <v>43586</v>
      </c>
    </row>
    <row r="1134" spans="1:7" s="57" customFormat="1" ht="15.75" customHeight="1">
      <c r="A1134" s="83" t="s">
        <v>1023</v>
      </c>
      <c r="B1134" s="26"/>
      <c r="C1134" s="26"/>
      <c r="D1134" s="26"/>
      <c r="E1134" s="12"/>
      <c r="F1134" s="12"/>
      <c r="G1134" s="12"/>
    </row>
    <row r="1135" spans="1:7" s="57" customFormat="1" ht="15.75" customHeight="1">
      <c r="A1135" s="83"/>
      <c r="B1135" s="858" t="s">
        <v>40</v>
      </c>
      <c r="C1135" s="88" t="s">
        <v>41</v>
      </c>
      <c r="D1135" s="88" t="s">
        <v>42</v>
      </c>
      <c r="E1135" s="73" t="s">
        <v>770</v>
      </c>
      <c r="F1135" s="73" t="s">
        <v>43</v>
      </c>
      <c r="G1135" s="73" t="s">
        <v>1024</v>
      </c>
    </row>
    <row r="1136" spans="1:7" s="57" customFormat="1" ht="15.75" customHeight="1">
      <c r="A1136" s="83"/>
      <c r="B1136" s="855"/>
      <c r="C1136" s="175"/>
      <c r="D1136" s="175"/>
      <c r="E1136" s="77" t="s">
        <v>32</v>
      </c>
      <c r="F1136" s="73" t="s">
        <v>44</v>
      </c>
      <c r="G1136" s="73" t="s">
        <v>45</v>
      </c>
    </row>
    <row r="1137" spans="1:7" s="57" customFormat="1" ht="15.75" customHeight="1">
      <c r="A1137" s="83"/>
      <c r="B1137" s="124" t="s">
        <v>433</v>
      </c>
      <c r="C1137" s="124" t="s">
        <v>434</v>
      </c>
      <c r="D1137" s="88" t="s">
        <v>1022</v>
      </c>
      <c r="E1137" s="74">
        <v>43521</v>
      </c>
      <c r="F1137" s="74">
        <f>E1137+4</f>
        <v>43525</v>
      </c>
      <c r="G1137" s="74">
        <f>F1137+28</f>
        <v>43553</v>
      </c>
    </row>
    <row r="1138" spans="1:7" s="57" customFormat="1" ht="15.75" customHeight="1">
      <c r="A1138" s="83"/>
      <c r="B1138" s="124" t="s">
        <v>519</v>
      </c>
      <c r="C1138" s="124" t="s">
        <v>522</v>
      </c>
      <c r="D1138" s="90"/>
      <c r="E1138" s="74">
        <f t="shared" ref="E1138:F1141" si="154">E1137+7</f>
        <v>43528</v>
      </c>
      <c r="F1138" s="74">
        <f t="shared" si="154"/>
        <v>43532</v>
      </c>
      <c r="G1138" s="74">
        <f>F1138+28</f>
        <v>43560</v>
      </c>
    </row>
    <row r="1139" spans="1:7" s="57" customFormat="1" ht="15.75" customHeight="1">
      <c r="A1139" s="83"/>
      <c r="B1139" s="183" t="s">
        <v>150</v>
      </c>
      <c r="C1139" s="124" t="s">
        <v>523</v>
      </c>
      <c r="D1139" s="90"/>
      <c r="E1139" s="74">
        <f t="shared" si="154"/>
        <v>43535</v>
      </c>
      <c r="F1139" s="74">
        <f t="shared" si="154"/>
        <v>43539</v>
      </c>
      <c r="G1139" s="74">
        <f>F1139+28</f>
        <v>43567</v>
      </c>
    </row>
    <row r="1140" spans="1:7" s="57" customFormat="1" ht="15.75" customHeight="1">
      <c r="A1140" s="83"/>
      <c r="B1140" s="183" t="s">
        <v>520</v>
      </c>
      <c r="C1140" s="124" t="s">
        <v>524</v>
      </c>
      <c r="D1140" s="90"/>
      <c r="E1140" s="74">
        <f t="shared" si="154"/>
        <v>43542</v>
      </c>
      <c r="F1140" s="74">
        <f t="shared" si="154"/>
        <v>43546</v>
      </c>
      <c r="G1140" s="74">
        <f>F1140+28</f>
        <v>43574</v>
      </c>
    </row>
    <row r="1141" spans="1:7" s="57" customFormat="1" ht="15.75" customHeight="1">
      <c r="A1141" s="83"/>
      <c r="B1141" s="183" t="s">
        <v>521</v>
      </c>
      <c r="C1141" s="124" t="s">
        <v>525</v>
      </c>
      <c r="D1141" s="89"/>
      <c r="E1141" s="74">
        <f t="shared" si="154"/>
        <v>43549</v>
      </c>
      <c r="F1141" s="74">
        <f t="shared" si="154"/>
        <v>43553</v>
      </c>
      <c r="G1141" s="74">
        <f>F1141+28</f>
        <v>43581</v>
      </c>
    </row>
    <row r="1142" spans="1:7" s="57" customFormat="1" ht="15.75" customHeight="1">
      <c r="A1142" s="83"/>
      <c r="B1142" s="26"/>
      <c r="C1142" s="26"/>
      <c r="D1142" s="26"/>
      <c r="E1142" s="12"/>
      <c r="F1142" s="12"/>
      <c r="G1142" s="12"/>
    </row>
    <row r="1143" spans="1:7" s="57" customFormat="1" ht="15.75" customHeight="1">
      <c r="A1143" s="83"/>
      <c r="B1143" s="26"/>
      <c r="C1143" s="26"/>
      <c r="D1143" s="26"/>
      <c r="E1143" s="26"/>
      <c r="F1143" s="12"/>
      <c r="G1143" s="12"/>
    </row>
    <row r="1144" spans="1:7" s="57" customFormat="1" ht="15.75" customHeight="1">
      <c r="A1144" s="83"/>
      <c r="B1144" s="83"/>
      <c r="C1144" s="17"/>
      <c r="D1144" s="18"/>
      <c r="E1144" s="18"/>
      <c r="F1144" s="19"/>
      <c r="G1144" s="19"/>
    </row>
    <row r="1145" spans="1:7" s="57" customFormat="1" ht="15.75" customHeight="1">
      <c r="A1145" s="83"/>
      <c r="B1145" s="856" t="s">
        <v>40</v>
      </c>
      <c r="C1145" s="73" t="s">
        <v>41</v>
      </c>
      <c r="D1145" s="73" t="s">
        <v>42</v>
      </c>
      <c r="E1145" s="73" t="s">
        <v>1014</v>
      </c>
      <c r="F1145" s="73" t="s">
        <v>43</v>
      </c>
      <c r="G1145" s="73" t="s">
        <v>1025</v>
      </c>
    </row>
    <row r="1146" spans="1:7" s="57" customFormat="1" ht="15.75" customHeight="1">
      <c r="A1146" s="83"/>
      <c r="B1146" s="857"/>
      <c r="C1146" s="184"/>
      <c r="D1146" s="184"/>
      <c r="E1146" s="73" t="s">
        <v>32</v>
      </c>
      <c r="F1146" s="73" t="s">
        <v>44</v>
      </c>
      <c r="G1146" s="73" t="s">
        <v>45</v>
      </c>
    </row>
    <row r="1147" spans="1:7" s="57" customFormat="1" ht="15.75" customHeight="1">
      <c r="A1147" s="83" t="s">
        <v>183</v>
      </c>
      <c r="B1147" s="124" t="s">
        <v>433</v>
      </c>
      <c r="C1147" s="124" t="s">
        <v>434</v>
      </c>
      <c r="D1147" s="856" t="s">
        <v>1022</v>
      </c>
      <c r="E1147" s="74">
        <v>43521</v>
      </c>
      <c r="F1147" s="74">
        <f>E1147+4</f>
        <v>43525</v>
      </c>
      <c r="G1147" s="74">
        <f>F1147+35</f>
        <v>43560</v>
      </c>
    </row>
    <row r="1148" spans="1:7" s="57" customFormat="1" ht="15.75" customHeight="1">
      <c r="A1148" s="83"/>
      <c r="B1148" s="124" t="s">
        <v>519</v>
      </c>
      <c r="C1148" s="124" t="s">
        <v>522</v>
      </c>
      <c r="D1148" s="880"/>
      <c r="E1148" s="74">
        <f>E1147+7</f>
        <v>43528</v>
      </c>
      <c r="F1148" s="74">
        <f t="shared" ref="E1148:F1151" si="155">F1147+7</f>
        <v>43532</v>
      </c>
      <c r="G1148" s="74">
        <f>F1148+35</f>
        <v>43567</v>
      </c>
    </row>
    <row r="1149" spans="1:7" s="57" customFormat="1" ht="15.75" customHeight="1">
      <c r="A1149" s="83"/>
      <c r="B1149" s="183" t="s">
        <v>150</v>
      </c>
      <c r="C1149" s="124" t="s">
        <v>523</v>
      </c>
      <c r="D1149" s="880"/>
      <c r="E1149" s="74">
        <f t="shared" si="155"/>
        <v>43535</v>
      </c>
      <c r="F1149" s="74">
        <f t="shared" si="155"/>
        <v>43539</v>
      </c>
      <c r="G1149" s="74">
        <f>F1149+35</f>
        <v>43574</v>
      </c>
    </row>
    <row r="1150" spans="1:7" s="57" customFormat="1" ht="15.75" customHeight="1">
      <c r="A1150" s="83"/>
      <c r="B1150" s="183" t="s">
        <v>520</v>
      </c>
      <c r="C1150" s="124" t="s">
        <v>524</v>
      </c>
      <c r="D1150" s="880"/>
      <c r="E1150" s="74">
        <f t="shared" si="155"/>
        <v>43542</v>
      </c>
      <c r="F1150" s="74">
        <f t="shared" si="155"/>
        <v>43546</v>
      </c>
      <c r="G1150" s="74">
        <f>F1150+35</f>
        <v>43581</v>
      </c>
    </row>
    <row r="1151" spans="1:7" s="57" customFormat="1" ht="15.75" customHeight="1">
      <c r="A1151" s="37"/>
      <c r="B1151" s="183" t="s">
        <v>521</v>
      </c>
      <c r="C1151" s="124" t="s">
        <v>525</v>
      </c>
      <c r="D1151" s="857"/>
      <c r="E1151" s="74">
        <f t="shared" si="155"/>
        <v>43549</v>
      </c>
      <c r="F1151" s="74">
        <f t="shared" si="155"/>
        <v>43553</v>
      </c>
      <c r="G1151" s="74">
        <f>F1151+35</f>
        <v>43588</v>
      </c>
    </row>
    <row r="1152" spans="1:7" s="57" customFormat="1" ht="15.75" customHeight="1">
      <c r="A1152" s="83"/>
      <c r="B1152" s="48"/>
      <c r="C1152" s="23"/>
      <c r="D1152" s="49"/>
      <c r="E1152" s="12"/>
      <c r="F1152" s="12"/>
      <c r="G1152" s="12"/>
    </row>
    <row r="1153" spans="1:7" s="57" customFormat="1" ht="15.75" customHeight="1">
      <c r="A1153" s="83"/>
      <c r="B1153" s="26"/>
      <c r="C1153" s="26"/>
      <c r="D1153" s="26"/>
      <c r="E1153" s="12"/>
      <c r="F1153" s="12"/>
      <c r="G1153" s="12"/>
    </row>
    <row r="1154" spans="1:7" s="57" customFormat="1" ht="15.75" customHeight="1">
      <c r="A1154" s="87" t="s">
        <v>184</v>
      </c>
      <c r="B1154" s="44"/>
      <c r="C1154" s="44"/>
      <c r="D1154" s="44"/>
      <c r="E1154" s="44"/>
      <c r="F1154" s="44"/>
      <c r="G1154" s="44"/>
    </row>
    <row r="1155" spans="1:7" s="57" customFormat="1" ht="15.75" customHeight="1">
      <c r="A1155" s="83"/>
      <c r="B1155" s="83"/>
      <c r="C1155" s="17"/>
      <c r="D1155" s="18"/>
      <c r="E1155" s="18"/>
      <c r="F1155" s="19"/>
      <c r="G1155" s="19"/>
    </row>
    <row r="1156" spans="1:7" s="57" customFormat="1" ht="15.75" customHeight="1">
      <c r="A1156" s="83"/>
      <c r="B1156" s="858" t="s">
        <v>40</v>
      </c>
      <c r="C1156" s="858" t="s">
        <v>41</v>
      </c>
      <c r="D1156" s="858" t="s">
        <v>42</v>
      </c>
      <c r="E1156" s="73" t="s">
        <v>1014</v>
      </c>
      <c r="F1156" s="73" t="s">
        <v>43</v>
      </c>
      <c r="G1156" s="73" t="s">
        <v>186</v>
      </c>
    </row>
    <row r="1157" spans="1:7" s="57" customFormat="1" ht="15.75" customHeight="1">
      <c r="A1157" s="83"/>
      <c r="B1157" s="855"/>
      <c r="C1157" s="855"/>
      <c r="D1157" s="855"/>
      <c r="E1157" s="77" t="s">
        <v>32</v>
      </c>
      <c r="F1157" s="73" t="s">
        <v>44</v>
      </c>
      <c r="G1157" s="73" t="s">
        <v>45</v>
      </c>
    </row>
    <row r="1158" spans="1:7" s="57" customFormat="1" ht="15.75" customHeight="1">
      <c r="A1158" s="83"/>
      <c r="B1158" s="73" t="s">
        <v>1026</v>
      </c>
      <c r="C1158" s="186"/>
      <c r="D1158" s="862" t="s">
        <v>1027</v>
      </c>
      <c r="E1158" s="74">
        <v>43521</v>
      </c>
      <c r="F1158" s="74">
        <f>E1158+4</f>
        <v>43525</v>
      </c>
      <c r="G1158" s="98">
        <f>F1158+12</f>
        <v>43537</v>
      </c>
    </row>
    <row r="1159" spans="1:7" s="57" customFormat="1" ht="15.75" customHeight="1">
      <c r="A1159" s="83"/>
      <c r="B1159" s="73" t="s">
        <v>75</v>
      </c>
      <c r="C1159" s="187" t="s">
        <v>1028</v>
      </c>
      <c r="D1159" s="888"/>
      <c r="E1159" s="74">
        <f t="shared" ref="E1159:G1162" si="156">E1158+7</f>
        <v>43528</v>
      </c>
      <c r="F1159" s="74">
        <f t="shared" si="156"/>
        <v>43532</v>
      </c>
      <c r="G1159" s="74">
        <f t="shared" si="156"/>
        <v>43544</v>
      </c>
    </row>
    <row r="1160" spans="1:7" s="57" customFormat="1" ht="15.75" customHeight="1">
      <c r="A1160" s="83"/>
      <c r="B1160" s="73" t="s">
        <v>477</v>
      </c>
      <c r="C1160" s="187" t="s">
        <v>1029</v>
      </c>
      <c r="D1160" s="888"/>
      <c r="E1160" s="74">
        <f t="shared" si="156"/>
        <v>43535</v>
      </c>
      <c r="F1160" s="74">
        <f t="shared" si="156"/>
        <v>43539</v>
      </c>
      <c r="G1160" s="74">
        <f t="shared" si="156"/>
        <v>43551</v>
      </c>
    </row>
    <row r="1161" spans="1:7" s="57" customFormat="1" ht="15.75" customHeight="1">
      <c r="A1161" s="37"/>
      <c r="B1161" s="173" t="s">
        <v>1026</v>
      </c>
      <c r="C1161" s="188"/>
      <c r="D1161" s="888"/>
      <c r="E1161" s="74">
        <f t="shared" si="156"/>
        <v>43542</v>
      </c>
      <c r="F1161" s="74">
        <f t="shared" si="156"/>
        <v>43546</v>
      </c>
      <c r="G1161" s="74">
        <f t="shared" si="156"/>
        <v>43558</v>
      </c>
    </row>
    <row r="1162" spans="1:7" s="57" customFormat="1" ht="15.75" customHeight="1">
      <c r="A1162" s="83" t="s">
        <v>185</v>
      </c>
      <c r="B1162" s="173" t="s">
        <v>77</v>
      </c>
      <c r="C1162" s="73" t="s">
        <v>1030</v>
      </c>
      <c r="D1162" s="889"/>
      <c r="E1162" s="74">
        <f t="shared" si="156"/>
        <v>43549</v>
      </c>
      <c r="F1162" s="74">
        <f t="shared" si="156"/>
        <v>43553</v>
      </c>
      <c r="G1162" s="74">
        <f t="shared" si="156"/>
        <v>43565</v>
      </c>
    </row>
    <row r="1163" spans="1:7" s="57" customFormat="1" ht="15.75" customHeight="1">
      <c r="A1163" s="83"/>
      <c r="B1163" s="5"/>
      <c r="C1163" s="26"/>
      <c r="D1163" s="26"/>
      <c r="E1163" s="12"/>
      <c r="F1163" s="12"/>
      <c r="G1163" s="12"/>
    </row>
    <row r="1164" spans="1:7" s="57" customFormat="1" ht="15.75" customHeight="1">
      <c r="A1164" s="83"/>
      <c r="B1164" s="83"/>
      <c r="C1164" s="64"/>
      <c r="D1164" s="18"/>
      <c r="E1164" s="18"/>
      <c r="F1164" s="65"/>
      <c r="G1164" s="19"/>
    </row>
    <row r="1165" spans="1:7" s="57" customFormat="1" ht="15.75" customHeight="1">
      <c r="A1165" s="83"/>
      <c r="B1165" s="866" t="s">
        <v>40</v>
      </c>
      <c r="C1165" s="866" t="s">
        <v>41</v>
      </c>
      <c r="D1165" s="866" t="s">
        <v>42</v>
      </c>
      <c r="E1165" s="127" t="s">
        <v>770</v>
      </c>
      <c r="F1165" s="127" t="s">
        <v>43</v>
      </c>
      <c r="G1165" s="127" t="s">
        <v>188</v>
      </c>
    </row>
    <row r="1166" spans="1:7" s="57" customFormat="1" ht="15.75" customHeight="1">
      <c r="A1166" s="83"/>
      <c r="B1166" s="866"/>
      <c r="C1166" s="866"/>
      <c r="D1166" s="866"/>
      <c r="E1166" s="127" t="s">
        <v>32</v>
      </c>
      <c r="F1166" s="127" t="s">
        <v>44</v>
      </c>
      <c r="G1166" s="127" t="s">
        <v>45</v>
      </c>
    </row>
    <row r="1167" spans="1:7" s="57" customFormat="1" ht="15.75" customHeight="1">
      <c r="A1167" s="83"/>
      <c r="B1167" s="189" t="s">
        <v>550</v>
      </c>
      <c r="C1167" s="187">
        <v>2</v>
      </c>
      <c r="D1167" s="865" t="s">
        <v>1031</v>
      </c>
      <c r="E1167" s="74">
        <v>43524</v>
      </c>
      <c r="F1167" s="74">
        <f>E1167+4</f>
        <v>43528</v>
      </c>
      <c r="G1167" s="98">
        <f>F1167+12</f>
        <v>43540</v>
      </c>
    </row>
    <row r="1168" spans="1:7" s="57" customFormat="1" ht="15.75" customHeight="1">
      <c r="A1168" s="83"/>
      <c r="B1168" s="189" t="s">
        <v>551</v>
      </c>
      <c r="C1168" s="188">
        <v>4</v>
      </c>
      <c r="D1168" s="865"/>
      <c r="E1168" s="74">
        <f t="shared" ref="E1168:G1172" si="157">E1167+7</f>
        <v>43531</v>
      </c>
      <c r="F1168" s="74">
        <f t="shared" si="157"/>
        <v>43535</v>
      </c>
      <c r="G1168" s="74">
        <f t="shared" si="157"/>
        <v>43547</v>
      </c>
    </row>
    <row r="1169" spans="1:7" s="57" customFormat="1" ht="15.75" customHeight="1">
      <c r="A1169" s="83"/>
      <c r="B1169" s="189" t="s">
        <v>552</v>
      </c>
      <c r="C1169" s="73" t="s">
        <v>1032</v>
      </c>
      <c r="D1169" s="865"/>
      <c r="E1169" s="74">
        <f t="shared" si="157"/>
        <v>43538</v>
      </c>
      <c r="F1169" s="74">
        <f t="shared" si="157"/>
        <v>43542</v>
      </c>
      <c r="G1169" s="74">
        <f t="shared" si="157"/>
        <v>43554</v>
      </c>
    </row>
    <row r="1170" spans="1:7" s="57" customFormat="1" ht="15.75" customHeight="1">
      <c r="A1170" s="83"/>
      <c r="B1170" s="189" t="s">
        <v>352</v>
      </c>
      <c r="C1170" s="116" t="s">
        <v>1033</v>
      </c>
      <c r="D1170" s="865"/>
      <c r="E1170" s="74">
        <f t="shared" si="157"/>
        <v>43545</v>
      </c>
      <c r="F1170" s="74">
        <f t="shared" si="157"/>
        <v>43549</v>
      </c>
      <c r="G1170" s="74">
        <f t="shared" si="157"/>
        <v>43561</v>
      </c>
    </row>
    <row r="1171" spans="1:7" s="57" customFormat="1" ht="15.75" customHeight="1">
      <c r="A1171" s="83" t="s">
        <v>1034</v>
      </c>
      <c r="B1171" s="189"/>
      <c r="C1171" s="190"/>
      <c r="D1171" s="865"/>
      <c r="E1171" s="74">
        <f t="shared" si="157"/>
        <v>43552</v>
      </c>
      <c r="F1171" s="74">
        <f t="shared" si="157"/>
        <v>43556</v>
      </c>
      <c r="G1171" s="74">
        <f t="shared" si="157"/>
        <v>43568</v>
      </c>
    </row>
    <row r="1172" spans="1:7" s="57" customFormat="1" ht="15.75" customHeight="1">
      <c r="A1172" s="83"/>
      <c r="B1172" s="191"/>
      <c r="C1172" s="191"/>
      <c r="D1172" s="192"/>
      <c r="E1172" s="74">
        <f t="shared" si="157"/>
        <v>43559</v>
      </c>
      <c r="F1172" s="74">
        <f t="shared" si="157"/>
        <v>43563</v>
      </c>
      <c r="G1172" s="74">
        <f t="shared" si="157"/>
        <v>43575</v>
      </c>
    </row>
    <row r="1173" spans="1:7" s="57" customFormat="1" ht="15.75" customHeight="1">
      <c r="A1173" s="83"/>
      <c r="B1173" s="50"/>
      <c r="C1173" s="51"/>
      <c r="D1173" s="26"/>
      <c r="E1173" s="26"/>
      <c r="F1173" s="52"/>
      <c r="G1173" s="52"/>
    </row>
    <row r="1174" spans="1:7" s="57" customFormat="1" ht="15.75" customHeight="1">
      <c r="A1174" s="83"/>
      <c r="B1174" s="856" t="s">
        <v>773</v>
      </c>
      <c r="C1174" s="856" t="s">
        <v>41</v>
      </c>
      <c r="D1174" s="856" t="s">
        <v>42</v>
      </c>
      <c r="E1174" s="154" t="s">
        <v>770</v>
      </c>
      <c r="F1174" s="154" t="s">
        <v>43</v>
      </c>
      <c r="G1174" s="154" t="s">
        <v>188</v>
      </c>
    </row>
    <row r="1175" spans="1:7" s="57" customFormat="1" ht="15.75" customHeight="1">
      <c r="A1175" s="83"/>
      <c r="B1175" s="857"/>
      <c r="C1175" s="857"/>
      <c r="D1175" s="857"/>
      <c r="E1175" s="155" t="s">
        <v>32</v>
      </c>
      <c r="F1175" s="154" t="s">
        <v>44</v>
      </c>
      <c r="G1175" s="154" t="s">
        <v>45</v>
      </c>
    </row>
    <row r="1176" spans="1:7" s="57" customFormat="1" ht="15.75" customHeight="1">
      <c r="A1176" s="83"/>
      <c r="B1176" s="193" t="s">
        <v>526</v>
      </c>
      <c r="C1176" s="194" t="s">
        <v>530</v>
      </c>
      <c r="D1176" s="884" t="s">
        <v>1035</v>
      </c>
      <c r="E1176" s="157">
        <v>43526</v>
      </c>
      <c r="F1176" s="157">
        <f>E1176+4</f>
        <v>43530</v>
      </c>
      <c r="G1176" s="157">
        <f>F1176+13</f>
        <v>43543</v>
      </c>
    </row>
    <row r="1177" spans="1:7" s="57" customFormat="1" ht="15.75" customHeight="1">
      <c r="A1177" s="83"/>
      <c r="B1177" s="193" t="s">
        <v>527</v>
      </c>
      <c r="C1177" s="194" t="s">
        <v>531</v>
      </c>
      <c r="D1177" s="885"/>
      <c r="E1177" s="157">
        <f>E1176+7</f>
        <v>43533</v>
      </c>
      <c r="F1177" s="157">
        <f>E1177+4</f>
        <v>43537</v>
      </c>
      <c r="G1177" s="157">
        <f>G1176+7</f>
        <v>43550</v>
      </c>
    </row>
    <row r="1178" spans="1:7" s="57" customFormat="1" ht="15.75" customHeight="1">
      <c r="A1178" s="83"/>
      <c r="B1178" s="193" t="s">
        <v>528</v>
      </c>
      <c r="C1178" s="194" t="s">
        <v>532</v>
      </c>
      <c r="D1178" s="885"/>
      <c r="E1178" s="157">
        <f>E1177+7</f>
        <v>43540</v>
      </c>
      <c r="F1178" s="157">
        <f>E1178+4</f>
        <v>43544</v>
      </c>
      <c r="G1178" s="157">
        <f>G1177+7</f>
        <v>43557</v>
      </c>
    </row>
    <row r="1179" spans="1:7" s="57" customFormat="1" ht="15.75" customHeight="1">
      <c r="A1179" s="83"/>
      <c r="B1179" s="193" t="s">
        <v>529</v>
      </c>
      <c r="C1179" s="194" t="s">
        <v>533</v>
      </c>
      <c r="D1179" s="885"/>
      <c r="E1179" s="157">
        <f>E1178+7</f>
        <v>43547</v>
      </c>
      <c r="F1179" s="157">
        <f>E1179+4</f>
        <v>43551</v>
      </c>
      <c r="G1179" s="157">
        <f>G1178+7</f>
        <v>43564</v>
      </c>
    </row>
    <row r="1180" spans="1:7" s="57" customFormat="1" ht="15.75" customHeight="1">
      <c r="A1180" s="83"/>
      <c r="B1180" s="193"/>
      <c r="C1180" s="194"/>
      <c r="D1180" s="886"/>
      <c r="E1180" s="157">
        <f>E1179+7</f>
        <v>43554</v>
      </c>
      <c r="F1180" s="157">
        <f>E1180+4</f>
        <v>43558</v>
      </c>
      <c r="G1180" s="157">
        <f>G1179+7</f>
        <v>43571</v>
      </c>
    </row>
    <row r="1181" spans="1:7" s="57" customFormat="1" ht="15.75" customHeight="1">
      <c r="A1181" s="83"/>
      <c r="B1181" s="9"/>
      <c r="C1181" s="66"/>
      <c r="D1181" s="67"/>
      <c r="E1181" s="25"/>
      <c r="F1181" s="25"/>
      <c r="G1181" s="12"/>
    </row>
    <row r="1182" spans="1:7" s="57" customFormat="1" ht="15.75" customHeight="1">
      <c r="A1182" s="83"/>
      <c r="B1182" s="50"/>
      <c r="C1182" s="51"/>
      <c r="D1182" s="26"/>
      <c r="E1182" s="26"/>
      <c r="F1182" s="52"/>
      <c r="G1182" s="52"/>
    </row>
    <row r="1183" spans="1:7" s="57" customFormat="1" ht="15.75" customHeight="1">
      <c r="A1183" s="83"/>
      <c r="B1183" s="858" t="s">
        <v>40</v>
      </c>
      <c r="C1183" s="858" t="s">
        <v>41</v>
      </c>
      <c r="D1183" s="858" t="s">
        <v>42</v>
      </c>
      <c r="E1183" s="73" t="s">
        <v>770</v>
      </c>
      <c r="F1183" s="73" t="s">
        <v>43</v>
      </c>
      <c r="G1183" s="73" t="s">
        <v>188</v>
      </c>
    </row>
    <row r="1184" spans="1:7" s="57" customFormat="1" ht="15.75" customHeight="1">
      <c r="A1184" s="83"/>
      <c r="B1184" s="855"/>
      <c r="C1184" s="855"/>
      <c r="D1184" s="855"/>
      <c r="E1184" s="77" t="s">
        <v>32</v>
      </c>
      <c r="F1184" s="73" t="s">
        <v>44</v>
      </c>
      <c r="G1184" s="73" t="s">
        <v>45</v>
      </c>
    </row>
    <row r="1185" spans="1:8" s="57" customFormat="1" ht="15.75" customHeight="1">
      <c r="A1185" s="83"/>
      <c r="B1185" s="73" t="s">
        <v>371</v>
      </c>
      <c r="C1185" s="73" t="s">
        <v>578</v>
      </c>
      <c r="D1185" s="859" t="s">
        <v>1036</v>
      </c>
      <c r="E1185" s="132">
        <v>43520</v>
      </c>
      <c r="F1185" s="132">
        <f t="shared" ref="F1185:F1190" si="158">E1185+4</f>
        <v>43524</v>
      </c>
      <c r="G1185" s="132">
        <f>F1185+12</f>
        <v>43536</v>
      </c>
    </row>
    <row r="1186" spans="1:8" s="57" customFormat="1" ht="15.75" customHeight="1">
      <c r="A1186" s="83"/>
      <c r="B1186" s="73" t="s">
        <v>576</v>
      </c>
      <c r="C1186" s="73" t="s">
        <v>579</v>
      </c>
      <c r="D1186" s="860"/>
      <c r="E1186" s="132">
        <f>E1185+7</f>
        <v>43527</v>
      </c>
      <c r="F1186" s="132">
        <f t="shared" si="158"/>
        <v>43531</v>
      </c>
      <c r="G1186" s="74">
        <f>G1185+7</f>
        <v>43543</v>
      </c>
    </row>
    <row r="1187" spans="1:8" s="57" customFormat="1" ht="15.75" customHeight="1">
      <c r="A1187" s="83"/>
      <c r="B1187" s="73" t="s">
        <v>577</v>
      </c>
      <c r="C1187" s="73" t="s">
        <v>76</v>
      </c>
      <c r="D1187" s="860"/>
      <c r="E1187" s="132">
        <f>E1186+7</f>
        <v>43534</v>
      </c>
      <c r="F1187" s="132">
        <f t="shared" si="158"/>
        <v>43538</v>
      </c>
      <c r="G1187" s="74">
        <f>G1186+7</f>
        <v>43550</v>
      </c>
    </row>
    <row r="1188" spans="1:8" s="57" customFormat="1" ht="15.75" customHeight="1">
      <c r="A1188" s="83"/>
      <c r="B1188" s="73" t="s">
        <v>372</v>
      </c>
      <c r="C1188" s="73" t="s">
        <v>579</v>
      </c>
      <c r="D1188" s="860"/>
      <c r="E1188" s="132">
        <f>E1187+7</f>
        <v>43541</v>
      </c>
      <c r="F1188" s="132">
        <f t="shared" si="158"/>
        <v>43545</v>
      </c>
      <c r="G1188" s="74">
        <f>G1187+7</f>
        <v>43557</v>
      </c>
    </row>
    <row r="1189" spans="1:8" s="57" customFormat="1" ht="15.75" customHeight="1">
      <c r="A1189" s="83"/>
      <c r="B1189" s="73" t="s">
        <v>208</v>
      </c>
      <c r="C1189" s="73" t="s">
        <v>359</v>
      </c>
      <c r="D1189" s="861"/>
      <c r="E1189" s="132">
        <f>E1188+7</f>
        <v>43548</v>
      </c>
      <c r="F1189" s="132">
        <f t="shared" si="158"/>
        <v>43552</v>
      </c>
      <c r="G1189" s="74">
        <f>G1188+7</f>
        <v>43564</v>
      </c>
    </row>
    <row r="1190" spans="1:8" s="57" customFormat="1" ht="15.75" customHeight="1">
      <c r="A1190" s="83"/>
      <c r="B1190" s="73"/>
      <c r="C1190" s="73"/>
      <c r="D1190" s="195"/>
      <c r="E1190" s="132">
        <f>E1189+7</f>
        <v>43555</v>
      </c>
      <c r="F1190" s="132">
        <f t="shared" si="158"/>
        <v>43559</v>
      </c>
      <c r="G1190" s="74">
        <f>G1189+7</f>
        <v>43571</v>
      </c>
    </row>
    <row r="1191" spans="1:8" s="57" customFormat="1" ht="15.75" customHeight="1">
      <c r="A1191" s="83"/>
      <c r="B1191" s="26"/>
      <c r="C1191" s="26"/>
      <c r="D1191" s="26"/>
      <c r="E1191" s="26"/>
      <c r="F1191" s="12"/>
      <c r="G1191" s="12"/>
    </row>
    <row r="1192" spans="1:8" s="57" customFormat="1" ht="15.75" customHeight="1">
      <c r="A1192" s="83"/>
      <c r="B1192" s="856" t="s">
        <v>40</v>
      </c>
      <c r="C1192" s="856" t="s">
        <v>41</v>
      </c>
      <c r="D1192" s="856" t="s">
        <v>42</v>
      </c>
      <c r="E1192" s="73" t="s">
        <v>770</v>
      </c>
      <c r="F1192" s="73" t="s">
        <v>43</v>
      </c>
      <c r="G1192" s="127" t="s">
        <v>188</v>
      </c>
    </row>
    <row r="1193" spans="1:8" s="57" customFormat="1" ht="15.75" customHeight="1">
      <c r="A1193" s="83"/>
      <c r="B1193" s="857"/>
      <c r="C1193" s="857"/>
      <c r="D1193" s="857"/>
      <c r="E1193" s="73" t="s">
        <v>32</v>
      </c>
      <c r="F1193" s="73" t="s">
        <v>44</v>
      </c>
      <c r="G1193" s="73" t="s">
        <v>45</v>
      </c>
    </row>
    <row r="1194" spans="1:8" s="57" customFormat="1" ht="15.75" customHeight="1">
      <c r="A1194" s="83"/>
      <c r="B1194" s="196" t="s">
        <v>474</v>
      </c>
      <c r="C1194" s="197" t="s">
        <v>1037</v>
      </c>
      <c r="D1194" s="859" t="s">
        <v>1038</v>
      </c>
      <c r="E1194" s="132">
        <v>43523</v>
      </c>
      <c r="F1194" s="132">
        <f>E1194+4</f>
        <v>43527</v>
      </c>
      <c r="G1194" s="132">
        <f>F1194+11</f>
        <v>43538</v>
      </c>
    </row>
    <row r="1195" spans="1:8" s="57" customFormat="1" ht="15.75" customHeight="1">
      <c r="A1195" s="83"/>
      <c r="B1195" s="196" t="s">
        <v>475</v>
      </c>
      <c r="C1195" s="197" t="s">
        <v>1039</v>
      </c>
      <c r="D1195" s="860"/>
      <c r="E1195" s="132">
        <f t="shared" ref="E1195:G1196" si="159">E1194+7</f>
        <v>43530</v>
      </c>
      <c r="F1195" s="74">
        <f t="shared" si="159"/>
        <v>43534</v>
      </c>
      <c r="G1195" s="74">
        <f t="shared" si="159"/>
        <v>43545</v>
      </c>
    </row>
    <row r="1196" spans="1:8" s="57" customFormat="1" ht="15.75" customHeight="1">
      <c r="A1196" s="83"/>
      <c r="B1196" s="196" t="s">
        <v>387</v>
      </c>
      <c r="C1196" s="197" t="s">
        <v>1040</v>
      </c>
      <c r="D1196" s="860"/>
      <c r="E1196" s="132">
        <f t="shared" si="159"/>
        <v>43537</v>
      </c>
      <c r="F1196" s="74">
        <f t="shared" si="159"/>
        <v>43541</v>
      </c>
      <c r="G1196" s="74">
        <f t="shared" si="159"/>
        <v>43552</v>
      </c>
    </row>
    <row r="1197" spans="1:8" s="57" customFormat="1" ht="15.75" customHeight="1">
      <c r="A1197" s="83"/>
      <c r="B1197" s="196" t="s">
        <v>476</v>
      </c>
      <c r="C1197" s="197" t="s">
        <v>1041</v>
      </c>
      <c r="D1197" s="860"/>
      <c r="E1197" s="132">
        <f>E1195+7</f>
        <v>43537</v>
      </c>
      <c r="F1197" s="74">
        <f>F1195+7</f>
        <v>43541</v>
      </c>
      <c r="G1197" s="74">
        <f>G1195+7</f>
        <v>43552</v>
      </c>
    </row>
    <row r="1198" spans="1:8" s="57" customFormat="1" ht="15.75" customHeight="1">
      <c r="A1198" s="83"/>
      <c r="B1198" s="196"/>
      <c r="C1198" s="197"/>
      <c r="D1198" s="860"/>
      <c r="E1198" s="132">
        <f t="shared" ref="E1198:G1199" si="160">E1197+7</f>
        <v>43544</v>
      </c>
      <c r="F1198" s="74">
        <f t="shared" si="160"/>
        <v>43548</v>
      </c>
      <c r="G1198" s="74">
        <f t="shared" si="160"/>
        <v>43559</v>
      </c>
    </row>
    <row r="1199" spans="1:8" s="57" customFormat="1" ht="15.75" customHeight="1">
      <c r="A1199" s="83"/>
      <c r="B1199" s="196"/>
      <c r="C1199" s="197"/>
      <c r="D1199" s="861"/>
      <c r="E1199" s="132">
        <f t="shared" si="160"/>
        <v>43551</v>
      </c>
      <c r="F1199" s="74">
        <f t="shared" si="160"/>
        <v>43555</v>
      </c>
      <c r="G1199" s="74">
        <f t="shared" si="160"/>
        <v>43566</v>
      </c>
    </row>
    <row r="1200" spans="1:8" s="57" customFormat="1" ht="15.75" customHeight="1">
      <c r="A1200" s="871"/>
      <c r="B1200" s="853"/>
      <c r="C1200" s="853"/>
      <c r="D1200" s="853"/>
      <c r="E1200" s="853"/>
      <c r="F1200" s="853"/>
      <c r="G1200" s="853"/>
      <c r="H1200" s="853"/>
    </row>
    <row r="1201" spans="1:9" s="57" customFormat="1" ht="15.75" customHeight="1">
      <c r="A1201" s="853"/>
      <c r="B1201" s="853"/>
      <c r="C1201" s="853"/>
      <c r="D1201" s="853"/>
      <c r="E1201" s="853"/>
      <c r="F1201" s="853"/>
      <c r="G1201" s="853"/>
      <c r="H1201" s="853"/>
    </row>
    <row r="1202" spans="1:9" s="57" customFormat="1" ht="15.75" customHeight="1">
      <c r="A1202" s="871"/>
      <c r="B1202" s="875"/>
      <c r="C1202" s="875"/>
      <c r="D1202" s="875"/>
      <c r="E1202" s="875"/>
      <c r="F1202" s="875"/>
      <c r="G1202" s="876"/>
      <c r="H1202" s="853"/>
      <c r="I1202" s="853"/>
    </row>
    <row r="1203" spans="1:9" s="57" customFormat="1" ht="15.75" customHeight="1">
      <c r="A1203" s="875"/>
      <c r="B1203" s="875"/>
      <c r="C1203" s="875"/>
      <c r="D1203" s="875"/>
      <c r="E1203" s="875"/>
      <c r="F1203" s="875"/>
      <c r="G1203" s="876"/>
      <c r="H1203" s="853"/>
      <c r="I1203" s="853"/>
    </row>
    <row r="1204" spans="1:9" s="57" customFormat="1" ht="15.75" customHeight="1">
      <c r="A1204" s="83"/>
      <c r="B1204" s="198" t="s">
        <v>40</v>
      </c>
      <c r="C1204" s="199" t="s">
        <v>41</v>
      </c>
      <c r="D1204" s="150" t="s">
        <v>769</v>
      </c>
      <c r="E1204" s="74" t="s">
        <v>1042</v>
      </c>
      <c r="F1204" s="74" t="s">
        <v>43</v>
      </c>
      <c r="G1204" s="74" t="s">
        <v>188</v>
      </c>
    </row>
    <row r="1205" spans="1:9" s="57" customFormat="1" ht="15.75" customHeight="1">
      <c r="A1205" s="83"/>
      <c r="B1205" s="198"/>
      <c r="C1205" s="199"/>
      <c r="D1205" s="150"/>
      <c r="E1205" s="74" t="s">
        <v>32</v>
      </c>
      <c r="F1205" s="74" t="s">
        <v>44</v>
      </c>
      <c r="G1205" s="74" t="s">
        <v>45</v>
      </c>
    </row>
    <row r="1206" spans="1:9" s="57" customFormat="1" ht="15.75" customHeight="1">
      <c r="A1206" s="83"/>
      <c r="B1206" s="198" t="s">
        <v>203</v>
      </c>
      <c r="C1206" s="199">
        <v>845</v>
      </c>
      <c r="D1206" s="862" t="s">
        <v>1043</v>
      </c>
      <c r="E1206" s="74">
        <v>43524</v>
      </c>
      <c r="F1206" s="74">
        <f>E1206+5</f>
        <v>43529</v>
      </c>
      <c r="G1206" s="74">
        <f t="shared" ref="G1206:G1211" si="161">F1206+17</f>
        <v>43546</v>
      </c>
    </row>
    <row r="1207" spans="1:9" s="57" customFormat="1" ht="15.75" customHeight="1">
      <c r="A1207" s="83"/>
      <c r="B1207" s="198" t="s">
        <v>358</v>
      </c>
      <c r="C1207" s="199">
        <v>846</v>
      </c>
      <c r="D1207" s="878"/>
      <c r="E1207" s="74">
        <f t="shared" ref="E1207:F1208" si="162">E1206+7</f>
        <v>43531</v>
      </c>
      <c r="F1207" s="74">
        <f t="shared" si="162"/>
        <v>43536</v>
      </c>
      <c r="G1207" s="74">
        <f t="shared" si="161"/>
        <v>43553</v>
      </c>
    </row>
    <row r="1208" spans="1:9" s="57" customFormat="1" ht="15.75" customHeight="1">
      <c r="A1208" s="83"/>
      <c r="B1208" s="198" t="s">
        <v>205</v>
      </c>
      <c r="C1208" s="199">
        <v>847</v>
      </c>
      <c r="D1208" s="878"/>
      <c r="E1208" s="74">
        <f t="shared" si="162"/>
        <v>43538</v>
      </c>
      <c r="F1208" s="74">
        <f t="shared" si="162"/>
        <v>43543</v>
      </c>
      <c r="G1208" s="74">
        <f t="shared" si="161"/>
        <v>43560</v>
      </c>
    </row>
    <row r="1209" spans="1:9" s="57" customFormat="1" ht="15.75" customHeight="1">
      <c r="A1209" s="83"/>
      <c r="B1209" s="73" t="s">
        <v>111</v>
      </c>
      <c r="C1209" s="73"/>
      <c r="D1209" s="878"/>
      <c r="E1209" s="74">
        <f t="shared" ref="E1209:F1211" si="163">E1208+7</f>
        <v>43545</v>
      </c>
      <c r="F1209" s="74">
        <f t="shared" si="163"/>
        <v>43550</v>
      </c>
      <c r="G1209" s="74">
        <f t="shared" si="161"/>
        <v>43567</v>
      </c>
    </row>
    <row r="1210" spans="1:9" s="57" customFormat="1" ht="15.75" customHeight="1">
      <c r="A1210" s="83"/>
      <c r="B1210" s="171" t="s">
        <v>575</v>
      </c>
      <c r="C1210" s="78">
        <v>849</v>
      </c>
      <c r="D1210" s="878"/>
      <c r="E1210" s="81">
        <f t="shared" si="163"/>
        <v>43552</v>
      </c>
      <c r="F1210" s="81">
        <f t="shared" si="163"/>
        <v>43557</v>
      </c>
      <c r="G1210" s="81">
        <f t="shared" si="161"/>
        <v>43574</v>
      </c>
    </row>
    <row r="1211" spans="1:9" s="57" customFormat="1" ht="15.75" customHeight="1">
      <c r="A1211" s="83"/>
      <c r="B1211" s="73"/>
      <c r="C1211" s="73"/>
      <c r="D1211" s="879"/>
      <c r="E1211" s="81">
        <f t="shared" si="163"/>
        <v>43559</v>
      </c>
      <c r="F1211" s="81">
        <f t="shared" si="163"/>
        <v>43564</v>
      </c>
      <c r="G1211" s="81">
        <f t="shared" si="161"/>
        <v>43581</v>
      </c>
    </row>
    <row r="1212" spans="1:9" s="57" customFormat="1" ht="15.75" customHeight="1">
      <c r="A1212" s="852"/>
      <c r="B1212" s="853"/>
      <c r="C1212" s="853"/>
      <c r="D1212" s="853"/>
      <c r="E1212" s="853"/>
      <c r="F1212" s="853"/>
      <c r="G1212" s="853"/>
      <c r="H1212" s="853"/>
    </row>
    <row r="1213" spans="1:9" s="57" customFormat="1" ht="15.75" customHeight="1">
      <c r="A1213" s="83"/>
      <c r="B1213" s="73" t="s">
        <v>895</v>
      </c>
      <c r="C1213" s="200" t="s">
        <v>41</v>
      </c>
      <c r="D1213" s="192" t="s">
        <v>1044</v>
      </c>
      <c r="E1213" s="74" t="s">
        <v>1045</v>
      </c>
      <c r="F1213" s="74" t="s">
        <v>43</v>
      </c>
      <c r="G1213" s="98" t="s">
        <v>188</v>
      </c>
    </row>
    <row r="1214" spans="1:9" s="57" customFormat="1" ht="15.75" customHeight="1">
      <c r="A1214" s="83"/>
      <c r="B1214" s="73"/>
      <c r="C1214" s="186"/>
      <c r="D1214" s="192"/>
      <c r="E1214" s="74" t="s">
        <v>32</v>
      </c>
      <c r="F1214" s="74" t="s">
        <v>44</v>
      </c>
      <c r="G1214" s="74" t="s">
        <v>45</v>
      </c>
    </row>
    <row r="1215" spans="1:9" s="57" customFormat="1" ht="15.75" customHeight="1">
      <c r="A1215" s="83"/>
      <c r="B1215" s="189" t="s">
        <v>550</v>
      </c>
      <c r="C1215" s="187">
        <v>2</v>
      </c>
      <c r="D1215" s="862" t="s">
        <v>1046</v>
      </c>
      <c r="E1215" s="74">
        <v>43524</v>
      </c>
      <c r="F1215" s="74">
        <f>E1215+4</f>
        <v>43528</v>
      </c>
      <c r="G1215" s="74">
        <f>F1215+12</f>
        <v>43540</v>
      </c>
    </row>
    <row r="1216" spans="1:9" s="57" customFormat="1" ht="15.75" customHeight="1">
      <c r="A1216" s="83"/>
      <c r="B1216" s="189" t="s">
        <v>551</v>
      </c>
      <c r="C1216" s="188">
        <v>4</v>
      </c>
      <c r="D1216" s="863"/>
      <c r="E1216" s="74">
        <f t="shared" ref="E1216:G1220" si="164">E1215+7</f>
        <v>43531</v>
      </c>
      <c r="F1216" s="74">
        <f t="shared" si="164"/>
        <v>43535</v>
      </c>
      <c r="G1216" s="74">
        <f t="shared" si="164"/>
        <v>43547</v>
      </c>
    </row>
    <row r="1217" spans="1:8" s="57" customFormat="1" ht="15.75" customHeight="1">
      <c r="A1217" s="83"/>
      <c r="B1217" s="189" t="s">
        <v>552</v>
      </c>
      <c r="C1217" s="73" t="s">
        <v>1032</v>
      </c>
      <c r="D1217" s="863"/>
      <c r="E1217" s="74">
        <f t="shared" si="164"/>
        <v>43538</v>
      </c>
      <c r="F1217" s="74">
        <f t="shared" si="164"/>
        <v>43542</v>
      </c>
      <c r="G1217" s="74">
        <f t="shared" si="164"/>
        <v>43554</v>
      </c>
    </row>
    <row r="1218" spans="1:8" s="57" customFormat="1" ht="15.75" customHeight="1">
      <c r="A1218" s="83"/>
      <c r="B1218" s="189" t="s">
        <v>352</v>
      </c>
      <c r="C1218" s="116" t="s">
        <v>1033</v>
      </c>
      <c r="D1218" s="863"/>
      <c r="E1218" s="98">
        <f>E1217+7</f>
        <v>43545</v>
      </c>
      <c r="F1218" s="74">
        <f t="shared" si="164"/>
        <v>43549</v>
      </c>
      <c r="G1218" s="74">
        <f t="shared" si="164"/>
        <v>43561</v>
      </c>
    </row>
    <row r="1219" spans="1:8" s="57" customFormat="1" ht="15.75" customHeight="1">
      <c r="A1219" s="83" t="s">
        <v>1047</v>
      </c>
      <c r="B1219" s="189"/>
      <c r="C1219" s="190"/>
      <c r="D1219" s="863"/>
      <c r="E1219" s="81">
        <f>E1218+7</f>
        <v>43552</v>
      </c>
      <c r="F1219" s="81">
        <f>F1218+7</f>
        <v>43556</v>
      </c>
      <c r="G1219" s="81">
        <f t="shared" si="164"/>
        <v>43568</v>
      </c>
    </row>
    <row r="1220" spans="1:8" s="57" customFormat="1" ht="15.75" customHeight="1">
      <c r="A1220" s="83"/>
      <c r="B1220" s="191"/>
      <c r="C1220" s="191"/>
      <c r="D1220" s="877"/>
      <c r="E1220" s="81">
        <f>E1219+7</f>
        <v>43559</v>
      </c>
      <c r="F1220" s="81">
        <f>F1219+7</f>
        <v>43563</v>
      </c>
      <c r="G1220" s="81">
        <f t="shared" si="164"/>
        <v>43575</v>
      </c>
      <c r="H1220" s="84"/>
    </row>
    <row r="1221" spans="1:8" s="57" customFormat="1" ht="15.75" customHeight="1">
      <c r="A1221" s="84"/>
      <c r="B1221" s="84"/>
      <c r="C1221" s="84"/>
      <c r="D1221" s="84"/>
      <c r="E1221" s="84"/>
      <c r="F1221" s="84"/>
      <c r="G1221" s="84"/>
      <c r="H1221" s="84"/>
    </row>
    <row r="1222" spans="1:8" s="57" customFormat="1" ht="15.75" customHeight="1">
      <c r="A1222" s="83"/>
      <c r="B1222" s="198" t="s">
        <v>773</v>
      </c>
      <c r="C1222" s="199" t="s">
        <v>41</v>
      </c>
      <c r="D1222" s="150" t="s">
        <v>769</v>
      </c>
      <c r="E1222" s="74" t="s">
        <v>1042</v>
      </c>
      <c r="F1222" s="74" t="s">
        <v>43</v>
      </c>
      <c r="G1222" s="74" t="s">
        <v>192</v>
      </c>
    </row>
    <row r="1223" spans="1:8" s="57" customFormat="1" ht="15.75" customHeight="1">
      <c r="A1223" s="83"/>
      <c r="B1223" s="198"/>
      <c r="C1223" s="199"/>
      <c r="D1223" s="150"/>
      <c r="E1223" s="74" t="s">
        <v>32</v>
      </c>
      <c r="F1223" s="74" t="s">
        <v>44</v>
      </c>
      <c r="G1223" s="74" t="s">
        <v>45</v>
      </c>
    </row>
    <row r="1224" spans="1:8" s="57" customFormat="1" ht="15.75" customHeight="1">
      <c r="A1224" s="83"/>
      <c r="B1224" s="198" t="s">
        <v>203</v>
      </c>
      <c r="C1224" s="199">
        <v>845</v>
      </c>
      <c r="D1224" s="862" t="s">
        <v>1043</v>
      </c>
      <c r="E1224" s="74">
        <v>43524</v>
      </c>
      <c r="F1224" s="74">
        <f>E1224+5</f>
        <v>43529</v>
      </c>
      <c r="G1224" s="74">
        <f>F1224+17</f>
        <v>43546</v>
      </c>
    </row>
    <row r="1225" spans="1:8" s="57" customFormat="1" ht="15.75" customHeight="1">
      <c r="A1225" s="83"/>
      <c r="B1225" s="198" t="s">
        <v>358</v>
      </c>
      <c r="C1225" s="199">
        <v>846</v>
      </c>
      <c r="D1225" s="863"/>
      <c r="E1225" s="74">
        <f t="shared" ref="E1225:F1227" si="165">E1224+7</f>
        <v>43531</v>
      </c>
      <c r="F1225" s="74">
        <f t="shared" si="165"/>
        <v>43536</v>
      </c>
      <c r="G1225" s="74">
        <f>F1225+17</f>
        <v>43553</v>
      </c>
    </row>
    <row r="1226" spans="1:8" s="57" customFormat="1" ht="15.75" customHeight="1">
      <c r="A1226" s="83"/>
      <c r="B1226" s="198" t="s">
        <v>205</v>
      </c>
      <c r="C1226" s="199">
        <v>847</v>
      </c>
      <c r="D1226" s="863"/>
      <c r="E1226" s="74">
        <f t="shared" si="165"/>
        <v>43538</v>
      </c>
      <c r="F1226" s="74">
        <f t="shared" si="165"/>
        <v>43543</v>
      </c>
      <c r="G1226" s="74">
        <f>F1226+17</f>
        <v>43560</v>
      </c>
    </row>
    <row r="1227" spans="1:8" s="57" customFormat="1" ht="15.75" customHeight="1">
      <c r="A1227" s="83"/>
      <c r="B1227" s="73" t="s">
        <v>111</v>
      </c>
      <c r="C1227" s="73"/>
      <c r="D1227" s="863"/>
      <c r="E1227" s="74">
        <f>E1226+7</f>
        <v>43545</v>
      </c>
      <c r="F1227" s="74">
        <f t="shared" si="165"/>
        <v>43550</v>
      </c>
      <c r="G1227" s="74">
        <f>F1227+17</f>
        <v>43567</v>
      </c>
    </row>
    <row r="1228" spans="1:8" s="57" customFormat="1" ht="15.75" customHeight="1">
      <c r="A1228" s="83" t="s">
        <v>1048</v>
      </c>
      <c r="B1228" s="171" t="s">
        <v>575</v>
      </c>
      <c r="C1228" s="78">
        <v>849</v>
      </c>
      <c r="D1228" s="863"/>
      <c r="E1228" s="81">
        <f>E1227+7</f>
        <v>43552</v>
      </c>
      <c r="F1228" s="81">
        <f>F1227+7</f>
        <v>43557</v>
      </c>
      <c r="G1228" s="81">
        <f>F1228+17</f>
        <v>43574</v>
      </c>
    </row>
    <row r="1229" spans="1:8" s="57" customFormat="1" ht="15.75" customHeight="1">
      <c r="A1229" s="83"/>
      <c r="B1229" s="73"/>
      <c r="C1229" s="73"/>
      <c r="D1229" s="863"/>
      <c r="E1229" s="98">
        <f>E1228+7</f>
        <v>43559</v>
      </c>
      <c r="F1229" s="98">
        <f>F1228+7</f>
        <v>43564</v>
      </c>
      <c r="G1229" s="98">
        <f>G1228+E12573</f>
        <v>43574</v>
      </c>
    </row>
    <row r="1230" spans="1:8" s="57" customFormat="1" ht="15.75" customHeight="1">
      <c r="A1230" s="83"/>
      <c r="B1230" s="73"/>
      <c r="C1230" s="73"/>
      <c r="D1230" s="873"/>
      <c r="E1230" s="73"/>
      <c r="F1230" s="73"/>
      <c r="G1230" s="73"/>
    </row>
    <row r="1231" spans="1:8" s="57" customFormat="1" ht="15.75" customHeight="1">
      <c r="A1231" s="871"/>
      <c r="B1231" s="872"/>
      <c r="C1231" s="872"/>
      <c r="D1231" s="872"/>
      <c r="E1231" s="872"/>
      <c r="F1231" s="872"/>
      <c r="G1231" s="872"/>
      <c r="H1231" s="872"/>
    </row>
    <row r="1232" spans="1:8" s="57" customFormat="1" ht="15.75" customHeight="1">
      <c r="A1232" s="83"/>
      <c r="B1232" s="198" t="s">
        <v>40</v>
      </c>
      <c r="C1232" s="199" t="s">
        <v>41</v>
      </c>
      <c r="D1232" s="150" t="s">
        <v>1044</v>
      </c>
      <c r="E1232" s="74" t="s">
        <v>1045</v>
      </c>
      <c r="F1232" s="74" t="s">
        <v>43</v>
      </c>
      <c r="G1232" s="74" t="s">
        <v>1049</v>
      </c>
    </row>
    <row r="1233" spans="1:7" s="57" customFormat="1" ht="15.75" customHeight="1">
      <c r="A1233" s="83"/>
      <c r="B1233" s="198"/>
      <c r="C1233" s="199"/>
      <c r="D1233" s="150"/>
      <c r="E1233" s="74" t="s">
        <v>32</v>
      </c>
      <c r="F1233" s="74" t="s">
        <v>44</v>
      </c>
      <c r="G1233" s="74" t="s">
        <v>45</v>
      </c>
    </row>
    <row r="1234" spans="1:7" s="57" customFormat="1" ht="15.75" customHeight="1">
      <c r="A1234" s="83"/>
      <c r="B1234" s="198" t="s">
        <v>424</v>
      </c>
      <c r="C1234" s="199" t="s">
        <v>425</v>
      </c>
      <c r="D1234" s="862" t="s">
        <v>1050</v>
      </c>
      <c r="E1234" s="74">
        <v>43521</v>
      </c>
      <c r="F1234" s="74">
        <f>E1234+5</f>
        <v>43526</v>
      </c>
      <c r="G1234" s="74">
        <f>F1234+17</f>
        <v>43543</v>
      </c>
    </row>
    <row r="1235" spans="1:7" s="57" customFormat="1" ht="15.75" customHeight="1">
      <c r="A1235" s="83"/>
      <c r="B1235" s="198" t="s">
        <v>544</v>
      </c>
      <c r="C1235" s="199" t="s">
        <v>547</v>
      </c>
      <c r="D1235" s="863"/>
      <c r="E1235" s="74">
        <f t="shared" ref="E1235:F1236" si="166">E1234+7</f>
        <v>43528</v>
      </c>
      <c r="F1235" s="74">
        <f t="shared" si="166"/>
        <v>43533</v>
      </c>
      <c r="G1235" s="74">
        <f>F1235+17</f>
        <v>43550</v>
      </c>
    </row>
    <row r="1236" spans="1:7" s="57" customFormat="1" ht="15.75" customHeight="1">
      <c r="A1236" s="83"/>
      <c r="B1236" s="198" t="s">
        <v>545</v>
      </c>
      <c r="C1236" s="199" t="s">
        <v>548</v>
      </c>
      <c r="D1236" s="863"/>
      <c r="E1236" s="74">
        <f t="shared" si="166"/>
        <v>43535</v>
      </c>
      <c r="F1236" s="74">
        <f t="shared" si="166"/>
        <v>43540</v>
      </c>
      <c r="G1236" s="74">
        <f>F1236+17</f>
        <v>43557</v>
      </c>
    </row>
    <row r="1237" spans="1:7" s="57" customFormat="1" ht="15.75" customHeight="1">
      <c r="A1237" s="83"/>
      <c r="B1237" s="94" t="s">
        <v>380</v>
      </c>
      <c r="C1237" s="94"/>
      <c r="D1237" s="863"/>
      <c r="E1237" s="98">
        <f>E1236+7</f>
        <v>43542</v>
      </c>
      <c r="F1237" s="201">
        <f>F1236+7</f>
        <v>43547</v>
      </c>
      <c r="G1237" s="201">
        <f>F1237+17</f>
        <v>43564</v>
      </c>
    </row>
    <row r="1238" spans="1:7" s="57" customFormat="1" ht="15.75" customHeight="1">
      <c r="A1238" s="83" t="s">
        <v>193</v>
      </c>
      <c r="B1238" s="73" t="s">
        <v>546</v>
      </c>
      <c r="C1238" s="73" t="s">
        <v>549</v>
      </c>
      <c r="D1238" s="863"/>
      <c r="E1238" s="98">
        <f>E1237+7</f>
        <v>43549</v>
      </c>
      <c r="F1238" s="98">
        <f>F1237+7</f>
        <v>43554</v>
      </c>
      <c r="G1238" s="98">
        <f>F1238+17</f>
        <v>43571</v>
      </c>
    </row>
    <row r="1239" spans="1:7" s="57" customFormat="1" ht="15.75" customHeight="1">
      <c r="A1239" s="83"/>
      <c r="B1239" s="73"/>
      <c r="C1239" s="73"/>
      <c r="D1239" s="873"/>
      <c r="E1239" s="73"/>
      <c r="F1239" s="73"/>
      <c r="G1239" s="73"/>
    </row>
    <row r="1240" spans="1:7" s="872" customFormat="1" ht="15.75" customHeight="1">
      <c r="A1240" s="871"/>
    </row>
    <row r="1241" spans="1:7" s="57" customFormat="1" ht="15.75" customHeight="1">
      <c r="A1241" s="83"/>
      <c r="B1241" s="192" t="s">
        <v>40</v>
      </c>
      <c r="C1241" s="188" t="s">
        <v>41</v>
      </c>
      <c r="D1241" s="202" t="s">
        <v>769</v>
      </c>
      <c r="E1241" s="74" t="s">
        <v>1042</v>
      </c>
      <c r="F1241" s="74" t="s">
        <v>43</v>
      </c>
      <c r="G1241" s="98" t="s">
        <v>193</v>
      </c>
    </row>
    <row r="1242" spans="1:7" s="57" customFormat="1" ht="15.75" customHeight="1">
      <c r="A1242" s="83"/>
      <c r="B1242" s="73"/>
      <c r="C1242" s="188"/>
      <c r="D1242" s="859" t="s">
        <v>1051</v>
      </c>
      <c r="E1242" s="74" t="s">
        <v>904</v>
      </c>
      <c r="F1242" s="74" t="s">
        <v>44</v>
      </c>
      <c r="G1242" s="74" t="s">
        <v>45</v>
      </c>
    </row>
    <row r="1243" spans="1:7" s="57" customFormat="1" ht="15.75" customHeight="1">
      <c r="A1243" s="83"/>
      <c r="B1243" s="73" t="s">
        <v>426</v>
      </c>
      <c r="C1243" s="188" t="s">
        <v>566</v>
      </c>
      <c r="D1243" s="863"/>
      <c r="E1243" s="74">
        <v>43527</v>
      </c>
      <c r="F1243" s="74">
        <f>E1243+4</f>
        <v>43531</v>
      </c>
      <c r="G1243" s="74">
        <f>F1243+29</f>
        <v>43560</v>
      </c>
    </row>
    <row r="1244" spans="1:7" s="57" customFormat="1" ht="15.75" customHeight="1">
      <c r="A1244" s="83"/>
      <c r="B1244" s="73" t="s">
        <v>561</v>
      </c>
      <c r="C1244" s="188" t="s">
        <v>80</v>
      </c>
      <c r="D1244" s="863"/>
      <c r="E1244" s="74">
        <f t="shared" ref="E1244:G1248" si="167">E1243+7</f>
        <v>43534</v>
      </c>
      <c r="F1244" s="74">
        <f t="shared" si="167"/>
        <v>43538</v>
      </c>
      <c r="G1244" s="74">
        <f t="shared" si="167"/>
        <v>43567</v>
      </c>
    </row>
    <row r="1245" spans="1:7" s="57" customFormat="1" ht="15.75" customHeight="1">
      <c r="A1245" s="83"/>
      <c r="B1245" s="192" t="s">
        <v>562</v>
      </c>
      <c r="C1245" s="73" t="s">
        <v>567</v>
      </c>
      <c r="D1245" s="863"/>
      <c r="E1245" s="74">
        <f t="shared" si="167"/>
        <v>43541</v>
      </c>
      <c r="F1245" s="74">
        <f t="shared" si="167"/>
        <v>43545</v>
      </c>
      <c r="G1245" s="74">
        <f t="shared" si="167"/>
        <v>43574</v>
      </c>
    </row>
    <row r="1246" spans="1:7" s="57" customFormat="1" ht="15.75" customHeight="1">
      <c r="A1246" s="83"/>
      <c r="B1246" s="73" t="s">
        <v>11</v>
      </c>
      <c r="C1246" s="73" t="s">
        <v>564</v>
      </c>
      <c r="D1246" s="863"/>
      <c r="E1246" s="74">
        <f t="shared" si="167"/>
        <v>43548</v>
      </c>
      <c r="F1246" s="74">
        <f t="shared" si="167"/>
        <v>43552</v>
      </c>
      <c r="G1246" s="74">
        <f t="shared" si="167"/>
        <v>43581</v>
      </c>
    </row>
    <row r="1247" spans="1:7" s="57" customFormat="1" ht="15.75" customHeight="1">
      <c r="A1247" s="83"/>
      <c r="B1247" s="174" t="s">
        <v>563</v>
      </c>
      <c r="C1247" s="73" t="s">
        <v>565</v>
      </c>
      <c r="D1247" s="863"/>
      <c r="E1247" s="74">
        <f t="shared" si="167"/>
        <v>43555</v>
      </c>
      <c r="F1247" s="74">
        <f t="shared" si="167"/>
        <v>43559</v>
      </c>
      <c r="G1247" s="74">
        <f t="shared" si="167"/>
        <v>43588</v>
      </c>
    </row>
    <row r="1248" spans="1:7" s="57" customFormat="1" ht="15.75" customHeight="1">
      <c r="A1248" s="83"/>
      <c r="B1248" s="171"/>
      <c r="C1248" s="78"/>
      <c r="D1248" s="873"/>
      <c r="E1248" s="98">
        <f>E1247+7</f>
        <v>43562</v>
      </c>
      <c r="F1248" s="201">
        <f t="shared" si="167"/>
        <v>43566</v>
      </c>
      <c r="G1248" s="201">
        <f t="shared" si="167"/>
        <v>43595</v>
      </c>
    </row>
    <row r="1249" spans="1:8" s="57" customFormat="1" ht="15.75" customHeight="1">
      <c r="A1249" s="871"/>
      <c r="B1249" s="872"/>
      <c r="C1249" s="872"/>
      <c r="D1249" s="872"/>
      <c r="E1249" s="872"/>
      <c r="F1249" s="872"/>
      <c r="G1249" s="872"/>
      <c r="H1249" s="872"/>
    </row>
    <row r="1250" spans="1:8" s="57" customFormat="1" ht="15.75" customHeight="1">
      <c r="A1250" s="872"/>
      <c r="B1250" s="872"/>
      <c r="C1250" s="872"/>
      <c r="D1250" s="872"/>
      <c r="E1250" s="872"/>
      <c r="F1250" s="872"/>
      <c r="G1250" s="872"/>
      <c r="H1250" s="872"/>
    </row>
    <row r="1251" spans="1:8" s="57" customFormat="1" ht="15.75" customHeight="1">
      <c r="A1251" s="83"/>
      <c r="B1251" s="192" t="s">
        <v>773</v>
      </c>
      <c r="C1251" s="203" t="s">
        <v>41</v>
      </c>
      <c r="D1251" s="202" t="s">
        <v>769</v>
      </c>
      <c r="E1251" s="74" t="s">
        <v>1042</v>
      </c>
      <c r="F1251" s="74" t="s">
        <v>1042</v>
      </c>
      <c r="G1251" s="98" t="s">
        <v>1052</v>
      </c>
    </row>
    <row r="1252" spans="1:8" s="57" customFormat="1" ht="15.75" customHeight="1">
      <c r="A1252" s="83"/>
      <c r="B1252" s="73"/>
      <c r="C1252" s="203"/>
      <c r="D1252" s="202"/>
      <c r="E1252" s="74" t="s">
        <v>32</v>
      </c>
      <c r="F1252" s="74" t="s">
        <v>1053</v>
      </c>
      <c r="G1252" s="74" t="s">
        <v>1054</v>
      </c>
    </row>
    <row r="1253" spans="1:8" s="57" customFormat="1" ht="15.75" customHeight="1">
      <c r="A1253" s="83"/>
      <c r="B1253" s="73" t="s">
        <v>427</v>
      </c>
      <c r="C1253" s="203" t="s">
        <v>429</v>
      </c>
      <c r="D1253" s="859" t="s">
        <v>1055</v>
      </c>
      <c r="E1253" s="74">
        <v>43522</v>
      </c>
      <c r="F1253" s="74">
        <f>E1253+4</f>
        <v>43526</v>
      </c>
      <c r="G1253" s="74">
        <f>F1253+27</f>
        <v>43553</v>
      </c>
    </row>
    <row r="1254" spans="1:8" s="57" customFormat="1" ht="15.75" customHeight="1">
      <c r="A1254" s="83"/>
      <c r="B1254" s="73" t="s">
        <v>428</v>
      </c>
      <c r="C1254" s="203" t="s">
        <v>571</v>
      </c>
      <c r="D1254" s="863"/>
      <c r="E1254" s="74">
        <f t="shared" ref="E1254:G1256" si="168">E1253+7</f>
        <v>43529</v>
      </c>
      <c r="F1254" s="74">
        <f t="shared" si="168"/>
        <v>43533</v>
      </c>
      <c r="G1254" s="74">
        <f t="shared" si="168"/>
        <v>43560</v>
      </c>
    </row>
    <row r="1255" spans="1:8" s="57" customFormat="1" ht="15.75" customHeight="1">
      <c r="A1255" s="83"/>
      <c r="B1255" s="192" t="s">
        <v>568</v>
      </c>
      <c r="C1255" s="203" t="s">
        <v>572</v>
      </c>
      <c r="D1255" s="863"/>
      <c r="E1255" s="74">
        <f t="shared" si="168"/>
        <v>43536</v>
      </c>
      <c r="F1255" s="74">
        <f t="shared" si="168"/>
        <v>43540</v>
      </c>
      <c r="G1255" s="74">
        <f t="shared" si="168"/>
        <v>43567</v>
      </c>
    </row>
    <row r="1256" spans="1:8" s="57" customFormat="1" ht="15.75" customHeight="1">
      <c r="A1256" s="83"/>
      <c r="B1256" s="73" t="s">
        <v>570</v>
      </c>
      <c r="C1256" s="73" t="s">
        <v>573</v>
      </c>
      <c r="D1256" s="863"/>
      <c r="E1256" s="98">
        <f>E1255+7</f>
        <v>43543</v>
      </c>
      <c r="F1256" s="74">
        <f t="shared" si="168"/>
        <v>43547</v>
      </c>
      <c r="G1256" s="74">
        <f t="shared" si="168"/>
        <v>43574</v>
      </c>
    </row>
    <row r="1257" spans="1:8" s="57" customFormat="1" ht="15.75" customHeight="1">
      <c r="A1257" s="83"/>
      <c r="B1257" s="82" t="s">
        <v>569</v>
      </c>
      <c r="C1257" s="204" t="s">
        <v>574</v>
      </c>
      <c r="D1257" s="873"/>
      <c r="E1257" s="81">
        <f>E1256+7</f>
        <v>43550</v>
      </c>
      <c r="F1257" s="81">
        <f>F1256+7</f>
        <v>43554</v>
      </c>
      <c r="G1257" s="81">
        <f>G1256+7</f>
        <v>43581</v>
      </c>
    </row>
    <row r="1258" spans="1:8" s="57" customFormat="1" ht="15.75" customHeight="1">
      <c r="A1258" s="871"/>
      <c r="B1258" s="852"/>
      <c r="C1258" s="852"/>
      <c r="D1258" s="852"/>
      <c r="E1258" s="852"/>
      <c r="F1258" s="852"/>
      <c r="G1258" s="893"/>
      <c r="H1258" s="872"/>
    </row>
    <row r="1259" spans="1:8" s="57" customFormat="1" ht="15.75" customHeight="1">
      <c r="A1259" s="852"/>
      <c r="B1259" s="852"/>
      <c r="C1259" s="852"/>
      <c r="D1259" s="852"/>
      <c r="E1259" s="852"/>
      <c r="F1259" s="852"/>
      <c r="G1259" s="893"/>
      <c r="H1259" s="872"/>
    </row>
    <row r="1260" spans="1:8" s="57" customFormat="1" ht="15.75" customHeight="1">
      <c r="A1260" s="83"/>
      <c r="B1260" s="192" t="s">
        <v>40</v>
      </c>
      <c r="C1260" s="188" t="s">
        <v>41</v>
      </c>
      <c r="D1260" s="202" t="s">
        <v>1056</v>
      </c>
      <c r="E1260" s="74" t="s">
        <v>1057</v>
      </c>
      <c r="F1260" s="74" t="s">
        <v>43</v>
      </c>
      <c r="G1260" s="98" t="s">
        <v>1058</v>
      </c>
    </row>
    <row r="1261" spans="1:8" s="57" customFormat="1" ht="15.75" customHeight="1">
      <c r="A1261" s="83"/>
      <c r="B1261" s="73"/>
      <c r="C1261" s="188"/>
      <c r="D1261" s="202"/>
      <c r="E1261" s="74" t="s">
        <v>32</v>
      </c>
      <c r="F1261" s="74" t="s">
        <v>44</v>
      </c>
      <c r="G1261" s="74" t="s">
        <v>45</v>
      </c>
    </row>
    <row r="1262" spans="1:8" s="57" customFormat="1" ht="15.75" customHeight="1">
      <c r="A1262" s="83"/>
      <c r="B1262" s="73" t="s">
        <v>426</v>
      </c>
      <c r="C1262" s="188" t="s">
        <v>566</v>
      </c>
      <c r="D1262" s="874" t="s">
        <v>1051</v>
      </c>
      <c r="E1262" s="74">
        <v>43527</v>
      </c>
      <c r="F1262" s="74">
        <f>E1262+4</f>
        <v>43531</v>
      </c>
      <c r="G1262" s="74">
        <f>F1262+29</f>
        <v>43560</v>
      </c>
    </row>
    <row r="1263" spans="1:8" s="57" customFormat="1" ht="15.75" customHeight="1">
      <c r="A1263" s="83"/>
      <c r="B1263" s="73" t="s">
        <v>561</v>
      </c>
      <c r="C1263" s="188" t="s">
        <v>80</v>
      </c>
      <c r="D1263" s="860"/>
      <c r="E1263" s="74">
        <f t="shared" ref="E1263:G1266" si="169">E1262+7</f>
        <v>43534</v>
      </c>
      <c r="F1263" s="74">
        <f t="shared" si="169"/>
        <v>43538</v>
      </c>
      <c r="G1263" s="74">
        <f t="shared" si="169"/>
        <v>43567</v>
      </c>
    </row>
    <row r="1264" spans="1:8" s="57" customFormat="1" ht="15.75" customHeight="1">
      <c r="A1264" s="83"/>
      <c r="B1264" s="192" t="s">
        <v>562</v>
      </c>
      <c r="C1264" s="73" t="s">
        <v>567</v>
      </c>
      <c r="D1264" s="860"/>
      <c r="E1264" s="74">
        <f t="shared" si="169"/>
        <v>43541</v>
      </c>
      <c r="F1264" s="74">
        <f t="shared" si="169"/>
        <v>43545</v>
      </c>
      <c r="G1264" s="74">
        <f t="shared" si="169"/>
        <v>43574</v>
      </c>
    </row>
    <row r="1265" spans="1:8" s="57" customFormat="1" ht="15.75" customHeight="1">
      <c r="A1265" s="83"/>
      <c r="B1265" s="73" t="s">
        <v>11</v>
      </c>
      <c r="C1265" s="73" t="s">
        <v>564</v>
      </c>
      <c r="D1265" s="860"/>
      <c r="E1265" s="74">
        <f>E1264+7</f>
        <v>43548</v>
      </c>
      <c r="F1265" s="74">
        <f t="shared" si="169"/>
        <v>43552</v>
      </c>
      <c r="G1265" s="74">
        <f t="shared" si="169"/>
        <v>43581</v>
      </c>
    </row>
    <row r="1266" spans="1:8" s="57" customFormat="1" ht="15.75" customHeight="1">
      <c r="A1266" s="83" t="s">
        <v>1059</v>
      </c>
      <c r="B1266" s="174" t="s">
        <v>563</v>
      </c>
      <c r="C1266" s="73" t="s">
        <v>565</v>
      </c>
      <c r="D1266" s="860"/>
      <c r="E1266" s="98">
        <f>E1265+7</f>
        <v>43555</v>
      </c>
      <c r="F1266" s="74">
        <f t="shared" si="169"/>
        <v>43559</v>
      </c>
      <c r="G1266" s="74">
        <f t="shared" si="169"/>
        <v>43588</v>
      </c>
    </row>
    <row r="1267" spans="1:8" s="57" customFormat="1" ht="15.75" customHeight="1">
      <c r="A1267" s="83"/>
      <c r="B1267" s="171"/>
      <c r="C1267" s="78"/>
      <c r="D1267" s="861"/>
      <c r="E1267" s="81">
        <f>E1266+7</f>
        <v>43562</v>
      </c>
      <c r="F1267" s="81">
        <f>F1266+7</f>
        <v>43566</v>
      </c>
      <c r="G1267" s="81">
        <f>G1266+7</f>
        <v>43595</v>
      </c>
    </row>
    <row r="1268" spans="1:8" s="57" customFormat="1" ht="15.75" customHeight="1">
      <c r="A1268" s="871"/>
      <c r="B1268" s="872"/>
      <c r="C1268" s="872"/>
      <c r="D1268" s="872"/>
      <c r="E1268" s="872"/>
      <c r="F1268" s="872"/>
      <c r="G1268" s="872"/>
      <c r="H1268" s="872"/>
    </row>
    <row r="1269" spans="1:8" s="57" customFormat="1" ht="15.75" customHeight="1">
      <c r="A1269" s="872"/>
      <c r="B1269" s="872"/>
      <c r="C1269" s="872"/>
      <c r="D1269" s="872"/>
      <c r="E1269" s="872"/>
      <c r="F1269" s="872"/>
      <c r="G1269" s="872"/>
      <c r="H1269" s="872"/>
    </row>
    <row r="1270" spans="1:8" s="57" customFormat="1" ht="15.75" customHeight="1">
      <c r="A1270" s="83"/>
      <c r="B1270" s="73" t="s">
        <v>773</v>
      </c>
      <c r="C1270" s="73" t="s">
        <v>41</v>
      </c>
      <c r="D1270" s="192" t="s">
        <v>769</v>
      </c>
      <c r="E1270" s="74" t="s">
        <v>1042</v>
      </c>
      <c r="F1270" s="74" t="s">
        <v>43</v>
      </c>
      <c r="G1270" s="98" t="s">
        <v>337</v>
      </c>
    </row>
    <row r="1271" spans="1:8" s="57" customFormat="1" ht="15.75" customHeight="1">
      <c r="A1271" s="83"/>
      <c r="B1271" s="73"/>
      <c r="C1271" s="73"/>
      <c r="D1271" s="192"/>
      <c r="E1271" s="74" t="s">
        <v>32</v>
      </c>
      <c r="F1271" s="74" t="s">
        <v>44</v>
      </c>
      <c r="G1271" s="74" t="s">
        <v>45</v>
      </c>
    </row>
    <row r="1272" spans="1:8" s="57" customFormat="1" ht="15.75" customHeight="1">
      <c r="A1272" s="83"/>
      <c r="B1272" s="73" t="s">
        <v>388</v>
      </c>
      <c r="C1272" s="73" t="s">
        <v>1060</v>
      </c>
      <c r="D1272" s="862" t="s">
        <v>1061</v>
      </c>
      <c r="E1272" s="74">
        <v>43524</v>
      </c>
      <c r="F1272" s="74">
        <f>E1272+4</f>
        <v>43528</v>
      </c>
      <c r="G1272" s="74">
        <f>F1272+30</f>
        <v>43558</v>
      </c>
    </row>
    <row r="1273" spans="1:8" s="57" customFormat="1" ht="15.75" customHeight="1">
      <c r="A1273" s="83"/>
      <c r="B1273" s="73" t="s">
        <v>79</v>
      </c>
      <c r="C1273" s="73" t="s">
        <v>1062</v>
      </c>
      <c r="D1273" s="863"/>
      <c r="E1273" s="74">
        <f t="shared" ref="E1273:G1276" si="170">E1272+7</f>
        <v>43531</v>
      </c>
      <c r="F1273" s="74">
        <f t="shared" si="170"/>
        <v>43535</v>
      </c>
      <c r="G1273" s="74">
        <f t="shared" si="170"/>
        <v>43565</v>
      </c>
    </row>
    <row r="1274" spans="1:8" s="57" customFormat="1" ht="15.75" customHeight="1">
      <c r="A1274" s="83"/>
      <c r="B1274" s="73" t="s">
        <v>478</v>
      </c>
      <c r="C1274" s="73" t="s">
        <v>1063</v>
      </c>
      <c r="D1274" s="863"/>
      <c r="E1274" s="74">
        <f t="shared" si="170"/>
        <v>43538</v>
      </c>
      <c r="F1274" s="74">
        <f t="shared" si="170"/>
        <v>43542</v>
      </c>
      <c r="G1274" s="74">
        <f t="shared" si="170"/>
        <v>43572</v>
      </c>
    </row>
    <row r="1275" spans="1:8" s="57" customFormat="1" ht="15.75" customHeight="1">
      <c r="A1275" s="83"/>
      <c r="B1275" s="171" t="s">
        <v>479</v>
      </c>
      <c r="C1275" s="78" t="s">
        <v>1064</v>
      </c>
      <c r="D1275" s="863"/>
      <c r="E1275" s="95">
        <f t="shared" si="170"/>
        <v>43545</v>
      </c>
      <c r="F1275" s="74">
        <f t="shared" si="170"/>
        <v>43549</v>
      </c>
      <c r="G1275" s="74">
        <f t="shared" si="170"/>
        <v>43579</v>
      </c>
    </row>
    <row r="1276" spans="1:8" s="57" customFormat="1" ht="15.75" customHeight="1">
      <c r="A1276" s="83" t="s">
        <v>194</v>
      </c>
      <c r="B1276" s="171" t="s">
        <v>480</v>
      </c>
      <c r="C1276" s="78" t="s">
        <v>1065</v>
      </c>
      <c r="D1276" s="863"/>
      <c r="E1276" s="81">
        <f t="shared" si="170"/>
        <v>43552</v>
      </c>
      <c r="F1276" s="81">
        <f>F1275+7</f>
        <v>43556</v>
      </c>
      <c r="G1276" s="81">
        <f>G1275+7</f>
        <v>43586</v>
      </c>
    </row>
    <row r="1277" spans="1:8" s="57" customFormat="1" ht="15.75" customHeight="1">
      <c r="A1277" s="83"/>
      <c r="B1277" s="82"/>
      <c r="C1277" s="78"/>
      <c r="D1277" s="79"/>
      <c r="E1277" s="81"/>
      <c r="F1277" s="81"/>
      <c r="G1277" s="81"/>
    </row>
    <row r="1278" spans="1:8" s="57" customFormat="1" ht="15.75" customHeight="1">
      <c r="A1278" s="871"/>
      <c r="B1278" s="853"/>
      <c r="C1278" s="853"/>
      <c r="D1278" s="853"/>
      <c r="E1278" s="853"/>
      <c r="F1278" s="853"/>
      <c r="G1278" s="853"/>
      <c r="H1278" s="853"/>
    </row>
    <row r="1279" spans="1:8" s="57" customFormat="1" ht="15.75" customHeight="1">
      <c r="A1279" s="83"/>
      <c r="B1279" s="196" t="s">
        <v>40</v>
      </c>
      <c r="C1279" s="197" t="s">
        <v>41</v>
      </c>
      <c r="D1279" s="202" t="s">
        <v>42</v>
      </c>
      <c r="E1279" s="132" t="s">
        <v>1057</v>
      </c>
      <c r="F1279" s="132" t="s">
        <v>43</v>
      </c>
      <c r="G1279" s="132" t="s">
        <v>188</v>
      </c>
    </row>
    <row r="1280" spans="1:8" s="57" customFormat="1" ht="15.75" customHeight="1">
      <c r="A1280" s="83"/>
      <c r="B1280" s="196"/>
      <c r="C1280" s="197"/>
      <c r="D1280" s="202"/>
      <c r="E1280" s="132" t="s">
        <v>32</v>
      </c>
      <c r="F1280" s="74" t="s">
        <v>44</v>
      </c>
      <c r="G1280" s="74" t="s">
        <v>45</v>
      </c>
    </row>
    <row r="1281" spans="1:7" s="57" customFormat="1" ht="15.75" customHeight="1">
      <c r="A1281" s="83"/>
      <c r="B1281" s="196" t="s">
        <v>553</v>
      </c>
      <c r="C1281" s="197" t="s">
        <v>557</v>
      </c>
      <c r="D1281" s="859" t="s">
        <v>336</v>
      </c>
      <c r="E1281" s="132">
        <v>43526</v>
      </c>
      <c r="F1281" s="74">
        <f>E1281+4</f>
        <v>43530</v>
      </c>
      <c r="G1281" s="74">
        <f>F1281+11</f>
        <v>43541</v>
      </c>
    </row>
    <row r="1282" spans="1:7" s="57" customFormat="1" ht="15.75" customHeight="1">
      <c r="A1282" s="83"/>
      <c r="B1282" s="196" t="s">
        <v>554</v>
      </c>
      <c r="C1282" s="197" t="s">
        <v>558</v>
      </c>
      <c r="D1282" s="863"/>
      <c r="E1282" s="132">
        <f t="shared" ref="E1282:G1283" si="171">E1281+7</f>
        <v>43533</v>
      </c>
      <c r="F1282" s="74">
        <f t="shared" si="171"/>
        <v>43537</v>
      </c>
      <c r="G1282" s="74">
        <f t="shared" si="171"/>
        <v>43548</v>
      </c>
    </row>
    <row r="1283" spans="1:7" s="57" customFormat="1" ht="15.75" customHeight="1">
      <c r="A1283" s="83"/>
      <c r="B1283" s="196" t="s">
        <v>555</v>
      </c>
      <c r="C1283" s="197" t="s">
        <v>559</v>
      </c>
      <c r="D1283" s="863"/>
      <c r="E1283" s="132">
        <f t="shared" si="171"/>
        <v>43540</v>
      </c>
      <c r="F1283" s="74">
        <f t="shared" si="171"/>
        <v>43544</v>
      </c>
      <c r="G1283" s="74">
        <f t="shared" si="171"/>
        <v>43555</v>
      </c>
    </row>
    <row r="1284" spans="1:7" s="57" customFormat="1" ht="15.75" customHeight="1">
      <c r="A1284" s="83"/>
      <c r="B1284" s="196" t="s">
        <v>556</v>
      </c>
      <c r="C1284" s="197" t="s">
        <v>560</v>
      </c>
      <c r="D1284" s="863"/>
      <c r="E1284" s="132">
        <f>E1282+7</f>
        <v>43540</v>
      </c>
      <c r="F1284" s="74">
        <f>F1282+7</f>
        <v>43544</v>
      </c>
      <c r="G1284" s="74">
        <f>G1282+7</f>
        <v>43555</v>
      </c>
    </row>
    <row r="1285" spans="1:7" s="57" customFormat="1" ht="15.75" customHeight="1">
      <c r="A1285" s="83"/>
      <c r="B1285" s="73"/>
      <c r="C1285" s="73"/>
      <c r="D1285" s="863"/>
      <c r="E1285" s="98">
        <f>E1284+7</f>
        <v>43547</v>
      </c>
      <c r="F1285" s="205">
        <f>F1283+7</f>
        <v>43551</v>
      </c>
      <c r="G1285" s="205">
        <f>G1283+7</f>
        <v>43562</v>
      </c>
    </row>
    <row r="1286" spans="1:7" s="57" customFormat="1" ht="15.75" customHeight="1">
      <c r="A1286" s="83" t="s">
        <v>195</v>
      </c>
      <c r="B1286" s="866"/>
      <c r="C1286" s="866"/>
      <c r="D1286" s="863"/>
      <c r="E1286" s="206">
        <f>E1285+7</f>
        <v>43554</v>
      </c>
      <c r="F1286" s="206">
        <f>F1284+7</f>
        <v>43551</v>
      </c>
      <c r="G1286" s="206">
        <f>G1284+7</f>
        <v>43562</v>
      </c>
    </row>
    <row r="1287" spans="1:7" s="57" customFormat="1" ht="15.75" customHeight="1">
      <c r="A1287" s="83"/>
      <c r="B1287" s="866"/>
      <c r="C1287" s="866"/>
      <c r="D1287" s="873"/>
      <c r="E1287" s="127"/>
      <c r="F1287" s="127"/>
      <c r="G1287" s="127"/>
    </row>
    <row r="1288" spans="1:7" s="57" customFormat="1" ht="15.75" customHeight="1">
      <c r="A1288" s="83"/>
      <c r="B1288" s="68"/>
      <c r="C1288" s="68"/>
      <c r="D1288" s="5"/>
      <c r="E1288" s="68"/>
      <c r="F1288" s="68"/>
      <c r="G1288" s="68"/>
    </row>
    <row r="1289" spans="1:7" s="872" customFormat="1" ht="15.75" customHeight="1">
      <c r="A1289" s="871"/>
    </row>
    <row r="1290" spans="1:7" s="57" customFormat="1" ht="15.75" customHeight="1">
      <c r="A1290" s="83"/>
      <c r="B1290" s="73" t="s">
        <v>773</v>
      </c>
      <c r="C1290" s="200" t="s">
        <v>41</v>
      </c>
      <c r="D1290" s="192" t="s">
        <v>769</v>
      </c>
      <c r="E1290" s="74" t="s">
        <v>1042</v>
      </c>
      <c r="F1290" s="74" t="s">
        <v>43</v>
      </c>
      <c r="G1290" s="98" t="s">
        <v>188</v>
      </c>
    </row>
    <row r="1291" spans="1:7" s="57" customFormat="1" ht="15.75" customHeight="1">
      <c r="A1291" s="83"/>
      <c r="B1291" s="189"/>
      <c r="C1291" s="187"/>
      <c r="D1291" s="865" t="s">
        <v>1066</v>
      </c>
      <c r="E1291" s="74" t="s">
        <v>32</v>
      </c>
      <c r="F1291" s="74" t="s">
        <v>44</v>
      </c>
      <c r="G1291" s="74" t="s">
        <v>45</v>
      </c>
    </row>
    <row r="1292" spans="1:7" s="57" customFormat="1" ht="15.75" customHeight="1">
      <c r="A1292" s="83"/>
      <c r="B1292" s="189" t="s">
        <v>550</v>
      </c>
      <c r="C1292" s="187">
        <v>2</v>
      </c>
      <c r="D1292" s="894"/>
      <c r="E1292" s="74">
        <v>43524</v>
      </c>
      <c r="F1292" s="74">
        <f>E1292+4</f>
        <v>43528</v>
      </c>
      <c r="G1292" s="74">
        <f>F1292+12</f>
        <v>43540</v>
      </c>
    </row>
    <row r="1293" spans="1:7" s="57" customFormat="1" ht="15.75" customHeight="1">
      <c r="A1293" s="83"/>
      <c r="B1293" s="189" t="s">
        <v>551</v>
      </c>
      <c r="C1293" s="188">
        <v>4</v>
      </c>
      <c r="D1293" s="894"/>
      <c r="E1293" s="74">
        <f>E1292+7</f>
        <v>43531</v>
      </c>
      <c r="F1293" s="74">
        <f t="shared" ref="E1293:G1295" si="172">F1292+7</f>
        <v>43535</v>
      </c>
      <c r="G1293" s="74">
        <f t="shared" si="172"/>
        <v>43547</v>
      </c>
    </row>
    <row r="1294" spans="1:7" s="57" customFormat="1" ht="15.75" customHeight="1">
      <c r="A1294" s="83"/>
      <c r="B1294" s="189" t="s">
        <v>552</v>
      </c>
      <c r="C1294" s="73" t="s">
        <v>1032</v>
      </c>
      <c r="D1294" s="894"/>
      <c r="E1294" s="74">
        <f t="shared" si="172"/>
        <v>43538</v>
      </c>
      <c r="F1294" s="74">
        <f t="shared" si="172"/>
        <v>43542</v>
      </c>
      <c r="G1294" s="74">
        <f t="shared" si="172"/>
        <v>43554</v>
      </c>
    </row>
    <row r="1295" spans="1:7" s="57" customFormat="1" ht="15.75" customHeight="1">
      <c r="A1295" s="83"/>
      <c r="B1295" s="189" t="s">
        <v>352</v>
      </c>
      <c r="C1295" s="116" t="s">
        <v>1033</v>
      </c>
      <c r="D1295" s="894"/>
      <c r="E1295" s="98">
        <f>E1294+7</f>
        <v>43545</v>
      </c>
      <c r="F1295" s="74">
        <f t="shared" si="172"/>
        <v>43549</v>
      </c>
      <c r="G1295" s="74">
        <f t="shared" si="172"/>
        <v>43561</v>
      </c>
    </row>
    <row r="1296" spans="1:7" s="57" customFormat="1" ht="15.75" customHeight="1">
      <c r="A1296" s="83"/>
      <c r="B1296" s="189"/>
      <c r="C1296" s="190"/>
      <c r="D1296" s="894"/>
      <c r="E1296" s="98">
        <f>E1295+7</f>
        <v>43552</v>
      </c>
      <c r="F1296" s="81">
        <f>F1295+7</f>
        <v>43556</v>
      </c>
      <c r="G1296" s="81">
        <f>G1295+7</f>
        <v>43568</v>
      </c>
    </row>
    <row r="1297" spans="1:8" s="57" customFormat="1" ht="15.75" customHeight="1">
      <c r="A1297" s="83"/>
      <c r="B1297" s="189"/>
      <c r="C1297" s="207"/>
      <c r="D1297" s="173"/>
      <c r="E1297" s="98">
        <f>E1296+7</f>
        <v>43559</v>
      </c>
      <c r="F1297" s="81">
        <f>F1296+7</f>
        <v>43563</v>
      </c>
      <c r="G1297" s="81">
        <f>G1296+7</f>
        <v>43575</v>
      </c>
    </row>
    <row r="1298" spans="1:8" s="57" customFormat="1" ht="15.75" customHeight="1">
      <c r="A1298" s="871"/>
      <c r="B1298" s="872"/>
      <c r="C1298" s="872"/>
      <c r="D1298" s="872"/>
      <c r="E1298" s="872"/>
      <c r="F1298" s="872"/>
      <c r="G1298" s="872"/>
      <c r="H1298" s="872"/>
    </row>
    <row r="1299" spans="1:8" s="57" customFormat="1" ht="15.75" customHeight="1">
      <c r="A1299" s="872"/>
      <c r="B1299" s="872"/>
      <c r="C1299" s="872"/>
      <c r="D1299" s="872"/>
      <c r="E1299" s="872"/>
      <c r="F1299" s="872"/>
      <c r="G1299" s="872"/>
      <c r="H1299" s="872"/>
    </row>
    <row r="1300" spans="1:8" s="57" customFormat="1" ht="15.75" customHeight="1">
      <c r="A1300" s="83"/>
      <c r="B1300" s="196" t="s">
        <v>40</v>
      </c>
      <c r="C1300" s="197" t="s">
        <v>41</v>
      </c>
      <c r="D1300" s="202" t="s">
        <v>769</v>
      </c>
      <c r="E1300" s="132" t="s">
        <v>1042</v>
      </c>
      <c r="F1300" s="132" t="s">
        <v>43</v>
      </c>
      <c r="G1300" s="132" t="s">
        <v>188</v>
      </c>
    </row>
    <row r="1301" spans="1:8" s="57" customFormat="1" ht="15.75" customHeight="1">
      <c r="A1301" s="83"/>
      <c r="B1301" s="196"/>
      <c r="C1301" s="197"/>
      <c r="D1301" s="202"/>
      <c r="E1301" s="132" t="s">
        <v>32</v>
      </c>
      <c r="F1301" s="74" t="s">
        <v>44</v>
      </c>
      <c r="G1301" s="74" t="s">
        <v>45</v>
      </c>
    </row>
    <row r="1302" spans="1:8" s="57" customFormat="1" ht="15.75" customHeight="1">
      <c r="A1302" s="83"/>
      <c r="B1302" s="196" t="s">
        <v>474</v>
      </c>
      <c r="C1302" s="197" t="s">
        <v>1037</v>
      </c>
      <c r="D1302" s="859" t="s">
        <v>1067</v>
      </c>
      <c r="E1302" s="132">
        <v>43523</v>
      </c>
      <c r="F1302" s="74">
        <f>E1302+4</f>
        <v>43527</v>
      </c>
      <c r="G1302" s="74">
        <f>F1302+11</f>
        <v>43538</v>
      </c>
    </row>
    <row r="1303" spans="1:8" s="57" customFormat="1" ht="15.75" customHeight="1">
      <c r="A1303" s="83"/>
      <c r="B1303" s="196" t="s">
        <v>475</v>
      </c>
      <c r="C1303" s="197" t="s">
        <v>1039</v>
      </c>
      <c r="D1303" s="863"/>
      <c r="E1303" s="132">
        <f t="shared" ref="E1303:G1304" si="173">E1302+7</f>
        <v>43530</v>
      </c>
      <c r="F1303" s="74">
        <f t="shared" si="173"/>
        <v>43534</v>
      </c>
      <c r="G1303" s="74">
        <f t="shared" si="173"/>
        <v>43545</v>
      </c>
    </row>
    <row r="1304" spans="1:8" s="57" customFormat="1" ht="15.75" customHeight="1">
      <c r="A1304" s="83"/>
      <c r="B1304" s="196" t="s">
        <v>387</v>
      </c>
      <c r="C1304" s="197" t="s">
        <v>1040</v>
      </c>
      <c r="D1304" s="863"/>
      <c r="E1304" s="132">
        <f t="shared" si="173"/>
        <v>43537</v>
      </c>
      <c r="F1304" s="74">
        <f t="shared" si="173"/>
        <v>43541</v>
      </c>
      <c r="G1304" s="74">
        <f t="shared" si="173"/>
        <v>43552</v>
      </c>
    </row>
    <row r="1305" spans="1:8" s="57" customFormat="1" ht="15.75" customHeight="1">
      <c r="A1305" s="83"/>
      <c r="B1305" s="196" t="s">
        <v>476</v>
      </c>
      <c r="C1305" s="197" t="s">
        <v>1041</v>
      </c>
      <c r="D1305" s="863"/>
      <c r="E1305" s="132">
        <f>E1303+7</f>
        <v>43537</v>
      </c>
      <c r="F1305" s="74">
        <f>F1303+7</f>
        <v>43541</v>
      </c>
      <c r="G1305" s="74">
        <f>G1303+7</f>
        <v>43552</v>
      </c>
    </row>
    <row r="1306" spans="1:8" s="57" customFormat="1" ht="15.75" customHeight="1">
      <c r="A1306" s="83" t="s">
        <v>196</v>
      </c>
      <c r="B1306" s="196"/>
      <c r="C1306" s="197"/>
      <c r="D1306" s="863"/>
      <c r="E1306" s="81">
        <f>E1304+7</f>
        <v>43544</v>
      </c>
      <c r="F1306" s="81">
        <f>F1305+7</f>
        <v>43548</v>
      </c>
      <c r="G1306" s="81">
        <f>G1305+7</f>
        <v>43559</v>
      </c>
    </row>
    <row r="1307" spans="1:8" s="57" customFormat="1" ht="15.75" customHeight="1">
      <c r="A1307" s="83"/>
      <c r="B1307" s="866"/>
      <c r="C1307" s="866"/>
      <c r="D1307" s="863"/>
      <c r="E1307" s="206">
        <f>E1305+7</f>
        <v>43544</v>
      </c>
      <c r="F1307" s="206">
        <f>F1306+7</f>
        <v>43555</v>
      </c>
      <c r="G1307" s="206">
        <f>G1306+7</f>
        <v>43566</v>
      </c>
    </row>
    <row r="1308" spans="1:8" s="57" customFormat="1" ht="15.75" customHeight="1">
      <c r="A1308" s="83"/>
      <c r="B1308" s="866"/>
      <c r="C1308" s="866"/>
      <c r="D1308" s="873"/>
      <c r="E1308" s="127"/>
      <c r="F1308" s="127"/>
      <c r="G1308" s="127"/>
    </row>
    <row r="1309" spans="1:8" s="872" customFormat="1" ht="15.75" customHeight="1">
      <c r="A1309" s="871"/>
    </row>
    <row r="1310" spans="1:8" s="84" customFormat="1" ht="15.75" customHeight="1">
      <c r="A1310" s="83"/>
    </row>
    <row r="1311" spans="1:8" s="57" customFormat="1" ht="15.75" customHeight="1">
      <c r="A1311" s="83"/>
      <c r="B1311" s="73" t="s">
        <v>40</v>
      </c>
      <c r="C1311" s="200" t="s">
        <v>41</v>
      </c>
      <c r="D1311" s="192" t="s">
        <v>769</v>
      </c>
      <c r="E1311" s="74" t="s">
        <v>1042</v>
      </c>
      <c r="F1311" s="74" t="s">
        <v>43</v>
      </c>
      <c r="G1311" s="98" t="s">
        <v>188</v>
      </c>
    </row>
    <row r="1312" spans="1:8" s="57" customFormat="1" ht="15.75" customHeight="1">
      <c r="A1312" s="83"/>
      <c r="B1312" s="73"/>
      <c r="C1312" s="186"/>
      <c r="D1312" s="192"/>
      <c r="E1312" s="74" t="s">
        <v>32</v>
      </c>
      <c r="F1312" s="74" t="s">
        <v>44</v>
      </c>
      <c r="G1312" s="74" t="s">
        <v>45</v>
      </c>
    </row>
    <row r="1313" spans="1:8" s="57" customFormat="1" ht="15.75" customHeight="1">
      <c r="A1313" s="53"/>
      <c r="B1313" s="189" t="s">
        <v>550</v>
      </c>
      <c r="C1313" s="187">
        <v>2</v>
      </c>
      <c r="D1313" s="862" t="s">
        <v>1046</v>
      </c>
      <c r="E1313" s="74">
        <v>43524</v>
      </c>
      <c r="F1313" s="74">
        <f>E1313+4</f>
        <v>43528</v>
      </c>
      <c r="G1313" s="74">
        <f>F1313+12</f>
        <v>43540</v>
      </c>
    </row>
    <row r="1314" spans="1:8" s="57" customFormat="1" ht="15.75" customHeight="1">
      <c r="A1314" s="54"/>
      <c r="B1314" s="189" t="s">
        <v>551</v>
      </c>
      <c r="C1314" s="188">
        <v>4</v>
      </c>
      <c r="D1314" s="863"/>
      <c r="E1314" s="74">
        <f t="shared" ref="E1314:G1316" si="174">E1313+7</f>
        <v>43531</v>
      </c>
      <c r="F1314" s="74">
        <f t="shared" si="174"/>
        <v>43535</v>
      </c>
      <c r="G1314" s="74">
        <f t="shared" si="174"/>
        <v>43547</v>
      </c>
    </row>
    <row r="1315" spans="1:8" s="57" customFormat="1" ht="15.75" customHeight="1">
      <c r="A1315" s="83"/>
      <c r="B1315" s="189" t="s">
        <v>552</v>
      </c>
      <c r="C1315" s="73" t="s">
        <v>1032</v>
      </c>
      <c r="D1315" s="863"/>
      <c r="E1315" s="74">
        <f t="shared" si="174"/>
        <v>43538</v>
      </c>
      <c r="F1315" s="74">
        <f t="shared" si="174"/>
        <v>43542</v>
      </c>
      <c r="G1315" s="74">
        <f t="shared" si="174"/>
        <v>43554</v>
      </c>
    </row>
    <row r="1316" spans="1:8" s="57" customFormat="1" ht="15.75" customHeight="1">
      <c r="A1316" s="83"/>
      <c r="B1316" s="189" t="s">
        <v>352</v>
      </c>
      <c r="C1316" s="116" t="s">
        <v>1033</v>
      </c>
      <c r="D1316" s="863"/>
      <c r="E1316" s="74">
        <f t="shared" si="174"/>
        <v>43545</v>
      </c>
      <c r="F1316" s="74">
        <f t="shared" si="174"/>
        <v>43549</v>
      </c>
      <c r="G1316" s="74">
        <f t="shared" si="174"/>
        <v>43561</v>
      </c>
    </row>
    <row r="1317" spans="1:8" s="57" customFormat="1" ht="15.75" customHeight="1">
      <c r="A1317" s="87" t="s">
        <v>197</v>
      </c>
      <c r="B1317" s="189"/>
      <c r="C1317" s="190"/>
      <c r="D1317" s="863"/>
      <c r="E1317" s="208">
        <f t="shared" ref="E1317:G1318" si="175">E1316+7</f>
        <v>43552</v>
      </c>
      <c r="F1317" s="208">
        <f t="shared" si="175"/>
        <v>43556</v>
      </c>
      <c r="G1317" s="208">
        <f t="shared" si="175"/>
        <v>43568</v>
      </c>
    </row>
    <row r="1318" spans="1:8" s="57" customFormat="1" ht="15.75" customHeight="1">
      <c r="A1318" s="83"/>
      <c r="B1318" s="189"/>
      <c r="C1318" s="207"/>
      <c r="D1318" s="864"/>
      <c r="E1318" s="208">
        <f t="shared" si="175"/>
        <v>43559</v>
      </c>
      <c r="F1318" s="208">
        <f t="shared" si="175"/>
        <v>43563</v>
      </c>
      <c r="G1318" s="208">
        <f t="shared" si="175"/>
        <v>43575</v>
      </c>
    </row>
    <row r="1319" spans="1:8" s="57" customFormat="1" ht="15.75" customHeight="1">
      <c r="A1319" s="871" t="s">
        <v>1068</v>
      </c>
      <c r="B1319" s="872"/>
      <c r="C1319" s="872"/>
      <c r="D1319" s="872"/>
      <c r="E1319" s="872"/>
      <c r="F1319" s="872"/>
      <c r="G1319" s="872"/>
      <c r="H1319" s="872"/>
    </row>
    <row r="1320" spans="1:8" s="57" customFormat="1" ht="15.75" customHeight="1">
      <c r="A1320" s="872"/>
      <c r="B1320" s="872"/>
      <c r="C1320" s="872"/>
      <c r="D1320" s="872"/>
      <c r="E1320" s="872"/>
      <c r="F1320" s="872"/>
      <c r="G1320" s="872"/>
      <c r="H1320" s="872"/>
    </row>
    <row r="1321" spans="1:8" s="57" customFormat="1" ht="15.75" customHeight="1">
      <c r="A1321" s="83"/>
      <c r="B1321" s="198" t="s">
        <v>40</v>
      </c>
      <c r="C1321" s="199" t="s">
        <v>41</v>
      </c>
      <c r="D1321" s="192" t="s">
        <v>769</v>
      </c>
      <c r="E1321" s="74" t="s">
        <v>1042</v>
      </c>
      <c r="F1321" s="74" t="s">
        <v>43</v>
      </c>
      <c r="G1321" s="74" t="s">
        <v>198</v>
      </c>
    </row>
    <row r="1322" spans="1:8" s="57" customFormat="1" ht="15.75" customHeight="1">
      <c r="A1322" s="83"/>
      <c r="B1322" s="198"/>
      <c r="C1322" s="199"/>
      <c r="D1322" s="150"/>
      <c r="E1322" s="74" t="s">
        <v>32</v>
      </c>
      <c r="F1322" s="74" t="s">
        <v>44</v>
      </c>
      <c r="G1322" s="74" t="s">
        <v>45</v>
      </c>
    </row>
    <row r="1323" spans="1:8" s="57" customFormat="1" ht="15.75" customHeight="1">
      <c r="A1323" s="85"/>
      <c r="B1323" s="198" t="s">
        <v>1069</v>
      </c>
      <c r="C1323" s="199" t="s">
        <v>1070</v>
      </c>
      <c r="D1323" s="862" t="s">
        <v>1071</v>
      </c>
      <c r="E1323" s="74">
        <v>43523</v>
      </c>
      <c r="F1323" s="74">
        <f>E1323+5</f>
        <v>43528</v>
      </c>
      <c r="G1323" s="74">
        <f>F1323+17</f>
        <v>43545</v>
      </c>
    </row>
    <row r="1324" spans="1:8" s="57" customFormat="1" ht="15.75" customHeight="1">
      <c r="A1324" s="55"/>
      <c r="B1324" s="198" t="s">
        <v>1072</v>
      </c>
      <c r="C1324" s="199" t="s">
        <v>1073</v>
      </c>
      <c r="D1324" s="888"/>
      <c r="E1324" s="74">
        <f t="shared" ref="E1324:F1327" si="176">E1323+7</f>
        <v>43530</v>
      </c>
      <c r="F1324" s="74">
        <f t="shared" si="176"/>
        <v>43535</v>
      </c>
      <c r="G1324" s="74">
        <f>F1324+17</f>
        <v>43552</v>
      </c>
    </row>
    <row r="1325" spans="1:8" s="57" customFormat="1" ht="15.75" customHeight="1">
      <c r="A1325" s="86"/>
      <c r="B1325" s="116" t="s">
        <v>1074</v>
      </c>
      <c r="C1325" s="116" t="s">
        <v>1070</v>
      </c>
      <c r="D1325" s="888"/>
      <c r="E1325" s="74">
        <f t="shared" si="176"/>
        <v>43537</v>
      </c>
      <c r="F1325" s="74">
        <f t="shared" si="176"/>
        <v>43542</v>
      </c>
      <c r="G1325" s="74">
        <f>F1325+17</f>
        <v>43559</v>
      </c>
    </row>
    <row r="1326" spans="1:8" s="57" customFormat="1" ht="15.75" customHeight="1">
      <c r="A1326" s="85"/>
      <c r="B1326" s="209" t="s">
        <v>1075</v>
      </c>
      <c r="C1326" s="210" t="s">
        <v>1070</v>
      </c>
      <c r="D1326" s="888"/>
      <c r="E1326" s="74">
        <f t="shared" si="176"/>
        <v>43544</v>
      </c>
      <c r="F1326" s="74">
        <f t="shared" si="176"/>
        <v>43549</v>
      </c>
      <c r="G1326" s="74">
        <f>F1326+17</f>
        <v>43566</v>
      </c>
    </row>
    <row r="1327" spans="1:8" s="57" customFormat="1" ht="15.75" customHeight="1">
      <c r="A1327" s="85" t="s">
        <v>1076</v>
      </c>
      <c r="B1327" s="116" t="s">
        <v>1077</v>
      </c>
      <c r="C1327" s="116" t="s">
        <v>1070</v>
      </c>
      <c r="D1327" s="889"/>
      <c r="E1327" s="74">
        <f t="shared" si="176"/>
        <v>43551</v>
      </c>
      <c r="F1327" s="74">
        <f t="shared" si="176"/>
        <v>43556</v>
      </c>
      <c r="G1327" s="74">
        <f>F1327+17</f>
        <v>43573</v>
      </c>
    </row>
    <row r="1328" spans="1:8" s="57" customFormat="1" ht="15.75" customHeight="1">
      <c r="A1328" s="85"/>
      <c r="B1328" s="85"/>
      <c r="C1328" s="41"/>
      <c r="D1328" s="18"/>
      <c r="E1328" s="18"/>
      <c r="F1328" s="19"/>
      <c r="G1328" s="19"/>
    </row>
    <row r="1329" spans="1:7" s="872" customFormat="1" ht="15.75" customHeight="1">
      <c r="A1329" s="892"/>
    </row>
    <row r="1330" spans="1:7" s="872" customFormat="1" ht="15.75" customHeight="1"/>
    <row r="1331" spans="1:7" s="57" customFormat="1" ht="15.75" customHeight="1">
      <c r="A1331" s="85"/>
      <c r="B1331" s="198" t="s">
        <v>40</v>
      </c>
      <c r="C1331" s="199" t="s">
        <v>41</v>
      </c>
      <c r="D1331" s="150" t="s">
        <v>769</v>
      </c>
      <c r="E1331" s="74" t="s">
        <v>1042</v>
      </c>
      <c r="F1331" s="74" t="s">
        <v>43</v>
      </c>
      <c r="G1331" s="74" t="s">
        <v>333</v>
      </c>
    </row>
    <row r="1332" spans="1:7" s="57" customFormat="1" ht="15.75" customHeight="1">
      <c r="A1332" s="85"/>
      <c r="B1332" s="198"/>
      <c r="C1332" s="199"/>
      <c r="D1332" s="150"/>
      <c r="E1332" s="74" t="s">
        <v>32</v>
      </c>
      <c r="F1332" s="74" t="s">
        <v>44</v>
      </c>
      <c r="G1332" s="74" t="s">
        <v>45</v>
      </c>
    </row>
    <row r="1333" spans="1:7" s="57" customFormat="1" ht="15.75" customHeight="1">
      <c r="A1333" s="85"/>
      <c r="B1333" s="198" t="s">
        <v>424</v>
      </c>
      <c r="C1333" s="199" t="s">
        <v>425</v>
      </c>
      <c r="D1333" s="862" t="s">
        <v>1050</v>
      </c>
      <c r="E1333" s="74">
        <v>43521</v>
      </c>
      <c r="F1333" s="74">
        <f>E1333+5</f>
        <v>43526</v>
      </c>
      <c r="G1333" s="74">
        <f>F1333+17</f>
        <v>43543</v>
      </c>
    </row>
    <row r="1334" spans="1:7" s="57" customFormat="1" ht="15.75" customHeight="1">
      <c r="A1334" s="85"/>
      <c r="B1334" s="198" t="s">
        <v>544</v>
      </c>
      <c r="C1334" s="199" t="s">
        <v>547</v>
      </c>
      <c r="D1334" s="863"/>
      <c r="E1334" s="74">
        <f t="shared" ref="E1334:F1337" si="177">E1333+7</f>
        <v>43528</v>
      </c>
      <c r="F1334" s="74">
        <f t="shared" si="177"/>
        <v>43533</v>
      </c>
      <c r="G1334" s="74">
        <f>F1334+17</f>
        <v>43550</v>
      </c>
    </row>
    <row r="1335" spans="1:7" s="57" customFormat="1" ht="15.75" customHeight="1">
      <c r="A1335" s="85"/>
      <c r="B1335" s="198" t="s">
        <v>545</v>
      </c>
      <c r="C1335" s="199" t="s">
        <v>548</v>
      </c>
      <c r="D1335" s="863"/>
      <c r="E1335" s="74">
        <f t="shared" si="177"/>
        <v>43535</v>
      </c>
      <c r="F1335" s="74">
        <f t="shared" si="177"/>
        <v>43540</v>
      </c>
      <c r="G1335" s="74">
        <f>F1335+17</f>
        <v>43557</v>
      </c>
    </row>
    <row r="1336" spans="1:7" s="57" customFormat="1" ht="15.75" customHeight="1">
      <c r="A1336" s="85"/>
      <c r="B1336" s="94" t="s">
        <v>380</v>
      </c>
      <c r="C1336" s="94"/>
      <c r="D1336" s="863"/>
      <c r="E1336" s="74">
        <f t="shared" si="177"/>
        <v>43542</v>
      </c>
      <c r="F1336" s="74">
        <f t="shared" si="177"/>
        <v>43547</v>
      </c>
      <c r="G1336" s="74">
        <f>F1336+17</f>
        <v>43564</v>
      </c>
    </row>
    <row r="1337" spans="1:7" s="57" customFormat="1" ht="15.75" customHeight="1">
      <c r="A1337" s="85" t="s">
        <v>199</v>
      </c>
      <c r="B1337" s="73" t="s">
        <v>546</v>
      </c>
      <c r="C1337" s="73" t="s">
        <v>549</v>
      </c>
      <c r="D1337" s="863"/>
      <c r="E1337" s="98">
        <f>E1336+7</f>
        <v>43549</v>
      </c>
      <c r="F1337" s="98">
        <f t="shared" si="177"/>
        <v>43554</v>
      </c>
      <c r="G1337" s="98">
        <f>F1337+17</f>
        <v>43571</v>
      </c>
    </row>
    <row r="1338" spans="1:7" s="57" customFormat="1" ht="15.75" customHeight="1">
      <c r="A1338" s="85"/>
      <c r="B1338" s="73"/>
      <c r="C1338" s="73"/>
      <c r="D1338" s="873"/>
      <c r="E1338" s="73"/>
      <c r="F1338" s="73"/>
      <c r="G1338" s="73"/>
    </row>
    <row r="1339" spans="1:7" s="57" customFormat="1" ht="15.75" customHeight="1">
      <c r="A1339" s="892"/>
      <c r="B1339" s="852"/>
      <c r="C1339" s="852"/>
      <c r="D1339" s="852"/>
      <c r="E1339" s="852"/>
      <c r="F1339" s="852"/>
      <c r="G1339" s="895"/>
    </row>
    <row r="1340" spans="1:7" s="57" customFormat="1" ht="15.75" customHeight="1">
      <c r="A1340" s="85"/>
      <c r="B1340" s="198" t="s">
        <v>40</v>
      </c>
      <c r="C1340" s="199" t="s">
        <v>41</v>
      </c>
      <c r="D1340" s="150" t="s">
        <v>769</v>
      </c>
      <c r="E1340" s="74" t="s">
        <v>1042</v>
      </c>
      <c r="F1340" s="74" t="s">
        <v>43</v>
      </c>
      <c r="G1340" s="74" t="s">
        <v>1078</v>
      </c>
    </row>
    <row r="1341" spans="1:7" s="57" customFormat="1" ht="15.75" customHeight="1">
      <c r="A1341" s="85"/>
      <c r="B1341" s="198"/>
      <c r="C1341" s="199"/>
      <c r="D1341" s="150"/>
      <c r="E1341" s="74" t="s">
        <v>32</v>
      </c>
      <c r="F1341" s="74" t="s">
        <v>44</v>
      </c>
      <c r="G1341" s="74" t="s">
        <v>45</v>
      </c>
    </row>
    <row r="1342" spans="1:7" s="57" customFormat="1" ht="15.75" customHeight="1">
      <c r="A1342" s="85"/>
      <c r="B1342" s="198" t="s">
        <v>348</v>
      </c>
      <c r="C1342" s="199"/>
      <c r="D1342" s="867" t="s">
        <v>1079</v>
      </c>
      <c r="E1342" s="74">
        <v>43524</v>
      </c>
      <c r="F1342" s="74">
        <f>E1342+5</f>
        <v>43529</v>
      </c>
      <c r="G1342" s="74">
        <f>F1342+17</f>
        <v>43546</v>
      </c>
    </row>
    <row r="1343" spans="1:7" s="57" customFormat="1" ht="15.75" customHeight="1">
      <c r="A1343" s="85"/>
      <c r="B1343" s="198" t="s">
        <v>540</v>
      </c>
      <c r="C1343" s="199" t="s">
        <v>541</v>
      </c>
      <c r="D1343" s="868"/>
      <c r="E1343" s="74">
        <f t="shared" ref="E1343:F1346" si="178">E1342+7</f>
        <v>43531</v>
      </c>
      <c r="F1343" s="74">
        <f t="shared" si="178"/>
        <v>43536</v>
      </c>
      <c r="G1343" s="74">
        <f>F1343+17</f>
        <v>43553</v>
      </c>
    </row>
    <row r="1344" spans="1:7" s="57" customFormat="1" ht="15.75" customHeight="1">
      <c r="A1344" s="85"/>
      <c r="B1344" s="198" t="s">
        <v>354</v>
      </c>
      <c r="C1344" s="199" t="s">
        <v>542</v>
      </c>
      <c r="D1344" s="868"/>
      <c r="E1344" s="74">
        <f t="shared" si="178"/>
        <v>43538</v>
      </c>
      <c r="F1344" s="74">
        <f t="shared" si="178"/>
        <v>43543</v>
      </c>
      <c r="G1344" s="74">
        <f>F1344+17</f>
        <v>43560</v>
      </c>
    </row>
    <row r="1345" spans="1:8" s="57" customFormat="1" ht="15.75" customHeight="1">
      <c r="A1345" s="85"/>
      <c r="B1345" s="198" t="s">
        <v>149</v>
      </c>
      <c r="C1345" s="199" t="s">
        <v>543</v>
      </c>
      <c r="D1345" s="868"/>
      <c r="E1345" s="74">
        <f t="shared" si="178"/>
        <v>43545</v>
      </c>
      <c r="F1345" s="74">
        <f t="shared" si="178"/>
        <v>43550</v>
      </c>
      <c r="G1345" s="74">
        <f>F1345+17</f>
        <v>43567</v>
      </c>
    </row>
    <row r="1346" spans="1:8" s="57" customFormat="1" ht="15.75" customHeight="1">
      <c r="A1346" s="85"/>
      <c r="B1346" s="82" t="s">
        <v>430</v>
      </c>
      <c r="C1346" s="211" t="s">
        <v>541</v>
      </c>
      <c r="D1346" s="869"/>
      <c r="E1346" s="81">
        <f t="shared" si="178"/>
        <v>43552</v>
      </c>
      <c r="F1346" s="81">
        <f>F1345+7</f>
        <v>43557</v>
      </c>
      <c r="G1346" s="81">
        <f>F1346+17</f>
        <v>43574</v>
      </c>
    </row>
    <row r="1347" spans="1:8" s="57" customFormat="1" ht="15.75" customHeight="1">
      <c r="A1347" s="892"/>
      <c r="B1347" s="872"/>
      <c r="C1347" s="872"/>
      <c r="D1347" s="872"/>
      <c r="E1347" s="872"/>
      <c r="F1347" s="872"/>
      <c r="G1347" s="872"/>
      <c r="H1347" s="872"/>
    </row>
    <row r="1348" spans="1:8" s="57" customFormat="1" ht="15.75" customHeight="1">
      <c r="A1348" s="872"/>
      <c r="B1348" s="872"/>
      <c r="C1348" s="872"/>
      <c r="D1348" s="872"/>
      <c r="E1348" s="872"/>
      <c r="F1348" s="872"/>
      <c r="G1348" s="872"/>
      <c r="H1348" s="872"/>
    </row>
    <row r="1349" spans="1:8" s="57" customFormat="1" ht="15.75" customHeight="1">
      <c r="A1349" s="872"/>
      <c r="B1349" s="872"/>
      <c r="C1349" s="872"/>
      <c r="D1349" s="872"/>
      <c r="E1349" s="872"/>
      <c r="F1349" s="872"/>
      <c r="G1349" s="872"/>
      <c r="H1349" s="872"/>
    </row>
    <row r="1350" spans="1:8" s="57" customFormat="1" ht="15.75" customHeight="1">
      <c r="A1350" s="85"/>
      <c r="B1350" s="198" t="s">
        <v>40</v>
      </c>
      <c r="C1350" s="199" t="s">
        <v>41</v>
      </c>
      <c r="D1350" s="150" t="s">
        <v>769</v>
      </c>
      <c r="E1350" s="74" t="s">
        <v>1042</v>
      </c>
      <c r="F1350" s="74" t="s">
        <v>43</v>
      </c>
      <c r="G1350" s="74" t="s">
        <v>332</v>
      </c>
    </row>
    <row r="1351" spans="1:8" s="57" customFormat="1" ht="15.75" customHeight="1">
      <c r="A1351" s="85"/>
      <c r="B1351" s="198"/>
      <c r="C1351" s="199"/>
      <c r="D1351" s="150"/>
      <c r="E1351" s="74" t="s">
        <v>32</v>
      </c>
      <c r="F1351" s="74" t="s">
        <v>44</v>
      </c>
      <c r="G1351" s="74" t="s">
        <v>45</v>
      </c>
    </row>
    <row r="1352" spans="1:8" s="57" customFormat="1" ht="15.75" customHeight="1">
      <c r="A1352" s="85"/>
      <c r="B1352" s="198" t="s">
        <v>424</v>
      </c>
      <c r="C1352" s="199" t="s">
        <v>425</v>
      </c>
      <c r="D1352" s="883" t="s">
        <v>1050</v>
      </c>
      <c r="E1352" s="74">
        <v>43521</v>
      </c>
      <c r="F1352" s="74">
        <f>E1352+5</f>
        <v>43526</v>
      </c>
      <c r="G1352" s="74">
        <f>F1352+17</f>
        <v>43543</v>
      </c>
    </row>
    <row r="1353" spans="1:8" s="57" customFormat="1" ht="15.75" customHeight="1">
      <c r="A1353" s="85"/>
      <c r="B1353" s="198" t="s">
        <v>544</v>
      </c>
      <c r="C1353" s="199" t="s">
        <v>547</v>
      </c>
      <c r="D1353" s="890"/>
      <c r="E1353" s="74">
        <f t="shared" ref="E1353:F1354" si="179">E1352+7</f>
        <v>43528</v>
      </c>
      <c r="F1353" s="74">
        <f t="shared" si="179"/>
        <v>43533</v>
      </c>
      <c r="G1353" s="74">
        <f>F1353+17</f>
        <v>43550</v>
      </c>
    </row>
    <row r="1354" spans="1:8" s="57" customFormat="1" ht="15.75" customHeight="1">
      <c r="A1354" s="85"/>
      <c r="B1354" s="198" t="s">
        <v>545</v>
      </c>
      <c r="C1354" s="199" t="s">
        <v>548</v>
      </c>
      <c r="D1354" s="890"/>
      <c r="E1354" s="74">
        <f t="shared" si="179"/>
        <v>43535</v>
      </c>
      <c r="F1354" s="74">
        <f t="shared" si="179"/>
        <v>43540</v>
      </c>
      <c r="G1354" s="74">
        <f>F1354+17</f>
        <v>43557</v>
      </c>
    </row>
    <row r="1355" spans="1:8" s="57" customFormat="1" ht="15.75" customHeight="1">
      <c r="A1355" s="85"/>
      <c r="B1355" s="94" t="s">
        <v>380</v>
      </c>
      <c r="C1355" s="94"/>
      <c r="D1355" s="890"/>
      <c r="E1355" s="212">
        <f>E1354+7</f>
        <v>43542</v>
      </c>
      <c r="F1355" s="212">
        <f>F1354+7</f>
        <v>43547</v>
      </c>
      <c r="G1355" s="212">
        <f>F1355+17</f>
        <v>43564</v>
      </c>
    </row>
    <row r="1356" spans="1:8" s="57" customFormat="1" ht="15.75" customHeight="1">
      <c r="A1356" s="85" t="s">
        <v>1080</v>
      </c>
      <c r="B1356" s="73" t="s">
        <v>546</v>
      </c>
      <c r="C1356" s="73" t="s">
        <v>549</v>
      </c>
      <c r="D1356" s="891"/>
      <c r="E1356" s="98">
        <f>E1355+7</f>
        <v>43549</v>
      </c>
      <c r="F1356" s="98">
        <f>F1355+7</f>
        <v>43554</v>
      </c>
      <c r="G1356" s="98">
        <f>F1356+17</f>
        <v>43571</v>
      </c>
    </row>
    <row r="1357" spans="1:8" s="57" customFormat="1" ht="15.75" customHeight="1">
      <c r="A1357" s="85"/>
      <c r="B1357" s="73"/>
      <c r="C1357" s="73"/>
      <c r="D1357" s="73"/>
      <c r="E1357" s="73"/>
      <c r="F1357" s="73"/>
      <c r="G1357" s="73"/>
    </row>
    <row r="1358" spans="1:8" s="57" customFormat="1" ht="15.75" customHeight="1">
      <c r="A1358" s="892"/>
      <c r="B1358" s="872"/>
      <c r="C1358" s="872"/>
      <c r="D1358" s="872"/>
      <c r="E1358" s="872"/>
      <c r="F1358" s="872"/>
      <c r="G1358" s="872"/>
      <c r="H1358" s="872"/>
    </row>
    <row r="1359" spans="1:8" s="57" customFormat="1" ht="15.75" customHeight="1">
      <c r="A1359" s="85"/>
      <c r="B1359" s="858" t="s">
        <v>40</v>
      </c>
      <c r="C1359" s="88" t="s">
        <v>41</v>
      </c>
      <c r="D1359" s="88" t="s">
        <v>42</v>
      </c>
      <c r="E1359" s="73" t="s">
        <v>770</v>
      </c>
      <c r="F1359" s="73" t="s">
        <v>43</v>
      </c>
      <c r="G1359" s="88" t="s">
        <v>332</v>
      </c>
    </row>
    <row r="1360" spans="1:8" s="57" customFormat="1" ht="15.75" customHeight="1">
      <c r="A1360" s="85"/>
      <c r="B1360" s="855"/>
      <c r="C1360" s="89"/>
      <c r="D1360" s="89"/>
      <c r="E1360" s="77" t="s">
        <v>32</v>
      </c>
      <c r="F1360" s="103" t="s">
        <v>44</v>
      </c>
      <c r="G1360" s="73" t="s">
        <v>45</v>
      </c>
    </row>
    <row r="1361" spans="1:7" s="57" customFormat="1" ht="15.75" customHeight="1">
      <c r="A1361" s="85"/>
      <c r="B1361" s="198" t="s">
        <v>348</v>
      </c>
      <c r="C1361" s="199"/>
      <c r="D1361" s="883" t="s">
        <v>1079</v>
      </c>
      <c r="E1361" s="74">
        <v>43524</v>
      </c>
      <c r="F1361" s="74">
        <f>E1361+5</f>
        <v>43529</v>
      </c>
      <c r="G1361" s="74">
        <f>F1361+17</f>
        <v>43546</v>
      </c>
    </row>
    <row r="1362" spans="1:7" s="57" customFormat="1" ht="15.75" customHeight="1">
      <c r="A1362" s="85"/>
      <c r="B1362" s="198" t="s">
        <v>540</v>
      </c>
      <c r="C1362" s="199" t="s">
        <v>541</v>
      </c>
      <c r="D1362" s="890"/>
      <c r="E1362" s="74">
        <f t="shared" ref="E1362:F1362" si="180">E1361+7</f>
        <v>43531</v>
      </c>
      <c r="F1362" s="74">
        <f t="shared" si="180"/>
        <v>43536</v>
      </c>
      <c r="G1362" s="74">
        <f>F1362+17</f>
        <v>43553</v>
      </c>
    </row>
    <row r="1363" spans="1:7" s="57" customFormat="1" ht="15.75" customHeight="1">
      <c r="A1363" s="55"/>
      <c r="B1363" s="198" t="s">
        <v>354</v>
      </c>
      <c r="C1363" s="199" t="s">
        <v>542</v>
      </c>
      <c r="D1363" s="890"/>
      <c r="E1363" s="74">
        <f t="shared" ref="E1363:F1363" si="181">E1362+7</f>
        <v>43538</v>
      </c>
      <c r="F1363" s="74">
        <f t="shared" si="181"/>
        <v>43543</v>
      </c>
      <c r="G1363" s="74">
        <f>F1363+17</f>
        <v>43560</v>
      </c>
    </row>
    <row r="1364" spans="1:7" s="57" customFormat="1" ht="15.75" customHeight="1">
      <c r="A1364" s="69" t="s">
        <v>1081</v>
      </c>
      <c r="B1364" s="198" t="s">
        <v>149</v>
      </c>
      <c r="C1364" s="199" t="s">
        <v>543</v>
      </c>
      <c r="D1364" s="890"/>
      <c r="E1364" s="74">
        <f t="shared" ref="E1364:F1364" si="182">E1363+7</f>
        <v>43545</v>
      </c>
      <c r="F1364" s="74">
        <f t="shared" si="182"/>
        <v>43550</v>
      </c>
      <c r="G1364" s="74">
        <f>F1364+17</f>
        <v>43567</v>
      </c>
    </row>
    <row r="1365" spans="1:7" s="57" customFormat="1" ht="15.75" customHeight="1">
      <c r="B1365" s="82" t="s">
        <v>430</v>
      </c>
      <c r="C1365" s="211" t="s">
        <v>541</v>
      </c>
      <c r="D1365" s="891"/>
      <c r="E1365" s="81">
        <f t="shared" ref="E1365" si="183">E1364+7</f>
        <v>43552</v>
      </c>
      <c r="F1365" s="81">
        <f>F1364+7</f>
        <v>43557</v>
      </c>
      <c r="G1365" s="81">
        <f>F1365+17</f>
        <v>43574</v>
      </c>
    </row>
    <row r="1366" spans="1:7" s="57" customFormat="1" ht="15.75"/>
    <row r="1367" spans="1:7" s="72" customFormat="1"/>
  </sheetData>
  <mergeCells count="493">
    <mergeCell ref="B621:B622"/>
    <mergeCell ref="A620:B620"/>
    <mergeCell ref="B788:B789"/>
    <mergeCell ref="B798:B799"/>
    <mergeCell ref="B959:B960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88:C789"/>
    <mergeCell ref="D740:D744"/>
    <mergeCell ref="C825:C826"/>
    <mergeCell ref="C677:C678"/>
    <mergeCell ref="C641:C642"/>
    <mergeCell ref="D818:D822"/>
    <mergeCell ref="D762:D766"/>
    <mergeCell ref="D770:D771"/>
    <mergeCell ref="D643:D647"/>
    <mergeCell ref="B941:B942"/>
    <mergeCell ref="B677:B678"/>
    <mergeCell ref="B770:B771"/>
    <mergeCell ref="B864:B865"/>
    <mergeCell ref="B911:B912"/>
    <mergeCell ref="D624:D628"/>
    <mergeCell ref="A629:B629"/>
    <mergeCell ref="B779:B780"/>
    <mergeCell ref="C770:C771"/>
    <mergeCell ref="C807:C808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C844:C845"/>
    <mergeCell ref="C816:C817"/>
    <mergeCell ref="B844:B845"/>
    <mergeCell ref="B901:B902"/>
    <mergeCell ref="A611:B611"/>
    <mergeCell ref="B612:B613"/>
    <mergeCell ref="B630:B631"/>
    <mergeCell ref="C612:C613"/>
    <mergeCell ref="B1005:B1006"/>
    <mergeCell ref="B668:B669"/>
    <mergeCell ref="B651:B652"/>
    <mergeCell ref="B660:B661"/>
    <mergeCell ref="B641:B642"/>
    <mergeCell ref="B807:B808"/>
    <mergeCell ref="B711:B712"/>
    <mergeCell ref="B685:B686"/>
    <mergeCell ref="C760:C761"/>
    <mergeCell ref="B747:B748"/>
    <mergeCell ref="B720:B721"/>
    <mergeCell ref="C720:C721"/>
    <mergeCell ref="C711:C712"/>
    <mergeCell ref="C703:C704"/>
    <mergeCell ref="B760:B761"/>
    <mergeCell ref="C694:C695"/>
    <mergeCell ref="C685:C686"/>
    <mergeCell ref="B703:B704"/>
    <mergeCell ref="B694:B695"/>
    <mergeCell ref="B985:B986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612:D613"/>
    <mergeCell ref="C651:C652"/>
    <mergeCell ref="C668:C669"/>
    <mergeCell ref="D800:D804"/>
    <mergeCell ref="D662:D666"/>
    <mergeCell ref="D641:D642"/>
    <mergeCell ref="D685:D686"/>
    <mergeCell ref="D781:D785"/>
    <mergeCell ref="D705:D709"/>
    <mergeCell ref="D670:D674"/>
    <mergeCell ref="D703:D704"/>
    <mergeCell ref="D760:D761"/>
    <mergeCell ref="D722:D726"/>
    <mergeCell ref="D772:D776"/>
    <mergeCell ref="D720:D721"/>
    <mergeCell ref="D615:D619"/>
    <mergeCell ref="C630:C631"/>
    <mergeCell ref="C779:C780"/>
    <mergeCell ref="D788:D789"/>
    <mergeCell ref="C798:C799"/>
    <mergeCell ref="D779:D780"/>
    <mergeCell ref="D790:D794"/>
    <mergeCell ref="D798:D799"/>
    <mergeCell ref="D1361:D1365"/>
    <mergeCell ref="A1329:XFD1330"/>
    <mergeCell ref="A1240:XFD1240"/>
    <mergeCell ref="D1242:D1248"/>
    <mergeCell ref="A1258:H1259"/>
    <mergeCell ref="A1249:H1250"/>
    <mergeCell ref="D1272:D1276"/>
    <mergeCell ref="B1307:B1308"/>
    <mergeCell ref="C1307:C1308"/>
    <mergeCell ref="A1319:H1320"/>
    <mergeCell ref="D1302:D1308"/>
    <mergeCell ref="A1309:XFD1309"/>
    <mergeCell ref="B1286:B1287"/>
    <mergeCell ref="C1286:C1287"/>
    <mergeCell ref="D1291:D1296"/>
    <mergeCell ref="A1298:H1299"/>
    <mergeCell ref="A1268:H1269"/>
    <mergeCell ref="D1333:D1338"/>
    <mergeCell ref="A1339:G1339"/>
    <mergeCell ref="A1358:H1358"/>
    <mergeCell ref="D1352:D1356"/>
    <mergeCell ref="B1359:B1360"/>
    <mergeCell ref="A1347:H1349"/>
    <mergeCell ref="D1323:D1327"/>
    <mergeCell ref="D825:D826"/>
    <mergeCell ref="B891:B892"/>
    <mergeCell ref="B919:B920"/>
    <mergeCell ref="D943:D947"/>
    <mergeCell ref="D1165:D1166"/>
    <mergeCell ref="C1156:C1157"/>
    <mergeCell ref="B1165:B1166"/>
    <mergeCell ref="B1156:B1157"/>
    <mergeCell ref="D1158:D1162"/>
    <mergeCell ref="B1135:B1136"/>
    <mergeCell ref="B1127:B1128"/>
    <mergeCell ref="B995:B996"/>
    <mergeCell ref="B836:B837"/>
    <mergeCell ref="B976:B977"/>
    <mergeCell ref="D978:D982"/>
    <mergeCell ref="D935:D939"/>
    <mergeCell ref="B1024:B1025"/>
    <mergeCell ref="B1106:B1107"/>
    <mergeCell ref="B1095:B1096"/>
    <mergeCell ref="D953:D957"/>
    <mergeCell ref="D1108:D1112"/>
    <mergeCell ref="D961:D965"/>
    <mergeCell ref="D1087:D1091"/>
    <mergeCell ref="D997:D1001"/>
    <mergeCell ref="D807:D808"/>
    <mergeCell ref="B1013:B1014"/>
    <mergeCell ref="B968:B969"/>
    <mergeCell ref="B1056:B1057"/>
    <mergeCell ref="D1119:D1123"/>
    <mergeCell ref="A1200:H1201"/>
    <mergeCell ref="B825:B826"/>
    <mergeCell ref="B816:B817"/>
    <mergeCell ref="B873:B874"/>
    <mergeCell ref="D921:D925"/>
    <mergeCell ref="B951:B952"/>
    <mergeCell ref="B854:B855"/>
    <mergeCell ref="B882:B883"/>
    <mergeCell ref="D855:D860"/>
    <mergeCell ref="D816:D817"/>
    <mergeCell ref="B1183:B1184"/>
    <mergeCell ref="D845:D850"/>
    <mergeCell ref="B1145:B1146"/>
    <mergeCell ref="D1176:D1180"/>
    <mergeCell ref="D1147:D1151"/>
    <mergeCell ref="C1174:C1175"/>
    <mergeCell ref="D809:D813"/>
    <mergeCell ref="D987:D991"/>
    <mergeCell ref="D1097:D1101"/>
    <mergeCell ref="B933:B934"/>
    <mergeCell ref="D1313:D1318"/>
    <mergeCell ref="B1045:B1046"/>
    <mergeCell ref="B1074:B1075"/>
    <mergeCell ref="D1156:D1157"/>
    <mergeCell ref="D1167:D1171"/>
    <mergeCell ref="C1165:C1166"/>
    <mergeCell ref="C1192:C1193"/>
    <mergeCell ref="D1342:D1346"/>
    <mergeCell ref="D970:D974"/>
    <mergeCell ref="A1231:H1231"/>
    <mergeCell ref="D1234:D1239"/>
    <mergeCell ref="D1224:D1230"/>
    <mergeCell ref="D1281:D1287"/>
    <mergeCell ref="A1289:XFD1289"/>
    <mergeCell ref="D1253:D1257"/>
    <mergeCell ref="D1262:D1267"/>
    <mergeCell ref="A1278:H1278"/>
    <mergeCell ref="A1202:I1203"/>
    <mergeCell ref="D1215:D1220"/>
    <mergeCell ref="D1206:D1211"/>
    <mergeCell ref="D1194:D1199"/>
    <mergeCell ref="B1117:B1118"/>
    <mergeCell ref="B1085:B1086"/>
    <mergeCell ref="A1212:H1212"/>
    <mergeCell ref="B1034:B1035"/>
    <mergeCell ref="D1192:D1193"/>
    <mergeCell ref="B1192:B1193"/>
    <mergeCell ref="C1183:C1184"/>
    <mergeCell ref="D1183:D1184"/>
    <mergeCell ref="D1185:D1189"/>
    <mergeCell ref="D1174:D1175"/>
    <mergeCell ref="B1174:B1175"/>
    <mergeCell ref="B1066:B1067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0"/>
  <sheetViews>
    <sheetView workbookViewId="0">
      <selection activeCell="H1016" sqref="H1016"/>
    </sheetView>
  </sheetViews>
  <sheetFormatPr defaultColWidth="9" defaultRowHeight="16.5"/>
  <cols>
    <col min="1" max="1" width="15.25" style="213" customWidth="1"/>
    <col min="2" max="2" width="29.625" style="214" customWidth="1"/>
    <col min="3" max="3" width="11" style="214" customWidth="1"/>
    <col min="4" max="4" width="16.125" style="213" customWidth="1"/>
    <col min="5" max="5" width="14.625" style="213" customWidth="1"/>
    <col min="6" max="6" width="18.5" style="213" customWidth="1"/>
    <col min="7" max="7" width="16.375" style="213" customWidth="1"/>
    <col min="8" max="8" width="16.125" style="213" customWidth="1"/>
    <col min="9" max="16384" width="9" style="213"/>
  </cols>
  <sheetData>
    <row r="1" spans="1:11" ht="62.25" customHeight="1">
      <c r="A1" s="943" t="s">
        <v>1961</v>
      </c>
      <c r="B1" s="943"/>
      <c r="C1" s="943"/>
      <c r="D1" s="943"/>
      <c r="E1" s="943"/>
      <c r="F1" s="944"/>
      <c r="G1" s="943"/>
      <c r="H1" s="276"/>
      <c r="I1" s="260"/>
      <c r="J1" s="942"/>
      <c r="K1" s="942"/>
    </row>
    <row r="2" spans="1:11" ht="36" customHeight="1">
      <c r="A2" s="945" t="s">
        <v>37</v>
      </c>
      <c r="B2" s="945"/>
      <c r="C2" s="328"/>
      <c r="D2" s="327"/>
      <c r="E2" s="327"/>
      <c r="F2" s="327"/>
      <c r="G2" s="326" t="s">
        <v>2895</v>
      </c>
      <c r="H2" s="276"/>
      <c r="I2" s="260"/>
      <c r="J2" s="325"/>
      <c r="K2" s="324"/>
    </row>
    <row r="3" spans="1:11" ht="23.25" customHeight="1">
      <c r="A3" s="945" t="s">
        <v>1960</v>
      </c>
      <c r="B3" s="945"/>
      <c r="C3" s="945"/>
      <c r="D3" s="945"/>
      <c r="E3" s="945"/>
      <c r="F3" s="945"/>
      <c r="G3" s="945"/>
      <c r="H3" s="276"/>
      <c r="I3" s="260"/>
      <c r="J3" s="325"/>
      <c r="K3" s="324"/>
    </row>
    <row r="4" spans="1:11">
      <c r="A4" s="271" t="s">
        <v>200</v>
      </c>
      <c r="B4" s="272"/>
      <c r="C4" s="272"/>
      <c r="D4" s="271"/>
      <c r="E4" s="271"/>
      <c r="F4" s="271"/>
      <c r="G4" s="271"/>
      <c r="H4" s="253"/>
    </row>
    <row r="5" spans="1:11">
      <c r="A5" s="230" t="s">
        <v>68</v>
      </c>
      <c r="B5" s="252"/>
      <c r="C5" s="252"/>
      <c r="D5" s="230"/>
      <c r="E5" s="230"/>
      <c r="F5" s="230"/>
      <c r="G5" s="276"/>
      <c r="H5" s="323"/>
    </row>
    <row r="6" spans="1:11">
      <c r="A6" s="230"/>
      <c r="B6" s="936" t="s">
        <v>40</v>
      </c>
      <c r="C6" s="936" t="s">
        <v>41</v>
      </c>
      <c r="D6" s="938" t="s">
        <v>42</v>
      </c>
      <c r="E6" s="217" t="s">
        <v>201</v>
      </c>
      <c r="F6" s="217" t="s">
        <v>201</v>
      </c>
      <c r="G6" s="217" t="s">
        <v>1920</v>
      </c>
    </row>
    <row r="7" spans="1:11">
      <c r="B7" s="937"/>
      <c r="C7" s="937"/>
      <c r="D7" s="939"/>
      <c r="E7" s="217" t="s">
        <v>1085</v>
      </c>
      <c r="F7" s="217" t="s">
        <v>44</v>
      </c>
      <c r="G7" s="217" t="s">
        <v>45</v>
      </c>
    </row>
    <row r="8" spans="1:11" ht="16.5" customHeight="1">
      <c r="B8" s="255" t="s">
        <v>1521</v>
      </c>
      <c r="C8" s="255" t="s">
        <v>1520</v>
      </c>
      <c r="D8" s="932" t="s">
        <v>1519</v>
      </c>
      <c r="E8" s="215">
        <f>F8-6</f>
        <v>43525</v>
      </c>
      <c r="F8" s="215">
        <v>43531</v>
      </c>
      <c r="G8" s="215">
        <f>F8+34</f>
        <v>43565</v>
      </c>
    </row>
    <row r="9" spans="1:11">
      <c r="B9" s="275" t="s">
        <v>1518</v>
      </c>
      <c r="C9" s="274" t="s">
        <v>1517</v>
      </c>
      <c r="D9" s="926"/>
      <c r="E9" s="215">
        <f t="shared" ref="E9:F11" si="0">E8+7</f>
        <v>43532</v>
      </c>
      <c r="F9" s="215">
        <f t="shared" si="0"/>
        <v>43538</v>
      </c>
      <c r="G9" s="215">
        <f>F9+34</f>
        <v>43572</v>
      </c>
    </row>
    <row r="10" spans="1:11">
      <c r="B10" s="275" t="s">
        <v>1516</v>
      </c>
      <c r="C10" s="274" t="s">
        <v>1515</v>
      </c>
      <c r="D10" s="926"/>
      <c r="E10" s="215">
        <f t="shared" si="0"/>
        <v>43539</v>
      </c>
      <c r="F10" s="215">
        <f t="shared" si="0"/>
        <v>43545</v>
      </c>
      <c r="G10" s="215">
        <f>F10+34</f>
        <v>43579</v>
      </c>
      <c r="H10" s="315"/>
    </row>
    <row r="11" spans="1:11">
      <c r="B11" s="275" t="s">
        <v>1514</v>
      </c>
      <c r="C11" s="274" t="s">
        <v>1513</v>
      </c>
      <c r="D11" s="927"/>
      <c r="E11" s="215">
        <f t="shared" si="0"/>
        <v>43546</v>
      </c>
      <c r="F11" s="215">
        <f t="shared" si="0"/>
        <v>43552</v>
      </c>
      <c r="G11" s="215">
        <f>F11+34</f>
        <v>43586</v>
      </c>
    </row>
    <row r="12" spans="1:11">
      <c r="B12" s="213"/>
      <c r="C12" s="213"/>
    </row>
    <row r="13" spans="1:11">
      <c r="B13" s="936" t="s">
        <v>40</v>
      </c>
      <c r="C13" s="936" t="s">
        <v>41</v>
      </c>
      <c r="D13" s="938" t="s">
        <v>42</v>
      </c>
      <c r="E13" s="217" t="s">
        <v>201</v>
      </c>
      <c r="F13" s="217" t="s">
        <v>201</v>
      </c>
      <c r="G13" s="217" t="s">
        <v>1920</v>
      </c>
    </row>
    <row r="14" spans="1:11">
      <c r="B14" s="937"/>
      <c r="C14" s="937"/>
      <c r="D14" s="939"/>
      <c r="E14" s="217" t="s">
        <v>1085</v>
      </c>
      <c r="F14" s="217" t="s">
        <v>44</v>
      </c>
      <c r="G14" s="217" t="s">
        <v>45</v>
      </c>
    </row>
    <row r="15" spans="1:11" ht="16.5" customHeight="1">
      <c r="B15" s="255" t="s">
        <v>1919</v>
      </c>
      <c r="C15" s="255" t="s">
        <v>1289</v>
      </c>
      <c r="D15" s="932" t="s">
        <v>1918</v>
      </c>
      <c r="E15" s="215">
        <f>F15-5</f>
        <v>43522</v>
      </c>
      <c r="F15" s="215">
        <v>43527</v>
      </c>
      <c r="G15" s="215">
        <f>F15+28</f>
        <v>43555</v>
      </c>
    </row>
    <row r="16" spans="1:11">
      <c r="B16" s="275" t="s">
        <v>1917</v>
      </c>
      <c r="C16" s="274" t="s">
        <v>1289</v>
      </c>
      <c r="D16" s="926"/>
      <c r="E16" s="215">
        <f t="shared" ref="E16:F19" si="1">E15+7</f>
        <v>43529</v>
      </c>
      <c r="F16" s="215">
        <f t="shared" si="1"/>
        <v>43534</v>
      </c>
      <c r="G16" s="215">
        <f>F16+28</f>
        <v>43562</v>
      </c>
    </row>
    <row r="17" spans="1:7">
      <c r="B17" s="275" t="s">
        <v>1916</v>
      </c>
      <c r="C17" s="274" t="s">
        <v>1894</v>
      </c>
      <c r="D17" s="926"/>
      <c r="E17" s="215">
        <f t="shared" si="1"/>
        <v>43536</v>
      </c>
      <c r="F17" s="215">
        <f t="shared" si="1"/>
        <v>43541</v>
      </c>
      <c r="G17" s="215">
        <f>F17+28</f>
        <v>43569</v>
      </c>
    </row>
    <row r="18" spans="1:7">
      <c r="B18" s="275" t="s">
        <v>1915</v>
      </c>
      <c r="C18" s="274" t="s">
        <v>1289</v>
      </c>
      <c r="D18" s="927"/>
      <c r="E18" s="215">
        <f t="shared" si="1"/>
        <v>43543</v>
      </c>
      <c r="F18" s="215">
        <f t="shared" si="1"/>
        <v>43548</v>
      </c>
      <c r="G18" s="215">
        <f>F18+28</f>
        <v>43576</v>
      </c>
    </row>
    <row r="19" spans="1:7">
      <c r="B19" s="255" t="s">
        <v>1914</v>
      </c>
      <c r="C19" s="255" t="s">
        <v>1286</v>
      </c>
      <c r="D19" s="940"/>
      <c r="E19" s="215">
        <f t="shared" si="1"/>
        <v>43550</v>
      </c>
      <c r="F19" s="215">
        <f t="shared" si="1"/>
        <v>43555</v>
      </c>
      <c r="G19" s="215">
        <f>F19+28</f>
        <v>43583</v>
      </c>
    </row>
    <row r="20" spans="1:7">
      <c r="B20" s="213"/>
      <c r="C20" s="213"/>
    </row>
    <row r="21" spans="1:7">
      <c r="B21" s="936" t="s">
        <v>40</v>
      </c>
      <c r="C21" s="936" t="s">
        <v>41</v>
      </c>
      <c r="D21" s="938" t="s">
        <v>42</v>
      </c>
      <c r="E21" s="217" t="s">
        <v>201</v>
      </c>
      <c r="F21" s="217" t="s">
        <v>201</v>
      </c>
      <c r="G21" s="217" t="s">
        <v>1920</v>
      </c>
    </row>
    <row r="22" spans="1:7">
      <c r="B22" s="937"/>
      <c r="C22" s="937"/>
      <c r="D22" s="939"/>
      <c r="E22" s="217" t="s">
        <v>1085</v>
      </c>
      <c r="F22" s="217" t="s">
        <v>44</v>
      </c>
      <c r="G22" s="217" t="s">
        <v>45</v>
      </c>
    </row>
    <row r="23" spans="1:7" ht="16.5" customHeight="1">
      <c r="B23" s="255" t="s">
        <v>1869</v>
      </c>
      <c r="C23" s="255" t="s">
        <v>1868</v>
      </c>
      <c r="D23" s="932" t="s">
        <v>1867</v>
      </c>
      <c r="E23" s="215">
        <f>F23-4</f>
        <v>43523</v>
      </c>
      <c r="F23" s="215">
        <v>43527</v>
      </c>
      <c r="G23" s="215">
        <f>F23+33</f>
        <v>43560</v>
      </c>
    </row>
    <row r="24" spans="1:7">
      <c r="B24" s="275" t="s">
        <v>1866</v>
      </c>
      <c r="C24" s="274" t="s">
        <v>1864</v>
      </c>
      <c r="D24" s="926"/>
      <c r="E24" s="215">
        <f t="shared" ref="E24:F27" si="2">E23+7</f>
        <v>43530</v>
      </c>
      <c r="F24" s="215">
        <f t="shared" si="2"/>
        <v>43534</v>
      </c>
      <c r="G24" s="215">
        <f>F24+33</f>
        <v>43567</v>
      </c>
    </row>
    <row r="25" spans="1:7">
      <c r="B25" s="275" t="s">
        <v>1865</v>
      </c>
      <c r="C25" s="274" t="s">
        <v>1864</v>
      </c>
      <c r="D25" s="926"/>
      <c r="E25" s="215">
        <f t="shared" si="2"/>
        <v>43537</v>
      </c>
      <c r="F25" s="215">
        <f t="shared" si="2"/>
        <v>43541</v>
      </c>
      <c r="G25" s="215">
        <f>F25+33</f>
        <v>43574</v>
      </c>
    </row>
    <row r="26" spans="1:7">
      <c r="B26" s="275" t="s">
        <v>1863</v>
      </c>
      <c r="C26" s="274" t="s">
        <v>1861</v>
      </c>
      <c r="D26" s="927"/>
      <c r="E26" s="215">
        <f t="shared" si="2"/>
        <v>43544</v>
      </c>
      <c r="F26" s="215">
        <f t="shared" si="2"/>
        <v>43548</v>
      </c>
      <c r="G26" s="215">
        <f>F26+33</f>
        <v>43581</v>
      </c>
    </row>
    <row r="27" spans="1:7">
      <c r="B27" s="255" t="s">
        <v>1862</v>
      </c>
      <c r="C27" s="255" t="s">
        <v>1861</v>
      </c>
      <c r="D27" s="940"/>
      <c r="E27" s="215">
        <f t="shared" si="2"/>
        <v>43551</v>
      </c>
      <c r="F27" s="215">
        <f t="shared" si="2"/>
        <v>43555</v>
      </c>
      <c r="G27" s="215">
        <f>F27+33</f>
        <v>43588</v>
      </c>
    </row>
    <row r="28" spans="1:7">
      <c r="B28" s="320"/>
      <c r="C28" s="319"/>
      <c r="E28" s="225"/>
      <c r="F28" s="225"/>
      <c r="G28" s="225"/>
    </row>
    <row r="29" spans="1:7">
      <c r="A29" s="290" t="s">
        <v>214</v>
      </c>
      <c r="B29" s="213"/>
      <c r="C29" s="213"/>
      <c r="E29" s="230"/>
      <c r="F29" s="230"/>
      <c r="G29" s="276"/>
    </row>
    <row r="30" spans="1:7">
      <c r="B30" s="936" t="s">
        <v>40</v>
      </c>
      <c r="C30" s="936" t="s">
        <v>41</v>
      </c>
      <c r="D30" s="938" t="s">
        <v>42</v>
      </c>
      <c r="E30" s="217" t="s">
        <v>201</v>
      </c>
      <c r="F30" s="217" t="s">
        <v>201</v>
      </c>
      <c r="G30" s="217" t="s">
        <v>1959</v>
      </c>
    </row>
    <row r="31" spans="1:7">
      <c r="B31" s="937"/>
      <c r="C31" s="937"/>
      <c r="D31" s="939"/>
      <c r="E31" s="217" t="s">
        <v>1085</v>
      </c>
      <c r="F31" s="217" t="s">
        <v>44</v>
      </c>
      <c r="G31" s="217" t="s">
        <v>45</v>
      </c>
    </row>
    <row r="32" spans="1:7" ht="16.5" customHeight="1">
      <c r="B32" s="255" t="s">
        <v>1521</v>
      </c>
      <c r="C32" s="255" t="s">
        <v>1520</v>
      </c>
      <c r="D32" s="932" t="s">
        <v>1519</v>
      </c>
      <c r="E32" s="215">
        <f>F32-6</f>
        <v>43525</v>
      </c>
      <c r="F32" s="215">
        <v>43531</v>
      </c>
      <c r="G32" s="215">
        <f>F32+30</f>
        <v>43561</v>
      </c>
    </row>
    <row r="33" spans="1:7">
      <c r="B33" s="275" t="s">
        <v>1518</v>
      </c>
      <c r="C33" s="274" t="s">
        <v>1517</v>
      </c>
      <c r="D33" s="926"/>
      <c r="E33" s="215">
        <f t="shared" ref="E33:F35" si="3">E32+7</f>
        <v>43532</v>
      </c>
      <c r="F33" s="215">
        <f t="shared" si="3"/>
        <v>43538</v>
      </c>
      <c r="G33" s="215">
        <f>F33+30</f>
        <v>43568</v>
      </c>
    </row>
    <row r="34" spans="1:7">
      <c r="B34" s="275" t="s">
        <v>1516</v>
      </c>
      <c r="C34" s="274" t="s">
        <v>1515</v>
      </c>
      <c r="D34" s="926"/>
      <c r="E34" s="215">
        <f t="shared" si="3"/>
        <v>43539</v>
      </c>
      <c r="F34" s="215">
        <f t="shared" si="3"/>
        <v>43545</v>
      </c>
      <c r="G34" s="215">
        <f>F34+30</f>
        <v>43575</v>
      </c>
    </row>
    <row r="35" spans="1:7">
      <c r="B35" s="275" t="s">
        <v>1514</v>
      </c>
      <c r="C35" s="274" t="s">
        <v>1513</v>
      </c>
      <c r="D35" s="927"/>
      <c r="E35" s="215">
        <f t="shared" si="3"/>
        <v>43546</v>
      </c>
      <c r="F35" s="215">
        <f t="shared" si="3"/>
        <v>43552</v>
      </c>
      <c r="G35" s="215">
        <f>F35+30</f>
        <v>43582</v>
      </c>
    </row>
    <row r="36" spans="1:7">
      <c r="B36" s="213"/>
      <c r="C36" s="213"/>
    </row>
    <row r="37" spans="1:7">
      <c r="B37" s="936" t="s">
        <v>40</v>
      </c>
      <c r="C37" s="936" t="s">
        <v>41</v>
      </c>
      <c r="D37" s="938" t="s">
        <v>42</v>
      </c>
      <c r="E37" s="217" t="s">
        <v>201</v>
      </c>
      <c r="F37" s="217" t="s">
        <v>201</v>
      </c>
      <c r="G37" s="217" t="s">
        <v>1959</v>
      </c>
    </row>
    <row r="38" spans="1:7">
      <c r="B38" s="937"/>
      <c r="C38" s="937"/>
      <c r="D38" s="939"/>
      <c r="E38" s="217" t="s">
        <v>1085</v>
      </c>
      <c r="F38" s="217" t="s">
        <v>44</v>
      </c>
      <c r="G38" s="217" t="s">
        <v>45</v>
      </c>
    </row>
    <row r="39" spans="1:7" ht="16.5" customHeight="1">
      <c r="B39" s="255" t="s">
        <v>1958</v>
      </c>
      <c r="C39" s="255" t="s">
        <v>1561</v>
      </c>
      <c r="D39" s="932" t="s">
        <v>1957</v>
      </c>
      <c r="E39" s="215">
        <f>F39-5</f>
        <v>43524</v>
      </c>
      <c r="F39" s="215">
        <v>43529</v>
      </c>
      <c r="G39" s="215">
        <f>F39+29</f>
        <v>43558</v>
      </c>
    </row>
    <row r="40" spans="1:7">
      <c r="B40" s="275" t="s">
        <v>1956</v>
      </c>
      <c r="C40" s="274" t="s">
        <v>1894</v>
      </c>
      <c r="D40" s="926"/>
      <c r="E40" s="215">
        <f t="shared" ref="E40:F42" si="4">E39+7</f>
        <v>43531</v>
      </c>
      <c r="F40" s="215">
        <f t="shared" si="4"/>
        <v>43536</v>
      </c>
      <c r="G40" s="215">
        <f>F40+29</f>
        <v>43565</v>
      </c>
    </row>
    <row r="41" spans="1:7">
      <c r="B41" s="275" t="s">
        <v>1955</v>
      </c>
      <c r="C41" s="274" t="s">
        <v>1561</v>
      </c>
      <c r="D41" s="926"/>
      <c r="E41" s="215">
        <f t="shared" si="4"/>
        <v>43538</v>
      </c>
      <c r="F41" s="215">
        <f t="shared" si="4"/>
        <v>43543</v>
      </c>
      <c r="G41" s="215">
        <f>F41+29</f>
        <v>43572</v>
      </c>
    </row>
    <row r="42" spans="1:7">
      <c r="B42" s="275" t="s">
        <v>1954</v>
      </c>
      <c r="C42" s="274" t="s">
        <v>1902</v>
      </c>
      <c r="D42" s="927"/>
      <c r="E42" s="215">
        <f t="shared" si="4"/>
        <v>43545</v>
      </c>
      <c r="F42" s="215">
        <f t="shared" si="4"/>
        <v>43550</v>
      </c>
      <c r="G42" s="215">
        <f>F42+29</f>
        <v>43579</v>
      </c>
    </row>
    <row r="43" spans="1:7">
      <c r="B43" s="322"/>
      <c r="C43" s="321"/>
      <c r="D43" s="230"/>
      <c r="E43" s="230"/>
      <c r="F43" s="230"/>
      <c r="G43" s="225"/>
    </row>
    <row r="44" spans="1:7">
      <c r="A44" s="290" t="s">
        <v>54</v>
      </c>
      <c r="B44" s="230"/>
      <c r="C44" s="230"/>
      <c r="D44" s="230"/>
      <c r="E44" s="230"/>
      <c r="F44" s="230"/>
      <c r="G44" s="294"/>
    </row>
    <row r="45" spans="1:7">
      <c r="B45" s="936" t="s">
        <v>40</v>
      </c>
      <c r="C45" s="936" t="s">
        <v>41</v>
      </c>
      <c r="D45" s="938" t="s">
        <v>42</v>
      </c>
      <c r="E45" s="217" t="s">
        <v>201</v>
      </c>
      <c r="F45" s="217" t="s">
        <v>201</v>
      </c>
      <c r="G45" s="217" t="s">
        <v>1953</v>
      </c>
    </row>
    <row r="46" spans="1:7">
      <c r="B46" s="937"/>
      <c r="C46" s="937"/>
      <c r="D46" s="939"/>
      <c r="E46" s="217" t="s">
        <v>1085</v>
      </c>
      <c r="F46" s="217" t="s">
        <v>44</v>
      </c>
      <c r="G46" s="217" t="s">
        <v>45</v>
      </c>
    </row>
    <row r="47" spans="1:7" ht="16.5" customHeight="1">
      <c r="B47" s="255" t="s">
        <v>1934</v>
      </c>
      <c r="C47" s="255" t="s">
        <v>1933</v>
      </c>
      <c r="D47" s="932" t="s">
        <v>1932</v>
      </c>
      <c r="E47" s="215">
        <f>F47-4</f>
        <v>43523</v>
      </c>
      <c r="F47" s="215">
        <v>43527</v>
      </c>
      <c r="G47" s="215">
        <f>F47+28</f>
        <v>43555</v>
      </c>
    </row>
    <row r="48" spans="1:7">
      <c r="B48" s="275" t="s">
        <v>1931</v>
      </c>
      <c r="C48" s="274" t="s">
        <v>1930</v>
      </c>
      <c r="D48" s="926"/>
      <c r="E48" s="215">
        <f t="shared" ref="E48:F51" si="5">E47+7</f>
        <v>43530</v>
      </c>
      <c r="F48" s="215">
        <f t="shared" si="5"/>
        <v>43534</v>
      </c>
      <c r="G48" s="215">
        <f>F48+28</f>
        <v>43562</v>
      </c>
    </row>
    <row r="49" spans="1:7">
      <c r="B49" s="275" t="s">
        <v>1929</v>
      </c>
      <c r="C49" s="274" t="s">
        <v>1928</v>
      </c>
      <c r="D49" s="926"/>
      <c r="E49" s="215">
        <f t="shared" si="5"/>
        <v>43537</v>
      </c>
      <c r="F49" s="215">
        <f t="shared" si="5"/>
        <v>43541</v>
      </c>
      <c r="G49" s="215">
        <f>F49+28</f>
        <v>43569</v>
      </c>
    </row>
    <row r="50" spans="1:7">
      <c r="B50" s="275" t="s">
        <v>1927</v>
      </c>
      <c r="C50" s="274" t="s">
        <v>1926</v>
      </c>
      <c r="D50" s="927"/>
      <c r="E50" s="215">
        <f t="shared" si="5"/>
        <v>43544</v>
      </c>
      <c r="F50" s="215">
        <f t="shared" si="5"/>
        <v>43548</v>
      </c>
      <c r="G50" s="215">
        <f>F50+28</f>
        <v>43576</v>
      </c>
    </row>
    <row r="51" spans="1:7">
      <c r="B51" s="255" t="s">
        <v>1925</v>
      </c>
      <c r="C51" s="255" t="s">
        <v>1924</v>
      </c>
      <c r="D51" s="940"/>
      <c r="E51" s="215">
        <f t="shared" si="5"/>
        <v>43551</v>
      </c>
      <c r="F51" s="215">
        <f t="shared" si="5"/>
        <v>43555</v>
      </c>
      <c r="G51" s="215">
        <f>F51+28</f>
        <v>43583</v>
      </c>
    </row>
    <row r="52" spans="1:7">
      <c r="B52" s="319"/>
      <c r="C52" s="319"/>
      <c r="D52" s="230"/>
      <c r="E52" s="230"/>
      <c r="F52" s="225"/>
      <c r="G52" s="260"/>
    </row>
    <row r="53" spans="1:7">
      <c r="A53" s="230" t="s">
        <v>50</v>
      </c>
      <c r="B53" s="230"/>
      <c r="C53" s="230"/>
      <c r="D53" s="230"/>
      <c r="E53" s="230"/>
      <c r="F53" s="230"/>
      <c r="G53" s="276"/>
    </row>
    <row r="54" spans="1:7">
      <c r="B54" s="936" t="s">
        <v>40</v>
      </c>
      <c r="C54" s="936" t="s">
        <v>41</v>
      </c>
      <c r="D54" s="938" t="s">
        <v>42</v>
      </c>
      <c r="E54" s="217" t="s">
        <v>201</v>
      </c>
      <c r="F54" s="217" t="s">
        <v>201</v>
      </c>
      <c r="G54" s="217" t="s">
        <v>1952</v>
      </c>
    </row>
    <row r="55" spans="1:7">
      <c r="B55" s="937"/>
      <c r="C55" s="937"/>
      <c r="D55" s="939"/>
      <c r="E55" s="217" t="s">
        <v>1085</v>
      </c>
      <c r="F55" s="217" t="s">
        <v>44</v>
      </c>
      <c r="G55" s="217" t="s">
        <v>45</v>
      </c>
    </row>
    <row r="56" spans="1:7" ht="16.5" customHeight="1">
      <c r="B56" s="255" t="s">
        <v>1951</v>
      </c>
      <c r="C56" s="255" t="s">
        <v>1950</v>
      </c>
      <c r="D56" s="932" t="s">
        <v>1949</v>
      </c>
      <c r="E56" s="215">
        <f>F56-3</f>
        <v>43523</v>
      </c>
      <c r="F56" s="215">
        <v>43526</v>
      </c>
      <c r="G56" s="215">
        <f>F56+29</f>
        <v>43555</v>
      </c>
    </row>
    <row r="57" spans="1:7">
      <c r="B57" s="275" t="s">
        <v>1948</v>
      </c>
      <c r="C57" s="274" t="s">
        <v>1947</v>
      </c>
      <c r="D57" s="926"/>
      <c r="E57" s="215">
        <f t="shared" ref="E57:F60" si="6">E56+7</f>
        <v>43530</v>
      </c>
      <c r="F57" s="215">
        <f t="shared" si="6"/>
        <v>43533</v>
      </c>
      <c r="G57" s="215">
        <f>F57+29</f>
        <v>43562</v>
      </c>
    </row>
    <row r="58" spans="1:7">
      <c r="B58" s="275" t="s">
        <v>1946</v>
      </c>
      <c r="C58" s="274" t="s">
        <v>1945</v>
      </c>
      <c r="D58" s="926"/>
      <c r="E58" s="215">
        <f t="shared" si="6"/>
        <v>43537</v>
      </c>
      <c r="F58" s="215">
        <f t="shared" si="6"/>
        <v>43540</v>
      </c>
      <c r="G58" s="215">
        <f>F58+29</f>
        <v>43569</v>
      </c>
    </row>
    <row r="59" spans="1:7">
      <c r="B59" s="275" t="s">
        <v>1944</v>
      </c>
      <c r="C59" s="274" t="s">
        <v>1943</v>
      </c>
      <c r="D59" s="927"/>
      <c r="E59" s="215">
        <f t="shared" si="6"/>
        <v>43544</v>
      </c>
      <c r="F59" s="215">
        <f t="shared" si="6"/>
        <v>43547</v>
      </c>
      <c r="G59" s="215">
        <f>F59+29</f>
        <v>43576</v>
      </c>
    </row>
    <row r="60" spans="1:7">
      <c r="B60" s="255" t="s">
        <v>1942</v>
      </c>
      <c r="C60" s="255" t="s">
        <v>1941</v>
      </c>
      <c r="D60" s="940"/>
      <c r="E60" s="215">
        <f t="shared" si="6"/>
        <v>43551</v>
      </c>
      <c r="F60" s="215">
        <f t="shared" si="6"/>
        <v>43554</v>
      </c>
      <c r="G60" s="215">
        <f>F60+29</f>
        <v>43583</v>
      </c>
    </row>
    <row r="61" spans="1:7">
      <c r="B61" s="320"/>
      <c r="C61" s="319"/>
      <c r="E61" s="225"/>
      <c r="F61" s="225"/>
      <c r="G61" s="225"/>
    </row>
    <row r="62" spans="1:7">
      <c r="A62" s="230" t="s">
        <v>52</v>
      </c>
      <c r="B62" s="213"/>
      <c r="C62" s="213"/>
    </row>
    <row r="63" spans="1:7">
      <c r="A63" s="230"/>
      <c r="B63" s="936" t="s">
        <v>40</v>
      </c>
      <c r="C63" s="936" t="s">
        <v>41</v>
      </c>
      <c r="D63" s="938" t="s">
        <v>42</v>
      </c>
      <c r="E63" s="217" t="s">
        <v>201</v>
      </c>
      <c r="F63" s="217" t="s">
        <v>201</v>
      </c>
      <c r="G63" s="217" t="s">
        <v>213</v>
      </c>
    </row>
    <row r="64" spans="1:7">
      <c r="A64" s="230"/>
      <c r="B64" s="937"/>
      <c r="C64" s="937"/>
      <c r="D64" s="939"/>
      <c r="E64" s="217" t="s">
        <v>1085</v>
      </c>
      <c r="F64" s="217" t="s">
        <v>44</v>
      </c>
      <c r="G64" s="217" t="s">
        <v>45</v>
      </c>
    </row>
    <row r="65" spans="1:7" ht="16.5" customHeight="1">
      <c r="A65" s="230"/>
      <c r="B65" s="255" t="s">
        <v>1521</v>
      </c>
      <c r="C65" s="255" t="s">
        <v>1520</v>
      </c>
      <c r="D65" s="932" t="s">
        <v>1519</v>
      </c>
      <c r="E65" s="215">
        <f>F65-6</f>
        <v>43525</v>
      </c>
      <c r="F65" s="215">
        <v>43531</v>
      </c>
      <c r="G65" s="215">
        <f>F65+27</f>
        <v>43558</v>
      </c>
    </row>
    <row r="66" spans="1:7">
      <c r="A66" s="230"/>
      <c r="B66" s="275" t="s">
        <v>1518</v>
      </c>
      <c r="C66" s="274" t="s">
        <v>1517</v>
      </c>
      <c r="D66" s="926"/>
      <c r="E66" s="215">
        <f t="shared" ref="E66:F68" si="7">E65+7</f>
        <v>43532</v>
      </c>
      <c r="F66" s="215">
        <f t="shared" si="7"/>
        <v>43538</v>
      </c>
      <c r="G66" s="215">
        <f>F66+27</f>
        <v>43565</v>
      </c>
    </row>
    <row r="67" spans="1:7">
      <c r="A67" s="230"/>
      <c r="B67" s="275" t="s">
        <v>1516</v>
      </c>
      <c r="C67" s="274" t="s">
        <v>1515</v>
      </c>
      <c r="D67" s="926"/>
      <c r="E67" s="215">
        <f t="shared" si="7"/>
        <v>43539</v>
      </c>
      <c r="F67" s="215">
        <f t="shared" si="7"/>
        <v>43545</v>
      </c>
      <c r="G67" s="215">
        <f>F67+27</f>
        <v>43572</v>
      </c>
    </row>
    <row r="68" spans="1:7">
      <c r="A68" s="230"/>
      <c r="B68" s="275" t="s">
        <v>1514</v>
      </c>
      <c r="C68" s="274" t="s">
        <v>1513</v>
      </c>
      <c r="D68" s="927"/>
      <c r="E68" s="215">
        <f t="shared" si="7"/>
        <v>43546</v>
      </c>
      <c r="F68" s="215">
        <f t="shared" si="7"/>
        <v>43552</v>
      </c>
      <c r="G68" s="215">
        <f>F68+27</f>
        <v>43579</v>
      </c>
    </row>
    <row r="69" spans="1:7">
      <c r="A69" s="230"/>
      <c r="B69" s="230"/>
      <c r="C69" s="230"/>
      <c r="D69" s="230"/>
      <c r="E69" s="230"/>
      <c r="F69" s="230"/>
      <c r="G69" s="230"/>
    </row>
    <row r="70" spans="1:7">
      <c r="B70" s="936" t="s">
        <v>40</v>
      </c>
      <c r="C70" s="936" t="s">
        <v>41</v>
      </c>
      <c r="D70" s="938" t="s">
        <v>42</v>
      </c>
      <c r="E70" s="217" t="s">
        <v>201</v>
      </c>
      <c r="F70" s="217" t="s">
        <v>201</v>
      </c>
      <c r="G70" s="217" t="s">
        <v>213</v>
      </c>
    </row>
    <row r="71" spans="1:7">
      <c r="B71" s="937"/>
      <c r="C71" s="937"/>
      <c r="D71" s="939"/>
      <c r="E71" s="217" t="s">
        <v>1085</v>
      </c>
      <c r="F71" s="217" t="s">
        <v>44</v>
      </c>
      <c r="G71" s="217" t="s">
        <v>45</v>
      </c>
    </row>
    <row r="72" spans="1:7" ht="16.5" customHeight="1">
      <c r="B72" s="255" t="s">
        <v>1869</v>
      </c>
      <c r="C72" s="255" t="s">
        <v>1868</v>
      </c>
      <c r="D72" s="932" t="s">
        <v>1867</v>
      </c>
      <c r="E72" s="215">
        <f>F72-4</f>
        <v>43523</v>
      </c>
      <c r="F72" s="215">
        <v>43527</v>
      </c>
      <c r="G72" s="215">
        <f>F72+28</f>
        <v>43555</v>
      </c>
    </row>
    <row r="73" spans="1:7">
      <c r="B73" s="275" t="s">
        <v>1866</v>
      </c>
      <c r="C73" s="274" t="s">
        <v>1864</v>
      </c>
      <c r="D73" s="926"/>
      <c r="E73" s="215">
        <f t="shared" ref="E73:F76" si="8">E72+7</f>
        <v>43530</v>
      </c>
      <c r="F73" s="215">
        <f t="shared" si="8"/>
        <v>43534</v>
      </c>
      <c r="G73" s="215">
        <f>F73+28</f>
        <v>43562</v>
      </c>
    </row>
    <row r="74" spans="1:7">
      <c r="B74" s="275" t="s">
        <v>1865</v>
      </c>
      <c r="C74" s="274" t="s">
        <v>1864</v>
      </c>
      <c r="D74" s="926"/>
      <c r="E74" s="215">
        <f t="shared" si="8"/>
        <v>43537</v>
      </c>
      <c r="F74" s="215">
        <f t="shared" si="8"/>
        <v>43541</v>
      </c>
      <c r="G74" s="215">
        <f>F74+28</f>
        <v>43569</v>
      </c>
    </row>
    <row r="75" spans="1:7">
      <c r="B75" s="275" t="s">
        <v>1863</v>
      </c>
      <c r="C75" s="274" t="s">
        <v>1861</v>
      </c>
      <c r="D75" s="927"/>
      <c r="E75" s="215">
        <f t="shared" si="8"/>
        <v>43544</v>
      </c>
      <c r="F75" s="215">
        <f t="shared" si="8"/>
        <v>43548</v>
      </c>
      <c r="G75" s="215">
        <f>F75+28</f>
        <v>43576</v>
      </c>
    </row>
    <row r="76" spans="1:7">
      <c r="B76" s="255" t="s">
        <v>1862</v>
      </c>
      <c r="C76" s="255" t="s">
        <v>1861</v>
      </c>
      <c r="D76" s="940"/>
      <c r="E76" s="215">
        <f t="shared" si="8"/>
        <v>43551</v>
      </c>
      <c r="F76" s="215">
        <f t="shared" si="8"/>
        <v>43555</v>
      </c>
      <c r="G76" s="215">
        <f>F76+28</f>
        <v>43583</v>
      </c>
    </row>
    <row r="77" spans="1:7">
      <c r="B77" s="291"/>
      <c r="C77" s="291"/>
      <c r="D77" s="226"/>
      <c r="E77" s="225"/>
      <c r="F77" s="225"/>
      <c r="G77" s="225"/>
    </row>
    <row r="78" spans="1:7">
      <c r="A78" s="230" t="s">
        <v>1940</v>
      </c>
      <c r="B78" s="230"/>
      <c r="C78" s="230"/>
      <c r="G78" s="276"/>
    </row>
    <row r="79" spans="1:7">
      <c r="B79" s="936" t="s">
        <v>40</v>
      </c>
      <c r="C79" s="936" t="s">
        <v>41</v>
      </c>
      <c r="D79" s="938" t="s">
        <v>42</v>
      </c>
      <c r="E79" s="217" t="s">
        <v>201</v>
      </c>
      <c r="F79" s="217" t="s">
        <v>201</v>
      </c>
      <c r="G79" s="217" t="s">
        <v>212</v>
      </c>
    </row>
    <row r="80" spans="1:7">
      <c r="B80" s="937"/>
      <c r="C80" s="937"/>
      <c r="D80" s="939"/>
      <c r="E80" s="217" t="s">
        <v>1085</v>
      </c>
      <c r="F80" s="217" t="s">
        <v>44</v>
      </c>
      <c r="G80" s="217" t="s">
        <v>45</v>
      </c>
    </row>
    <row r="81" spans="1:8" ht="16.5" customHeight="1">
      <c r="B81" s="255" t="s">
        <v>1869</v>
      </c>
      <c r="C81" s="255" t="s">
        <v>1868</v>
      </c>
      <c r="D81" s="932" t="s">
        <v>1867</v>
      </c>
      <c r="E81" s="215">
        <f>F81-4</f>
        <v>43523</v>
      </c>
      <c r="F81" s="215">
        <v>43527</v>
      </c>
      <c r="G81" s="215">
        <f>F81+36</f>
        <v>43563</v>
      </c>
    </row>
    <row r="82" spans="1:8">
      <c r="B82" s="275" t="s">
        <v>1866</v>
      </c>
      <c r="C82" s="274" t="s">
        <v>1864</v>
      </c>
      <c r="D82" s="926"/>
      <c r="E82" s="215">
        <f t="shared" ref="E82:F85" si="9">E81+7</f>
        <v>43530</v>
      </c>
      <c r="F82" s="215">
        <f t="shared" si="9"/>
        <v>43534</v>
      </c>
      <c r="G82" s="215">
        <f>F82+36</f>
        <v>43570</v>
      </c>
    </row>
    <row r="83" spans="1:8">
      <c r="B83" s="275" t="s">
        <v>1865</v>
      </c>
      <c r="C83" s="274" t="s">
        <v>1864</v>
      </c>
      <c r="D83" s="926"/>
      <c r="E83" s="215">
        <f t="shared" si="9"/>
        <v>43537</v>
      </c>
      <c r="F83" s="215">
        <f t="shared" si="9"/>
        <v>43541</v>
      </c>
      <c r="G83" s="215">
        <f>F83+36</f>
        <v>43577</v>
      </c>
    </row>
    <row r="84" spans="1:8">
      <c r="B84" s="275" t="s">
        <v>1863</v>
      </c>
      <c r="C84" s="274" t="s">
        <v>1861</v>
      </c>
      <c r="D84" s="927"/>
      <c r="E84" s="215">
        <f t="shared" si="9"/>
        <v>43544</v>
      </c>
      <c r="F84" s="215">
        <f t="shared" si="9"/>
        <v>43548</v>
      </c>
      <c r="G84" s="215">
        <f>F84+36</f>
        <v>43584</v>
      </c>
    </row>
    <row r="85" spans="1:8">
      <c r="B85" s="255" t="s">
        <v>1862</v>
      </c>
      <c r="C85" s="255" t="s">
        <v>1861</v>
      </c>
      <c r="D85" s="940"/>
      <c r="E85" s="215">
        <f t="shared" si="9"/>
        <v>43551</v>
      </c>
      <c r="F85" s="215">
        <f t="shared" si="9"/>
        <v>43555</v>
      </c>
      <c r="G85" s="215">
        <f>F85+36</f>
        <v>43591</v>
      </c>
    </row>
    <row r="86" spans="1:8">
      <c r="B86" s="291"/>
      <c r="C86" s="291"/>
      <c r="D86" s="226"/>
      <c r="E86" s="225"/>
      <c r="F86" s="225"/>
      <c r="G86" s="225"/>
    </row>
    <row r="87" spans="1:8" s="260" customFormat="1">
      <c r="A87" s="271" t="s">
        <v>1939</v>
      </c>
      <c r="B87" s="272"/>
      <c r="C87" s="272"/>
      <c r="D87" s="271"/>
      <c r="E87" s="271"/>
      <c r="F87" s="271"/>
      <c r="G87" s="271"/>
      <c r="H87" s="253"/>
    </row>
    <row r="88" spans="1:8">
      <c r="A88" s="230" t="s">
        <v>71</v>
      </c>
      <c r="B88" s="252"/>
      <c r="C88" s="252"/>
      <c r="D88" s="252"/>
      <c r="E88" s="252"/>
      <c r="F88" s="230"/>
      <c r="G88" s="230"/>
      <c r="H88" s="260"/>
    </row>
    <row r="89" spans="1:8">
      <c r="A89" s="230"/>
      <c r="B89" s="936" t="s">
        <v>40</v>
      </c>
      <c r="C89" s="936" t="s">
        <v>41</v>
      </c>
      <c r="D89" s="938" t="s">
        <v>42</v>
      </c>
      <c r="E89" s="217" t="s">
        <v>201</v>
      </c>
      <c r="F89" s="217" t="s">
        <v>201</v>
      </c>
      <c r="G89" s="217" t="s">
        <v>1938</v>
      </c>
      <c r="H89" s="260"/>
    </row>
    <row r="90" spans="1:8">
      <c r="A90" s="230"/>
      <c r="B90" s="937"/>
      <c r="C90" s="937"/>
      <c r="D90" s="939"/>
      <c r="E90" s="217" t="s">
        <v>1085</v>
      </c>
      <c r="F90" s="217" t="s">
        <v>44</v>
      </c>
      <c r="G90" s="217" t="s">
        <v>45</v>
      </c>
      <c r="H90" s="260"/>
    </row>
    <row r="91" spans="1:8">
      <c r="A91" s="230"/>
      <c r="B91" s="255" t="s">
        <v>1824</v>
      </c>
      <c r="C91" s="255" t="s">
        <v>1397</v>
      </c>
      <c r="D91" s="932" t="s">
        <v>1823</v>
      </c>
      <c r="E91" s="215">
        <f>F91-4</f>
        <v>43521</v>
      </c>
      <c r="F91" s="215">
        <v>43525</v>
      </c>
      <c r="G91" s="215">
        <f>F91+34</f>
        <v>43559</v>
      </c>
      <c r="H91" s="260"/>
    </row>
    <row r="92" spans="1:8">
      <c r="A92" s="230"/>
      <c r="B92" s="275" t="s">
        <v>1822</v>
      </c>
      <c r="C92" s="274" t="s">
        <v>1821</v>
      </c>
      <c r="D92" s="926"/>
      <c r="E92" s="215">
        <f t="shared" ref="E92:G95" si="10">E91+7</f>
        <v>43528</v>
      </c>
      <c r="F92" s="215">
        <f t="shared" si="10"/>
        <v>43532</v>
      </c>
      <c r="G92" s="215">
        <f t="shared" si="10"/>
        <v>43566</v>
      </c>
      <c r="H92" s="260"/>
    </row>
    <row r="93" spans="1:8">
      <c r="A93" s="230"/>
      <c r="B93" s="275" t="s">
        <v>1820</v>
      </c>
      <c r="C93" s="274" t="s">
        <v>1393</v>
      </c>
      <c r="D93" s="926"/>
      <c r="E93" s="215">
        <f t="shared" si="10"/>
        <v>43535</v>
      </c>
      <c r="F93" s="215">
        <f t="shared" si="10"/>
        <v>43539</v>
      </c>
      <c r="G93" s="215">
        <f t="shared" si="10"/>
        <v>43573</v>
      </c>
      <c r="H93" s="260"/>
    </row>
    <row r="94" spans="1:8">
      <c r="A94" s="230"/>
      <c r="B94" s="275" t="s">
        <v>1819</v>
      </c>
      <c r="C94" s="274" t="s">
        <v>1391</v>
      </c>
      <c r="D94" s="927"/>
      <c r="E94" s="215">
        <f t="shared" si="10"/>
        <v>43542</v>
      </c>
      <c r="F94" s="215">
        <f t="shared" si="10"/>
        <v>43546</v>
      </c>
      <c r="G94" s="215">
        <f t="shared" si="10"/>
        <v>43580</v>
      </c>
      <c r="H94" s="260"/>
    </row>
    <row r="95" spans="1:8">
      <c r="A95" s="230"/>
      <c r="B95" s="255" t="s">
        <v>1818</v>
      </c>
      <c r="C95" s="255" t="s">
        <v>465</v>
      </c>
      <c r="D95" s="940"/>
      <c r="E95" s="215">
        <f t="shared" si="10"/>
        <v>43549</v>
      </c>
      <c r="F95" s="215">
        <f t="shared" si="10"/>
        <v>43553</v>
      </c>
      <c r="G95" s="215">
        <f t="shared" si="10"/>
        <v>43587</v>
      </c>
      <c r="H95" s="260"/>
    </row>
    <row r="96" spans="1:8">
      <c r="A96" s="230"/>
      <c r="B96" s="278"/>
      <c r="C96" s="278"/>
      <c r="D96" s="226"/>
      <c r="E96" s="225"/>
      <c r="F96" s="225"/>
      <c r="G96" s="225"/>
      <c r="H96" s="260"/>
    </row>
    <row r="97" spans="1:8">
      <c r="A97" s="230" t="s">
        <v>1935</v>
      </c>
      <c r="C97" s="318"/>
      <c r="E97" s="225"/>
      <c r="F97" s="225"/>
      <c r="G97" s="225"/>
    </row>
    <row r="98" spans="1:8">
      <c r="B98" s="936" t="s">
        <v>40</v>
      </c>
      <c r="C98" s="936" t="s">
        <v>41</v>
      </c>
      <c r="D98" s="938" t="s">
        <v>42</v>
      </c>
      <c r="E98" s="217" t="s">
        <v>201</v>
      </c>
      <c r="F98" s="217" t="s">
        <v>201</v>
      </c>
      <c r="G98" s="217" t="s">
        <v>1937</v>
      </c>
      <c r="H98" s="217" t="s">
        <v>1935</v>
      </c>
    </row>
    <row r="99" spans="1:8">
      <c r="B99" s="937"/>
      <c r="C99" s="937"/>
      <c r="D99" s="939"/>
      <c r="E99" s="217" t="s">
        <v>1085</v>
      </c>
      <c r="F99" s="217" t="s">
        <v>44</v>
      </c>
      <c r="G99" s="217" t="s">
        <v>45</v>
      </c>
      <c r="H99" s="217" t="s">
        <v>45</v>
      </c>
    </row>
    <row r="100" spans="1:8">
      <c r="B100" s="255" t="s">
        <v>1824</v>
      </c>
      <c r="C100" s="255" t="s">
        <v>1397</v>
      </c>
      <c r="D100" s="932" t="s">
        <v>1823</v>
      </c>
      <c r="E100" s="215">
        <f>F100-4</f>
        <v>43521</v>
      </c>
      <c r="F100" s="215">
        <v>43525</v>
      </c>
      <c r="G100" s="215">
        <f>F100+34</f>
        <v>43559</v>
      </c>
      <c r="H100" s="217" t="s">
        <v>1936</v>
      </c>
    </row>
    <row r="101" spans="1:8">
      <c r="B101" s="275" t="s">
        <v>1822</v>
      </c>
      <c r="C101" s="274" t="s">
        <v>1821</v>
      </c>
      <c r="D101" s="926"/>
      <c r="E101" s="215">
        <f t="shared" ref="E101:G104" si="11">E100+7</f>
        <v>43528</v>
      </c>
      <c r="F101" s="215">
        <f t="shared" si="11"/>
        <v>43532</v>
      </c>
      <c r="G101" s="215">
        <f t="shared" si="11"/>
        <v>43566</v>
      </c>
      <c r="H101" s="217" t="s">
        <v>1936</v>
      </c>
    </row>
    <row r="102" spans="1:8">
      <c r="B102" s="275" t="s">
        <v>1820</v>
      </c>
      <c r="C102" s="274" t="s">
        <v>1393</v>
      </c>
      <c r="D102" s="926"/>
      <c r="E102" s="215">
        <f t="shared" si="11"/>
        <v>43535</v>
      </c>
      <c r="F102" s="215">
        <f t="shared" si="11"/>
        <v>43539</v>
      </c>
      <c r="G102" s="215">
        <f t="shared" si="11"/>
        <v>43573</v>
      </c>
      <c r="H102" s="217" t="s">
        <v>1936</v>
      </c>
    </row>
    <row r="103" spans="1:8">
      <c r="B103" s="275" t="s">
        <v>1819</v>
      </c>
      <c r="C103" s="274" t="s">
        <v>1391</v>
      </c>
      <c r="D103" s="927"/>
      <c r="E103" s="215">
        <f t="shared" si="11"/>
        <v>43542</v>
      </c>
      <c r="F103" s="215">
        <f t="shared" si="11"/>
        <v>43546</v>
      </c>
      <c r="G103" s="215">
        <f t="shared" si="11"/>
        <v>43580</v>
      </c>
      <c r="H103" s="217" t="s">
        <v>1936</v>
      </c>
    </row>
    <row r="104" spans="1:8">
      <c r="B104" s="255" t="s">
        <v>1818</v>
      </c>
      <c r="C104" s="255" t="s">
        <v>465</v>
      </c>
      <c r="D104" s="940"/>
      <c r="E104" s="215">
        <f t="shared" si="11"/>
        <v>43549</v>
      </c>
      <c r="F104" s="215">
        <f t="shared" si="11"/>
        <v>43553</v>
      </c>
      <c r="G104" s="215">
        <f t="shared" si="11"/>
        <v>43587</v>
      </c>
      <c r="H104" s="217" t="s">
        <v>1936</v>
      </c>
    </row>
    <row r="105" spans="1:8">
      <c r="B105" s="213"/>
      <c r="C105" s="213"/>
    </row>
    <row r="106" spans="1:8">
      <c r="B106" s="936" t="s">
        <v>40</v>
      </c>
      <c r="C106" s="936" t="s">
        <v>41</v>
      </c>
      <c r="D106" s="938" t="s">
        <v>42</v>
      </c>
      <c r="E106" s="217" t="s">
        <v>201</v>
      </c>
      <c r="F106" s="217" t="s">
        <v>201</v>
      </c>
      <c r="G106" s="217" t="s">
        <v>202</v>
      </c>
      <c r="H106" s="217" t="s">
        <v>1935</v>
      </c>
    </row>
    <row r="107" spans="1:8">
      <c r="B107" s="937"/>
      <c r="C107" s="937"/>
      <c r="D107" s="939"/>
      <c r="E107" s="217" t="s">
        <v>1085</v>
      </c>
      <c r="F107" s="217" t="s">
        <v>44</v>
      </c>
      <c r="G107" s="217" t="s">
        <v>45</v>
      </c>
      <c r="H107" s="217" t="s">
        <v>45</v>
      </c>
    </row>
    <row r="108" spans="1:8" ht="16.5" customHeight="1">
      <c r="B108" s="255" t="s">
        <v>1934</v>
      </c>
      <c r="C108" s="255" t="s">
        <v>1933</v>
      </c>
      <c r="D108" s="932" t="s">
        <v>1932</v>
      </c>
      <c r="E108" s="215">
        <f>F108-4</f>
        <v>43523</v>
      </c>
      <c r="F108" s="215">
        <v>43527</v>
      </c>
      <c r="G108" s="215">
        <f>F108+33</f>
        <v>43560</v>
      </c>
      <c r="H108" s="217" t="s">
        <v>1923</v>
      </c>
    </row>
    <row r="109" spans="1:8">
      <c r="B109" s="275" t="s">
        <v>1931</v>
      </c>
      <c r="C109" s="274" t="s">
        <v>1930</v>
      </c>
      <c r="D109" s="926"/>
      <c r="E109" s="215">
        <f t="shared" ref="E109:F112" si="12">E108+7</f>
        <v>43530</v>
      </c>
      <c r="F109" s="215">
        <f t="shared" si="12"/>
        <v>43534</v>
      </c>
      <c r="G109" s="215">
        <f>F109+33</f>
        <v>43567</v>
      </c>
      <c r="H109" s="217" t="s">
        <v>1923</v>
      </c>
    </row>
    <row r="110" spans="1:8">
      <c r="B110" s="275" t="s">
        <v>1929</v>
      </c>
      <c r="C110" s="274" t="s">
        <v>1928</v>
      </c>
      <c r="D110" s="926"/>
      <c r="E110" s="215">
        <f t="shared" si="12"/>
        <v>43537</v>
      </c>
      <c r="F110" s="215">
        <f t="shared" si="12"/>
        <v>43541</v>
      </c>
      <c r="G110" s="215">
        <f>F110+33</f>
        <v>43574</v>
      </c>
      <c r="H110" s="217" t="s">
        <v>1923</v>
      </c>
    </row>
    <row r="111" spans="1:8">
      <c r="B111" s="275" t="s">
        <v>1927</v>
      </c>
      <c r="C111" s="274" t="s">
        <v>1926</v>
      </c>
      <c r="D111" s="927"/>
      <c r="E111" s="215">
        <f t="shared" si="12"/>
        <v>43544</v>
      </c>
      <c r="F111" s="215">
        <f t="shared" si="12"/>
        <v>43548</v>
      </c>
      <c r="G111" s="215">
        <f>F111+33</f>
        <v>43581</v>
      </c>
      <c r="H111" s="217" t="s">
        <v>1923</v>
      </c>
    </row>
    <row r="112" spans="1:8">
      <c r="B112" s="255" t="s">
        <v>1925</v>
      </c>
      <c r="C112" s="255" t="s">
        <v>1924</v>
      </c>
      <c r="D112" s="940"/>
      <c r="E112" s="215">
        <f t="shared" si="12"/>
        <v>43551</v>
      </c>
      <c r="F112" s="215">
        <f t="shared" si="12"/>
        <v>43555</v>
      </c>
      <c r="G112" s="215">
        <f>F112+33</f>
        <v>43588</v>
      </c>
      <c r="H112" s="217" t="s">
        <v>1923</v>
      </c>
    </row>
    <row r="113" spans="1:8">
      <c r="B113" s="291"/>
      <c r="C113" s="291"/>
      <c r="D113" s="226"/>
      <c r="E113" s="225"/>
      <c r="F113" s="225"/>
      <c r="G113" s="225"/>
    </row>
    <row r="114" spans="1:8">
      <c r="A114" s="230" t="s">
        <v>72</v>
      </c>
      <c r="B114" s="230"/>
      <c r="C114" s="230"/>
      <c r="G114" s="276"/>
      <c r="H114" s="276"/>
    </row>
    <row r="115" spans="1:8">
      <c r="A115" s="230"/>
      <c r="B115" s="936" t="s">
        <v>40</v>
      </c>
      <c r="C115" s="936" t="s">
        <v>41</v>
      </c>
      <c r="D115" s="938" t="s">
        <v>42</v>
      </c>
      <c r="E115" s="217" t="s">
        <v>201</v>
      </c>
      <c r="F115" s="217" t="s">
        <v>201</v>
      </c>
      <c r="G115" s="217" t="s">
        <v>1922</v>
      </c>
      <c r="H115" s="217" t="s">
        <v>1921</v>
      </c>
    </row>
    <row r="116" spans="1:8">
      <c r="A116" s="230"/>
      <c r="B116" s="937"/>
      <c r="C116" s="937"/>
      <c r="D116" s="939"/>
      <c r="E116" s="217" t="s">
        <v>1085</v>
      </c>
      <c r="F116" s="217" t="s">
        <v>44</v>
      </c>
      <c r="G116" s="217" t="s">
        <v>45</v>
      </c>
      <c r="H116" s="217" t="s">
        <v>45</v>
      </c>
    </row>
    <row r="117" spans="1:8" ht="16.5" customHeight="1">
      <c r="A117" s="230"/>
      <c r="B117" s="255" t="s">
        <v>1919</v>
      </c>
      <c r="C117" s="255" t="s">
        <v>1289</v>
      </c>
      <c r="D117" s="932" t="s">
        <v>1918</v>
      </c>
      <c r="E117" s="215">
        <f>F117-5</f>
        <v>43522</v>
      </c>
      <c r="F117" s="215">
        <v>43527</v>
      </c>
      <c r="G117" s="215">
        <f>F117+25</f>
        <v>43552</v>
      </c>
      <c r="H117" s="215" t="s">
        <v>56</v>
      </c>
    </row>
    <row r="118" spans="1:8">
      <c r="A118" s="230"/>
      <c r="B118" s="275" t="s">
        <v>1917</v>
      </c>
      <c r="C118" s="274" t="s">
        <v>1289</v>
      </c>
      <c r="D118" s="926"/>
      <c r="E118" s="215">
        <f t="shared" ref="E118:F121" si="13">E117+7</f>
        <v>43529</v>
      </c>
      <c r="F118" s="215">
        <f t="shared" si="13"/>
        <v>43534</v>
      </c>
      <c r="G118" s="215">
        <f>F118+25</f>
        <v>43559</v>
      </c>
      <c r="H118" s="215" t="s">
        <v>56</v>
      </c>
    </row>
    <row r="119" spans="1:8">
      <c r="A119" s="230"/>
      <c r="B119" s="275" t="s">
        <v>1916</v>
      </c>
      <c r="C119" s="274" t="s">
        <v>1894</v>
      </c>
      <c r="D119" s="926"/>
      <c r="E119" s="215">
        <f t="shared" si="13"/>
        <v>43536</v>
      </c>
      <c r="F119" s="215">
        <f t="shared" si="13"/>
        <v>43541</v>
      </c>
      <c r="G119" s="215">
        <f>F119+25</f>
        <v>43566</v>
      </c>
      <c r="H119" s="215" t="s">
        <v>56</v>
      </c>
    </row>
    <row r="120" spans="1:8">
      <c r="A120" s="230"/>
      <c r="B120" s="275" t="s">
        <v>1915</v>
      </c>
      <c r="C120" s="274" t="s">
        <v>1289</v>
      </c>
      <c r="D120" s="927"/>
      <c r="E120" s="215">
        <f t="shared" si="13"/>
        <v>43543</v>
      </c>
      <c r="F120" s="215">
        <f t="shared" si="13"/>
        <v>43548</v>
      </c>
      <c r="G120" s="215">
        <f>F120+25</f>
        <v>43573</v>
      </c>
      <c r="H120" s="215" t="s">
        <v>56</v>
      </c>
    </row>
    <row r="121" spans="1:8">
      <c r="A121" s="230"/>
      <c r="B121" s="255" t="s">
        <v>1914</v>
      </c>
      <c r="C121" s="255" t="s">
        <v>1286</v>
      </c>
      <c r="D121" s="940"/>
      <c r="E121" s="215">
        <f t="shared" si="13"/>
        <v>43550</v>
      </c>
      <c r="F121" s="215">
        <f t="shared" si="13"/>
        <v>43555</v>
      </c>
      <c r="G121" s="215">
        <f>F121+25</f>
        <v>43580</v>
      </c>
      <c r="H121" s="215" t="s">
        <v>56</v>
      </c>
    </row>
    <row r="122" spans="1:8">
      <c r="A122" s="230"/>
      <c r="B122" s="291"/>
      <c r="C122" s="291"/>
      <c r="D122" s="226"/>
      <c r="E122" s="225"/>
      <c r="F122" s="225"/>
      <c r="G122" s="225"/>
      <c r="H122" s="242"/>
    </row>
    <row r="123" spans="1:8">
      <c r="A123" s="941" t="s">
        <v>69</v>
      </c>
      <c r="B123" s="941"/>
      <c r="C123" s="252"/>
      <c r="D123" s="252"/>
      <c r="E123" s="252"/>
      <c r="F123" s="230"/>
      <c r="G123" s="230"/>
      <c r="H123" s="276"/>
    </row>
    <row r="124" spans="1:8">
      <c r="A124" s="230"/>
      <c r="B124" s="936" t="s">
        <v>40</v>
      </c>
      <c r="C124" s="936" t="s">
        <v>41</v>
      </c>
      <c r="D124" s="938" t="s">
        <v>42</v>
      </c>
      <c r="E124" s="217" t="s">
        <v>201</v>
      </c>
      <c r="F124" s="217" t="s">
        <v>201</v>
      </c>
      <c r="G124" s="217" t="s">
        <v>1920</v>
      </c>
      <c r="H124" s="217" t="s">
        <v>70</v>
      </c>
    </row>
    <row r="125" spans="1:8">
      <c r="A125" s="230"/>
      <c r="B125" s="937"/>
      <c r="C125" s="937"/>
      <c r="D125" s="939"/>
      <c r="E125" s="217" t="s">
        <v>1085</v>
      </c>
      <c r="F125" s="217" t="s">
        <v>44</v>
      </c>
      <c r="G125" s="217" t="s">
        <v>45</v>
      </c>
      <c r="H125" s="217" t="s">
        <v>45</v>
      </c>
    </row>
    <row r="126" spans="1:8" ht="16.5" customHeight="1">
      <c r="A126" s="230"/>
      <c r="B126" s="255" t="s">
        <v>1919</v>
      </c>
      <c r="C126" s="255" t="s">
        <v>1289</v>
      </c>
      <c r="D126" s="932" t="s">
        <v>1918</v>
      </c>
      <c r="E126" s="215">
        <f>F126-5</f>
        <v>43522</v>
      </c>
      <c r="F126" s="215">
        <v>43527</v>
      </c>
      <c r="G126" s="215">
        <f>F126+28</f>
        <v>43555</v>
      </c>
      <c r="H126" s="217" t="s">
        <v>1913</v>
      </c>
    </row>
    <row r="127" spans="1:8">
      <c r="A127" s="230"/>
      <c r="B127" s="275" t="s">
        <v>1917</v>
      </c>
      <c r="C127" s="274" t="s">
        <v>1289</v>
      </c>
      <c r="D127" s="926"/>
      <c r="E127" s="215">
        <f t="shared" ref="E127:F130" si="14">E126+7</f>
        <v>43529</v>
      </c>
      <c r="F127" s="215">
        <f t="shared" si="14"/>
        <v>43534</v>
      </c>
      <c r="G127" s="215">
        <f>F127+28</f>
        <v>43562</v>
      </c>
      <c r="H127" s="217" t="s">
        <v>1913</v>
      </c>
    </row>
    <row r="128" spans="1:8">
      <c r="A128" s="230" t="s">
        <v>346</v>
      </c>
      <c r="B128" s="275" t="s">
        <v>1916</v>
      </c>
      <c r="C128" s="274" t="s">
        <v>1894</v>
      </c>
      <c r="D128" s="926"/>
      <c r="E128" s="215">
        <f t="shared" si="14"/>
        <v>43536</v>
      </c>
      <c r="F128" s="215">
        <f t="shared" si="14"/>
        <v>43541</v>
      </c>
      <c r="G128" s="215">
        <f>F128+28</f>
        <v>43569</v>
      </c>
      <c r="H128" s="217" t="s">
        <v>1913</v>
      </c>
    </row>
    <row r="129" spans="1:8">
      <c r="A129" s="230"/>
      <c r="B129" s="275" t="s">
        <v>1915</v>
      </c>
      <c r="C129" s="274" t="s">
        <v>1289</v>
      </c>
      <c r="D129" s="927"/>
      <c r="E129" s="215">
        <f t="shared" si="14"/>
        <v>43543</v>
      </c>
      <c r="F129" s="215">
        <f t="shared" si="14"/>
        <v>43548</v>
      </c>
      <c r="G129" s="215">
        <f>F129+28</f>
        <v>43576</v>
      </c>
      <c r="H129" s="217" t="s">
        <v>1913</v>
      </c>
    </row>
    <row r="130" spans="1:8">
      <c r="A130" s="230"/>
      <c r="B130" s="255" t="s">
        <v>1914</v>
      </c>
      <c r="C130" s="255" t="s">
        <v>1286</v>
      </c>
      <c r="D130" s="940"/>
      <c r="E130" s="215">
        <f t="shared" si="14"/>
        <v>43550</v>
      </c>
      <c r="F130" s="215">
        <f t="shared" si="14"/>
        <v>43555</v>
      </c>
      <c r="G130" s="215">
        <f>F130+28</f>
        <v>43583</v>
      </c>
      <c r="H130" s="217" t="s">
        <v>1913</v>
      </c>
    </row>
    <row r="131" spans="1:8">
      <c r="A131" s="230"/>
      <c r="B131" s="291"/>
      <c r="C131" s="291"/>
      <c r="D131" s="226"/>
      <c r="E131" s="225"/>
      <c r="F131" s="225"/>
      <c r="G131" s="225"/>
      <c r="H131" s="225"/>
    </row>
    <row r="132" spans="1:8">
      <c r="A132" s="230" t="s">
        <v>66</v>
      </c>
    </row>
    <row r="133" spans="1:8">
      <c r="A133" s="230"/>
      <c r="B133" s="936" t="s">
        <v>40</v>
      </c>
      <c r="C133" s="936" t="s">
        <v>41</v>
      </c>
      <c r="D133" s="938" t="s">
        <v>42</v>
      </c>
      <c r="E133" s="217" t="s">
        <v>201</v>
      </c>
      <c r="F133" s="217" t="s">
        <v>201</v>
      </c>
      <c r="G133" s="217" t="s">
        <v>1920</v>
      </c>
      <c r="H133" s="217" t="s">
        <v>66</v>
      </c>
    </row>
    <row r="134" spans="1:8">
      <c r="A134" s="230"/>
      <c r="B134" s="937"/>
      <c r="C134" s="937"/>
      <c r="D134" s="939"/>
      <c r="E134" s="217" t="s">
        <v>1085</v>
      </c>
      <c r="F134" s="217" t="s">
        <v>44</v>
      </c>
      <c r="G134" s="217" t="s">
        <v>45</v>
      </c>
      <c r="H134" s="217" t="s">
        <v>45</v>
      </c>
    </row>
    <row r="135" spans="1:8" ht="16.5" customHeight="1">
      <c r="A135" s="230"/>
      <c r="B135" s="255" t="s">
        <v>1919</v>
      </c>
      <c r="C135" s="255" t="s">
        <v>1289</v>
      </c>
      <c r="D135" s="932" t="s">
        <v>1918</v>
      </c>
      <c r="E135" s="215">
        <f>F135-5</f>
        <v>43522</v>
      </c>
      <c r="F135" s="215">
        <v>43527</v>
      </c>
      <c r="G135" s="215">
        <f>F135+28</f>
        <v>43555</v>
      </c>
      <c r="H135" s="217" t="s">
        <v>1913</v>
      </c>
    </row>
    <row r="136" spans="1:8">
      <c r="A136" s="230"/>
      <c r="B136" s="275" t="s">
        <v>1917</v>
      </c>
      <c r="C136" s="274" t="s">
        <v>1289</v>
      </c>
      <c r="D136" s="926"/>
      <c r="E136" s="215">
        <f t="shared" ref="E136:F139" si="15">E135+7</f>
        <v>43529</v>
      </c>
      <c r="F136" s="215">
        <f t="shared" si="15"/>
        <v>43534</v>
      </c>
      <c r="G136" s="215">
        <f>F136+28</f>
        <v>43562</v>
      </c>
      <c r="H136" s="217" t="s">
        <v>1913</v>
      </c>
    </row>
    <row r="137" spans="1:8">
      <c r="A137" s="230"/>
      <c r="B137" s="275" t="s">
        <v>1916</v>
      </c>
      <c r="C137" s="274" t="s">
        <v>1894</v>
      </c>
      <c r="D137" s="926"/>
      <c r="E137" s="215">
        <f t="shared" si="15"/>
        <v>43536</v>
      </c>
      <c r="F137" s="215">
        <f t="shared" si="15"/>
        <v>43541</v>
      </c>
      <c r="G137" s="215">
        <f>F137+28</f>
        <v>43569</v>
      </c>
      <c r="H137" s="217" t="s">
        <v>1913</v>
      </c>
    </row>
    <row r="138" spans="1:8">
      <c r="A138" s="230"/>
      <c r="B138" s="275" t="s">
        <v>1915</v>
      </c>
      <c r="C138" s="274" t="s">
        <v>1289</v>
      </c>
      <c r="D138" s="927"/>
      <c r="E138" s="215">
        <f t="shared" si="15"/>
        <v>43543</v>
      </c>
      <c r="F138" s="215">
        <f t="shared" si="15"/>
        <v>43548</v>
      </c>
      <c r="G138" s="215">
        <f>F138+28</f>
        <v>43576</v>
      </c>
      <c r="H138" s="217" t="s">
        <v>1913</v>
      </c>
    </row>
    <row r="139" spans="1:8">
      <c r="A139" s="230"/>
      <c r="B139" s="255" t="s">
        <v>1914</v>
      </c>
      <c r="C139" s="255" t="s">
        <v>1286</v>
      </c>
      <c r="D139" s="940"/>
      <c r="E139" s="215">
        <f t="shared" si="15"/>
        <v>43550</v>
      </c>
      <c r="F139" s="215">
        <f t="shared" si="15"/>
        <v>43555</v>
      </c>
      <c r="G139" s="215">
        <f>F139+28</f>
        <v>43583</v>
      </c>
      <c r="H139" s="217" t="s">
        <v>1913</v>
      </c>
    </row>
    <row r="140" spans="1:8">
      <c r="A140" s="230"/>
      <c r="B140" s="291"/>
      <c r="C140" s="291"/>
      <c r="D140" s="226"/>
      <c r="E140" s="225"/>
      <c r="F140" s="225"/>
      <c r="G140" s="225"/>
      <c r="H140" s="225"/>
    </row>
    <row r="141" spans="1:8">
      <c r="A141" s="230" t="s">
        <v>73</v>
      </c>
      <c r="B141" s="252"/>
      <c r="C141" s="252"/>
      <c r="D141" s="252"/>
      <c r="E141" s="252"/>
      <c r="F141" s="230"/>
      <c r="G141" s="230"/>
      <c r="H141" s="276"/>
    </row>
    <row r="142" spans="1:8">
      <c r="A142" s="230"/>
      <c r="B142" s="936" t="s">
        <v>40</v>
      </c>
      <c r="C142" s="936" t="s">
        <v>41</v>
      </c>
      <c r="D142" s="938" t="s">
        <v>42</v>
      </c>
      <c r="E142" s="217" t="s">
        <v>201</v>
      </c>
      <c r="F142" s="217" t="s">
        <v>201</v>
      </c>
      <c r="G142" s="217" t="s">
        <v>202</v>
      </c>
      <c r="H142" s="217" t="s">
        <v>1912</v>
      </c>
    </row>
    <row r="143" spans="1:8">
      <c r="A143" s="230"/>
      <c r="B143" s="937"/>
      <c r="C143" s="937"/>
      <c r="D143" s="939"/>
      <c r="E143" s="217" t="s">
        <v>1085</v>
      </c>
      <c r="F143" s="217" t="s">
        <v>44</v>
      </c>
      <c r="G143" s="217" t="s">
        <v>45</v>
      </c>
      <c r="H143" s="217" t="s">
        <v>45</v>
      </c>
    </row>
    <row r="144" spans="1:8" ht="16.5" customHeight="1">
      <c r="A144" s="230"/>
      <c r="B144" s="255" t="s">
        <v>1869</v>
      </c>
      <c r="C144" s="255" t="s">
        <v>1868</v>
      </c>
      <c r="D144" s="932" t="s">
        <v>1867</v>
      </c>
      <c r="E144" s="215">
        <f>F144-4</f>
        <v>43523</v>
      </c>
      <c r="F144" s="215">
        <v>43527</v>
      </c>
      <c r="G144" s="215">
        <f>F144+33</f>
        <v>43560</v>
      </c>
      <c r="H144" s="215" t="s">
        <v>220</v>
      </c>
    </row>
    <row r="145" spans="1:8">
      <c r="A145" s="230"/>
      <c r="B145" s="275" t="s">
        <v>1866</v>
      </c>
      <c r="C145" s="274" t="s">
        <v>1864</v>
      </c>
      <c r="D145" s="926"/>
      <c r="E145" s="215">
        <f t="shared" ref="E145:F148" si="16">E144+7</f>
        <v>43530</v>
      </c>
      <c r="F145" s="215">
        <f t="shared" si="16"/>
        <v>43534</v>
      </c>
      <c r="G145" s="215">
        <f>F145+33</f>
        <v>43567</v>
      </c>
      <c r="H145" s="215" t="s">
        <v>220</v>
      </c>
    </row>
    <row r="146" spans="1:8">
      <c r="A146" s="230"/>
      <c r="B146" s="275" t="s">
        <v>1865</v>
      </c>
      <c r="C146" s="274" t="s">
        <v>1864</v>
      </c>
      <c r="D146" s="926"/>
      <c r="E146" s="215">
        <f t="shared" si="16"/>
        <v>43537</v>
      </c>
      <c r="F146" s="215">
        <f t="shared" si="16"/>
        <v>43541</v>
      </c>
      <c r="G146" s="215">
        <f>F146+33</f>
        <v>43574</v>
      </c>
      <c r="H146" s="215" t="s">
        <v>220</v>
      </c>
    </row>
    <row r="147" spans="1:8">
      <c r="A147" s="230"/>
      <c r="B147" s="275" t="s">
        <v>1863</v>
      </c>
      <c r="C147" s="274" t="s">
        <v>1861</v>
      </c>
      <c r="D147" s="927"/>
      <c r="E147" s="215">
        <f t="shared" si="16"/>
        <v>43544</v>
      </c>
      <c r="F147" s="215">
        <f t="shared" si="16"/>
        <v>43548</v>
      </c>
      <c r="G147" s="215">
        <f>F147+33</f>
        <v>43581</v>
      </c>
      <c r="H147" s="215" t="s">
        <v>220</v>
      </c>
    </row>
    <row r="148" spans="1:8">
      <c r="A148" s="230"/>
      <c r="B148" s="255" t="s">
        <v>1862</v>
      </c>
      <c r="C148" s="255" t="s">
        <v>1861</v>
      </c>
      <c r="D148" s="940"/>
      <c r="E148" s="215">
        <f t="shared" si="16"/>
        <v>43551</v>
      </c>
      <c r="F148" s="215">
        <f t="shared" si="16"/>
        <v>43555</v>
      </c>
      <c r="G148" s="215">
        <f>F148+33</f>
        <v>43588</v>
      </c>
      <c r="H148" s="215" t="s">
        <v>220</v>
      </c>
    </row>
    <row r="149" spans="1:8">
      <c r="A149" s="230"/>
      <c r="B149" s="291"/>
      <c r="C149" s="291"/>
      <c r="D149" s="226"/>
      <c r="E149" s="225"/>
      <c r="F149" s="225"/>
      <c r="G149" s="225"/>
      <c r="H149" s="225"/>
    </row>
    <row r="150" spans="1:8">
      <c r="A150" s="230" t="s">
        <v>55</v>
      </c>
    </row>
    <row r="151" spans="1:8">
      <c r="B151" s="936" t="s">
        <v>40</v>
      </c>
      <c r="C151" s="936" t="s">
        <v>41</v>
      </c>
      <c r="D151" s="938" t="s">
        <v>42</v>
      </c>
      <c r="E151" s="217" t="s">
        <v>201</v>
      </c>
      <c r="F151" s="217" t="s">
        <v>201</v>
      </c>
      <c r="G151" s="217" t="s">
        <v>213</v>
      </c>
      <c r="H151" s="217" t="s">
        <v>217</v>
      </c>
    </row>
    <row r="152" spans="1:8">
      <c r="B152" s="937"/>
      <c r="C152" s="937"/>
      <c r="D152" s="939"/>
      <c r="E152" s="217" t="s">
        <v>1085</v>
      </c>
      <c r="F152" s="217" t="s">
        <v>44</v>
      </c>
      <c r="G152" s="217" t="s">
        <v>45</v>
      </c>
      <c r="H152" s="217" t="s">
        <v>45</v>
      </c>
    </row>
    <row r="153" spans="1:8" ht="16.5" customHeight="1">
      <c r="B153" s="255" t="s">
        <v>1869</v>
      </c>
      <c r="C153" s="255" t="s">
        <v>1868</v>
      </c>
      <c r="D153" s="932" t="s">
        <v>1867</v>
      </c>
      <c r="E153" s="215">
        <f>F153-4</f>
        <v>43523</v>
      </c>
      <c r="F153" s="215">
        <v>43527</v>
      </c>
      <c r="G153" s="215">
        <f>F153+28</f>
        <v>43555</v>
      </c>
      <c r="H153" s="217" t="s">
        <v>56</v>
      </c>
    </row>
    <row r="154" spans="1:8">
      <c r="B154" s="275" t="s">
        <v>1866</v>
      </c>
      <c r="C154" s="274" t="s">
        <v>1864</v>
      </c>
      <c r="D154" s="926"/>
      <c r="E154" s="215">
        <f t="shared" ref="E154:G157" si="17">E153+7</f>
        <v>43530</v>
      </c>
      <c r="F154" s="215">
        <f t="shared" si="17"/>
        <v>43534</v>
      </c>
      <c r="G154" s="215">
        <f t="shared" si="17"/>
        <v>43562</v>
      </c>
      <c r="H154" s="217" t="s">
        <v>56</v>
      </c>
    </row>
    <row r="155" spans="1:8">
      <c r="B155" s="275" t="s">
        <v>1865</v>
      </c>
      <c r="C155" s="274" t="s">
        <v>1864</v>
      </c>
      <c r="D155" s="926"/>
      <c r="E155" s="215">
        <f t="shared" si="17"/>
        <v>43537</v>
      </c>
      <c r="F155" s="215">
        <f t="shared" si="17"/>
        <v>43541</v>
      </c>
      <c r="G155" s="215">
        <f t="shared" si="17"/>
        <v>43569</v>
      </c>
      <c r="H155" s="217" t="s">
        <v>56</v>
      </c>
    </row>
    <row r="156" spans="1:8">
      <c r="B156" s="275" t="s">
        <v>1863</v>
      </c>
      <c r="C156" s="274" t="s">
        <v>1861</v>
      </c>
      <c r="D156" s="927"/>
      <c r="E156" s="215">
        <f t="shared" si="17"/>
        <v>43544</v>
      </c>
      <c r="F156" s="215">
        <f t="shared" si="17"/>
        <v>43548</v>
      </c>
      <c r="G156" s="215">
        <f t="shared" si="17"/>
        <v>43576</v>
      </c>
      <c r="H156" s="217" t="s">
        <v>56</v>
      </c>
    </row>
    <row r="157" spans="1:8">
      <c r="B157" s="255" t="s">
        <v>1862</v>
      </c>
      <c r="C157" s="255" t="s">
        <v>1861</v>
      </c>
      <c r="D157" s="940"/>
      <c r="E157" s="215">
        <f t="shared" si="17"/>
        <v>43551</v>
      </c>
      <c r="F157" s="215">
        <f t="shared" si="17"/>
        <v>43555</v>
      </c>
      <c r="G157" s="215">
        <f t="shared" si="17"/>
        <v>43583</v>
      </c>
      <c r="H157" s="217" t="s">
        <v>56</v>
      </c>
    </row>
    <row r="158" spans="1:8">
      <c r="B158" s="291"/>
      <c r="C158" s="291"/>
      <c r="D158" s="226"/>
      <c r="E158" s="225"/>
      <c r="F158" s="225"/>
      <c r="G158" s="225"/>
      <c r="H158" s="242"/>
    </row>
    <row r="159" spans="1:8">
      <c r="A159" s="230" t="s">
        <v>1911</v>
      </c>
    </row>
    <row r="160" spans="1:8">
      <c r="B160" s="936" t="s">
        <v>40</v>
      </c>
      <c r="C160" s="936" t="s">
        <v>41</v>
      </c>
      <c r="D160" s="938" t="s">
        <v>42</v>
      </c>
      <c r="E160" s="217" t="s">
        <v>201</v>
      </c>
      <c r="F160" s="217" t="s">
        <v>201</v>
      </c>
      <c r="G160" s="217" t="s">
        <v>213</v>
      </c>
      <c r="H160" s="217" t="s">
        <v>1910</v>
      </c>
    </row>
    <row r="161" spans="1:8">
      <c r="B161" s="937"/>
      <c r="C161" s="937"/>
      <c r="D161" s="939"/>
      <c r="E161" s="217" t="s">
        <v>1085</v>
      </c>
      <c r="F161" s="217" t="s">
        <v>44</v>
      </c>
      <c r="G161" s="217" t="s">
        <v>45</v>
      </c>
      <c r="H161" s="217" t="s">
        <v>45</v>
      </c>
    </row>
    <row r="162" spans="1:8" ht="16.5" customHeight="1">
      <c r="B162" s="255" t="s">
        <v>1869</v>
      </c>
      <c r="C162" s="255" t="s">
        <v>1868</v>
      </c>
      <c r="D162" s="932" t="s">
        <v>1867</v>
      </c>
      <c r="E162" s="215">
        <f>F162-4</f>
        <v>43523</v>
      </c>
      <c r="F162" s="215">
        <v>43527</v>
      </c>
      <c r="G162" s="215">
        <f>F162+28</f>
        <v>43555</v>
      </c>
      <c r="H162" s="217" t="s">
        <v>56</v>
      </c>
    </row>
    <row r="163" spans="1:8">
      <c r="B163" s="275" t="s">
        <v>1866</v>
      </c>
      <c r="C163" s="274" t="s">
        <v>1864</v>
      </c>
      <c r="D163" s="926"/>
      <c r="E163" s="215">
        <f t="shared" ref="E163:G166" si="18">E162+7</f>
        <v>43530</v>
      </c>
      <c r="F163" s="215">
        <f t="shared" si="18"/>
        <v>43534</v>
      </c>
      <c r="G163" s="215">
        <f t="shared" si="18"/>
        <v>43562</v>
      </c>
      <c r="H163" s="217" t="s">
        <v>56</v>
      </c>
    </row>
    <row r="164" spans="1:8">
      <c r="B164" s="275" t="s">
        <v>1865</v>
      </c>
      <c r="C164" s="274" t="s">
        <v>1864</v>
      </c>
      <c r="D164" s="926"/>
      <c r="E164" s="215">
        <f t="shared" si="18"/>
        <v>43537</v>
      </c>
      <c r="F164" s="215">
        <f t="shared" si="18"/>
        <v>43541</v>
      </c>
      <c r="G164" s="215">
        <f t="shared" si="18"/>
        <v>43569</v>
      </c>
      <c r="H164" s="217" t="s">
        <v>56</v>
      </c>
    </row>
    <row r="165" spans="1:8">
      <c r="B165" s="275" t="s">
        <v>1863</v>
      </c>
      <c r="C165" s="274" t="s">
        <v>1861</v>
      </c>
      <c r="D165" s="927"/>
      <c r="E165" s="215">
        <f t="shared" si="18"/>
        <v>43544</v>
      </c>
      <c r="F165" s="215">
        <f t="shared" si="18"/>
        <v>43548</v>
      </c>
      <c r="G165" s="215">
        <f t="shared" si="18"/>
        <v>43576</v>
      </c>
      <c r="H165" s="217" t="s">
        <v>56</v>
      </c>
    </row>
    <row r="166" spans="1:8">
      <c r="B166" s="255" t="s">
        <v>1862</v>
      </c>
      <c r="C166" s="255" t="s">
        <v>1861</v>
      </c>
      <c r="D166" s="940"/>
      <c r="E166" s="215">
        <f t="shared" si="18"/>
        <v>43551</v>
      </c>
      <c r="F166" s="215">
        <f t="shared" si="18"/>
        <v>43555</v>
      </c>
      <c r="G166" s="215">
        <f t="shared" si="18"/>
        <v>43583</v>
      </c>
      <c r="H166" s="217" t="s">
        <v>56</v>
      </c>
    </row>
    <row r="167" spans="1:8">
      <c r="B167" s="291"/>
      <c r="C167" s="291"/>
      <c r="D167" s="226"/>
      <c r="E167" s="225"/>
      <c r="F167" s="225"/>
      <c r="G167" s="225"/>
    </row>
    <row r="168" spans="1:8">
      <c r="A168" s="271" t="s">
        <v>226</v>
      </c>
      <c r="B168" s="272"/>
      <c r="C168" s="272"/>
      <c r="D168" s="271"/>
      <c r="E168" s="271"/>
      <c r="F168" s="271"/>
      <c r="G168" s="271"/>
      <c r="H168" s="253"/>
    </row>
    <row r="169" spans="1:8">
      <c r="A169" s="230" t="s">
        <v>1909</v>
      </c>
      <c r="B169" s="213"/>
      <c r="C169" s="213"/>
    </row>
    <row r="170" spans="1:8">
      <c r="B170" s="936" t="s">
        <v>40</v>
      </c>
      <c r="C170" s="936" t="s">
        <v>41</v>
      </c>
      <c r="D170" s="938" t="s">
        <v>42</v>
      </c>
      <c r="E170" s="217" t="s">
        <v>201</v>
      </c>
      <c r="F170" s="217" t="s">
        <v>201</v>
      </c>
      <c r="G170" s="217" t="s">
        <v>1908</v>
      </c>
    </row>
    <row r="171" spans="1:8">
      <c r="B171" s="937"/>
      <c r="C171" s="937"/>
      <c r="D171" s="939"/>
      <c r="E171" s="217" t="s">
        <v>1085</v>
      </c>
      <c r="F171" s="217" t="s">
        <v>44</v>
      </c>
      <c r="G171" s="217" t="s">
        <v>45</v>
      </c>
    </row>
    <row r="172" spans="1:8" ht="16.5" customHeight="1">
      <c r="B172" s="275" t="s">
        <v>1907</v>
      </c>
      <c r="C172" s="274" t="s">
        <v>1282</v>
      </c>
      <c r="D172" s="932" t="s">
        <v>1906</v>
      </c>
      <c r="E172" s="215">
        <f>F172-4</f>
        <v>43523</v>
      </c>
      <c r="F172" s="215">
        <v>43527</v>
      </c>
      <c r="G172" s="215">
        <f>F172+32</f>
        <v>43559</v>
      </c>
    </row>
    <row r="173" spans="1:8">
      <c r="B173" s="275" t="s">
        <v>1905</v>
      </c>
      <c r="C173" s="274" t="s">
        <v>1872</v>
      </c>
      <c r="D173" s="926"/>
      <c r="E173" s="215">
        <f t="shared" ref="E173:F176" si="19">E172+7</f>
        <v>43530</v>
      </c>
      <c r="F173" s="215">
        <f t="shared" si="19"/>
        <v>43534</v>
      </c>
      <c r="G173" s="215">
        <f>F173+32</f>
        <v>43566</v>
      </c>
    </row>
    <row r="174" spans="1:8">
      <c r="B174" s="275" t="s">
        <v>1904</v>
      </c>
      <c r="C174" s="274" t="s">
        <v>1861</v>
      </c>
      <c r="D174" s="926"/>
      <c r="E174" s="215">
        <f t="shared" si="19"/>
        <v>43537</v>
      </c>
      <c r="F174" s="215">
        <f t="shared" si="19"/>
        <v>43541</v>
      </c>
      <c r="G174" s="215">
        <f>F174+32</f>
        <v>43573</v>
      </c>
    </row>
    <row r="175" spans="1:8">
      <c r="B175" s="275" t="s">
        <v>1903</v>
      </c>
      <c r="C175" s="274" t="s">
        <v>1902</v>
      </c>
      <c r="D175" s="927"/>
      <c r="E175" s="215">
        <f t="shared" si="19"/>
        <v>43544</v>
      </c>
      <c r="F175" s="215">
        <f t="shared" si="19"/>
        <v>43548</v>
      </c>
      <c r="G175" s="215">
        <f>F175+32</f>
        <v>43580</v>
      </c>
    </row>
    <row r="176" spans="1:8">
      <c r="B176" s="274" t="s">
        <v>1901</v>
      </c>
      <c r="C176" s="274" t="s">
        <v>1839</v>
      </c>
      <c r="D176" s="940"/>
      <c r="E176" s="215">
        <f t="shared" si="19"/>
        <v>43551</v>
      </c>
      <c r="F176" s="215">
        <f t="shared" si="19"/>
        <v>43555</v>
      </c>
      <c r="G176" s="215">
        <f>F176+32</f>
        <v>43587</v>
      </c>
    </row>
    <row r="177" spans="1:7">
      <c r="B177" s="213"/>
      <c r="C177" s="279"/>
      <c r="D177" s="226"/>
      <c r="E177" s="225"/>
      <c r="G177" s="317"/>
    </row>
    <row r="178" spans="1:7" s="230" customFormat="1">
      <c r="A178" s="230" t="s">
        <v>227</v>
      </c>
      <c r="B178" s="213"/>
      <c r="C178" s="316"/>
      <c r="D178" s="294"/>
      <c r="E178" s="213"/>
      <c r="F178" s="213"/>
      <c r="G178" s="213"/>
    </row>
    <row r="179" spans="1:7">
      <c r="B179" s="936" t="s">
        <v>40</v>
      </c>
      <c r="C179" s="936" t="s">
        <v>41</v>
      </c>
      <c r="D179" s="938" t="s">
        <v>42</v>
      </c>
      <c r="E179" s="217" t="s">
        <v>201</v>
      </c>
      <c r="F179" s="217" t="s">
        <v>201</v>
      </c>
      <c r="G179" s="217" t="s">
        <v>1900</v>
      </c>
    </row>
    <row r="180" spans="1:7">
      <c r="B180" s="937"/>
      <c r="C180" s="937"/>
      <c r="D180" s="939"/>
      <c r="E180" s="217" t="s">
        <v>1085</v>
      </c>
      <c r="F180" s="217" t="s">
        <v>44</v>
      </c>
      <c r="G180" s="217" t="s">
        <v>45</v>
      </c>
    </row>
    <row r="181" spans="1:7" ht="16.5" customHeight="1">
      <c r="B181" s="275" t="s">
        <v>1899</v>
      </c>
      <c r="C181" s="274" t="s">
        <v>1898</v>
      </c>
      <c r="D181" s="932" t="s">
        <v>1897</v>
      </c>
      <c r="E181" s="215">
        <f>F181-4</f>
        <v>43522</v>
      </c>
      <c r="F181" s="215">
        <v>43526</v>
      </c>
      <c r="G181" s="215">
        <f>F181+26</f>
        <v>43552</v>
      </c>
    </row>
    <row r="182" spans="1:7">
      <c r="B182" s="275" t="s">
        <v>1896</v>
      </c>
      <c r="C182" s="274" t="s">
        <v>1872</v>
      </c>
      <c r="D182" s="926"/>
      <c r="E182" s="215">
        <f t="shared" ref="E182:F185" si="20">E181+7</f>
        <v>43529</v>
      </c>
      <c r="F182" s="215">
        <f t="shared" si="20"/>
        <v>43533</v>
      </c>
      <c r="G182" s="215">
        <f>F182+26</f>
        <v>43559</v>
      </c>
    </row>
    <row r="183" spans="1:7">
      <c r="B183" s="275" t="s">
        <v>1895</v>
      </c>
      <c r="C183" s="274" t="s">
        <v>1894</v>
      </c>
      <c r="D183" s="926"/>
      <c r="E183" s="215">
        <f t="shared" si="20"/>
        <v>43536</v>
      </c>
      <c r="F183" s="215">
        <f t="shared" si="20"/>
        <v>43540</v>
      </c>
      <c r="G183" s="215">
        <f>F183+26</f>
        <v>43566</v>
      </c>
    </row>
    <row r="184" spans="1:7">
      <c r="B184" s="275" t="s">
        <v>1893</v>
      </c>
      <c r="C184" s="274" t="s">
        <v>1892</v>
      </c>
      <c r="D184" s="927"/>
      <c r="E184" s="215">
        <f t="shared" si="20"/>
        <v>43543</v>
      </c>
      <c r="F184" s="215">
        <f t="shared" si="20"/>
        <v>43547</v>
      </c>
      <c r="G184" s="215">
        <f>F184+26</f>
        <v>43573</v>
      </c>
    </row>
    <row r="185" spans="1:7">
      <c r="B185" s="274" t="s">
        <v>1891</v>
      </c>
      <c r="C185" s="274" t="s">
        <v>1872</v>
      </c>
      <c r="D185" s="940"/>
      <c r="E185" s="215">
        <f t="shared" si="20"/>
        <v>43550</v>
      </c>
      <c r="F185" s="215">
        <f t="shared" si="20"/>
        <v>43554</v>
      </c>
      <c r="G185" s="215">
        <f>F185+26</f>
        <v>43580</v>
      </c>
    </row>
    <row r="186" spans="1:7">
      <c r="B186" s="213"/>
      <c r="C186" s="279"/>
      <c r="E186" s="225"/>
      <c r="F186" s="225"/>
      <c r="G186" s="225"/>
    </row>
    <row r="187" spans="1:7">
      <c r="A187" s="941" t="s">
        <v>1890</v>
      </c>
      <c r="B187" s="941"/>
    </row>
    <row r="188" spans="1:7">
      <c r="B188" s="936" t="s">
        <v>40</v>
      </c>
      <c r="C188" s="936" t="s">
        <v>41</v>
      </c>
      <c r="D188" s="938" t="s">
        <v>42</v>
      </c>
      <c r="E188" s="217" t="s">
        <v>201</v>
      </c>
      <c r="F188" s="217" t="s">
        <v>201</v>
      </c>
      <c r="G188" s="217" t="s">
        <v>1889</v>
      </c>
    </row>
    <row r="189" spans="1:7">
      <c r="B189" s="937"/>
      <c r="C189" s="937"/>
      <c r="D189" s="939"/>
      <c r="E189" s="217" t="s">
        <v>1085</v>
      </c>
      <c r="F189" s="217" t="s">
        <v>44</v>
      </c>
      <c r="G189" s="217" t="s">
        <v>45</v>
      </c>
    </row>
    <row r="190" spans="1:7">
      <c r="B190" s="255" t="s">
        <v>1888</v>
      </c>
      <c r="C190" s="255" t="s">
        <v>1277</v>
      </c>
      <c r="D190" s="932" t="s">
        <v>1887</v>
      </c>
      <c r="E190" s="215">
        <f>F190-4</f>
        <v>43525</v>
      </c>
      <c r="F190" s="215">
        <v>43529</v>
      </c>
      <c r="G190" s="215">
        <f>F190+28</f>
        <v>43557</v>
      </c>
    </row>
    <row r="191" spans="1:7">
      <c r="B191" s="275" t="s">
        <v>1886</v>
      </c>
      <c r="C191" s="255" t="s">
        <v>395</v>
      </c>
      <c r="D191" s="926"/>
      <c r="E191" s="215">
        <f t="shared" ref="E191:F193" si="21">E190+7</f>
        <v>43532</v>
      </c>
      <c r="F191" s="215">
        <f t="shared" si="21"/>
        <v>43536</v>
      </c>
      <c r="G191" s="215">
        <f>F191+28</f>
        <v>43564</v>
      </c>
    </row>
    <row r="192" spans="1:7">
      <c r="B192" s="255" t="s">
        <v>1885</v>
      </c>
      <c r="C192" s="255" t="s">
        <v>464</v>
      </c>
      <c r="D192" s="926"/>
      <c r="E192" s="215">
        <f t="shared" si="21"/>
        <v>43539</v>
      </c>
      <c r="F192" s="215">
        <f t="shared" si="21"/>
        <v>43543</v>
      </c>
      <c r="G192" s="215">
        <f>F192+28</f>
        <v>43571</v>
      </c>
    </row>
    <row r="193" spans="1:8">
      <c r="B193" s="275" t="s">
        <v>1884</v>
      </c>
      <c r="C193" s="255" t="s">
        <v>465</v>
      </c>
      <c r="D193" s="927"/>
      <c r="E193" s="215">
        <f t="shared" si="21"/>
        <v>43546</v>
      </c>
      <c r="F193" s="215">
        <f t="shared" si="21"/>
        <v>43550</v>
      </c>
      <c r="G193" s="215">
        <f>F193+28</f>
        <v>43578</v>
      </c>
    </row>
    <row r="194" spans="1:8">
      <c r="B194" s="278"/>
      <c r="C194" s="278"/>
      <c r="D194" s="226"/>
      <c r="E194" s="225"/>
      <c r="F194" s="225"/>
      <c r="G194" s="225"/>
    </row>
    <row r="195" spans="1:8">
      <c r="A195" s="230" t="s">
        <v>1883</v>
      </c>
    </row>
    <row r="196" spans="1:8">
      <c r="B196" s="936" t="s">
        <v>40</v>
      </c>
      <c r="C196" s="936" t="s">
        <v>41</v>
      </c>
      <c r="D196" s="938" t="s">
        <v>42</v>
      </c>
      <c r="E196" s="217" t="s">
        <v>201</v>
      </c>
      <c r="F196" s="217" t="s">
        <v>201</v>
      </c>
      <c r="G196" s="217" t="s">
        <v>1837</v>
      </c>
      <c r="H196" s="217" t="s">
        <v>1883</v>
      </c>
    </row>
    <row r="197" spans="1:8">
      <c r="B197" s="937"/>
      <c r="C197" s="937"/>
      <c r="D197" s="939"/>
      <c r="E197" s="217" t="s">
        <v>1085</v>
      </c>
      <c r="F197" s="217" t="s">
        <v>44</v>
      </c>
      <c r="G197" s="217" t="s">
        <v>45</v>
      </c>
      <c r="H197" s="217" t="s">
        <v>45</v>
      </c>
    </row>
    <row r="198" spans="1:8" ht="16.5" customHeight="1">
      <c r="B198" s="255" t="s">
        <v>1835</v>
      </c>
      <c r="C198" s="255" t="s">
        <v>1834</v>
      </c>
      <c r="D198" s="932" t="s">
        <v>1833</v>
      </c>
      <c r="E198" s="215">
        <f>F198-5</f>
        <v>43524</v>
      </c>
      <c r="F198" s="215">
        <v>43529</v>
      </c>
      <c r="G198" s="215">
        <f>F198+24</f>
        <v>43553</v>
      </c>
      <c r="H198" s="215" t="s">
        <v>1827</v>
      </c>
    </row>
    <row r="199" spans="1:8">
      <c r="B199" s="275" t="s">
        <v>1832</v>
      </c>
      <c r="C199" s="255" t="s">
        <v>1831</v>
      </c>
      <c r="D199" s="926"/>
      <c r="E199" s="215">
        <f t="shared" ref="E199:F201" si="22">E198+7</f>
        <v>43531</v>
      </c>
      <c r="F199" s="215">
        <f t="shared" si="22"/>
        <v>43536</v>
      </c>
      <c r="G199" s="215">
        <f>F199+24</f>
        <v>43560</v>
      </c>
      <c r="H199" s="215" t="s">
        <v>1827</v>
      </c>
    </row>
    <row r="200" spans="1:8">
      <c r="B200" s="255" t="s">
        <v>1830</v>
      </c>
      <c r="C200" s="255" t="s">
        <v>248</v>
      </c>
      <c r="D200" s="926"/>
      <c r="E200" s="215">
        <f t="shared" si="22"/>
        <v>43538</v>
      </c>
      <c r="F200" s="215">
        <f t="shared" si="22"/>
        <v>43543</v>
      </c>
      <c r="G200" s="215">
        <f>F200+24</f>
        <v>43567</v>
      </c>
      <c r="H200" s="215" t="s">
        <v>1827</v>
      </c>
    </row>
    <row r="201" spans="1:8">
      <c r="B201" s="275" t="s">
        <v>1829</v>
      </c>
      <c r="C201" s="255" t="s">
        <v>1828</v>
      </c>
      <c r="D201" s="927"/>
      <c r="E201" s="215">
        <f t="shared" si="22"/>
        <v>43545</v>
      </c>
      <c r="F201" s="215">
        <f t="shared" si="22"/>
        <v>43550</v>
      </c>
      <c r="G201" s="215">
        <f>F201+24</f>
        <v>43574</v>
      </c>
      <c r="H201" s="215" t="s">
        <v>1827</v>
      </c>
    </row>
    <row r="202" spans="1:8">
      <c r="B202" s="278"/>
      <c r="C202" s="278"/>
      <c r="D202" s="226"/>
      <c r="E202" s="225"/>
      <c r="F202" s="225"/>
      <c r="G202" s="225"/>
      <c r="H202" s="225"/>
    </row>
    <row r="203" spans="1:8">
      <c r="A203" s="230" t="s">
        <v>82</v>
      </c>
      <c r="B203" s="213"/>
      <c r="C203" s="213"/>
      <c r="E203" s="230"/>
      <c r="F203" s="230"/>
      <c r="G203" s="276"/>
    </row>
    <row r="204" spans="1:8">
      <c r="B204" s="936" t="s">
        <v>40</v>
      </c>
      <c r="C204" s="936" t="s">
        <v>41</v>
      </c>
      <c r="D204" s="938" t="s">
        <v>42</v>
      </c>
      <c r="E204" s="217" t="s">
        <v>201</v>
      </c>
      <c r="F204" s="217" t="s">
        <v>201</v>
      </c>
      <c r="G204" s="217" t="s">
        <v>232</v>
      </c>
    </row>
    <row r="205" spans="1:8">
      <c r="B205" s="937"/>
      <c r="C205" s="937"/>
      <c r="D205" s="939"/>
      <c r="E205" s="217" t="s">
        <v>1085</v>
      </c>
      <c r="F205" s="217" t="s">
        <v>44</v>
      </c>
      <c r="G205" s="217" t="s">
        <v>45</v>
      </c>
    </row>
    <row r="206" spans="1:8" ht="16.5" customHeight="1">
      <c r="B206" s="255" t="s">
        <v>1869</v>
      </c>
      <c r="C206" s="255" t="s">
        <v>1868</v>
      </c>
      <c r="D206" s="932" t="s">
        <v>1867</v>
      </c>
      <c r="E206" s="215">
        <f>F206-4</f>
        <v>43523</v>
      </c>
      <c r="F206" s="215">
        <v>43527</v>
      </c>
      <c r="G206" s="215">
        <f>F206+20</f>
        <v>43547</v>
      </c>
    </row>
    <row r="207" spans="1:8">
      <c r="B207" s="275" t="s">
        <v>1866</v>
      </c>
      <c r="C207" s="274" t="s">
        <v>1864</v>
      </c>
      <c r="D207" s="926"/>
      <c r="E207" s="215">
        <f t="shared" ref="E207:F210" si="23">E206+7</f>
        <v>43530</v>
      </c>
      <c r="F207" s="215">
        <f t="shared" si="23"/>
        <v>43534</v>
      </c>
      <c r="G207" s="215">
        <f>F207+20</f>
        <v>43554</v>
      </c>
    </row>
    <row r="208" spans="1:8">
      <c r="B208" s="275" t="s">
        <v>1865</v>
      </c>
      <c r="C208" s="274" t="s">
        <v>1864</v>
      </c>
      <c r="D208" s="926"/>
      <c r="E208" s="215">
        <f t="shared" si="23"/>
        <v>43537</v>
      </c>
      <c r="F208" s="215">
        <f t="shared" si="23"/>
        <v>43541</v>
      </c>
      <c r="G208" s="215">
        <f>F208+20</f>
        <v>43561</v>
      </c>
    </row>
    <row r="209" spans="1:7">
      <c r="B209" s="275" t="s">
        <v>1863</v>
      </c>
      <c r="C209" s="274" t="s">
        <v>1861</v>
      </c>
      <c r="D209" s="927"/>
      <c r="E209" s="215">
        <f t="shared" si="23"/>
        <v>43544</v>
      </c>
      <c r="F209" s="215">
        <f t="shared" si="23"/>
        <v>43548</v>
      </c>
      <c r="G209" s="215">
        <f>F209+20</f>
        <v>43568</v>
      </c>
    </row>
    <row r="210" spans="1:7">
      <c r="B210" s="255" t="s">
        <v>1862</v>
      </c>
      <c r="C210" s="255" t="s">
        <v>1861</v>
      </c>
      <c r="D210" s="940"/>
      <c r="E210" s="215">
        <f t="shared" si="23"/>
        <v>43551</v>
      </c>
      <c r="F210" s="215">
        <f t="shared" si="23"/>
        <v>43555</v>
      </c>
      <c r="G210" s="215">
        <f>F210+20</f>
        <v>43575</v>
      </c>
    </row>
    <row r="211" spans="1:7">
      <c r="B211" s="291"/>
      <c r="C211" s="291"/>
      <c r="D211" s="226"/>
      <c r="E211" s="225"/>
      <c r="F211" s="225"/>
      <c r="G211" s="225"/>
    </row>
    <row r="212" spans="1:7">
      <c r="A212" s="230" t="s">
        <v>1882</v>
      </c>
      <c r="B212" s="278"/>
      <c r="C212" s="252"/>
      <c r="D212" s="230"/>
      <c r="E212" s="230"/>
      <c r="F212" s="230"/>
      <c r="G212" s="276"/>
    </row>
    <row r="213" spans="1:7">
      <c r="A213" s="230"/>
      <c r="B213" s="936" t="s">
        <v>40</v>
      </c>
      <c r="C213" s="936" t="s">
        <v>41</v>
      </c>
      <c r="D213" s="938" t="s">
        <v>42</v>
      </c>
      <c r="E213" s="217" t="s">
        <v>201</v>
      </c>
      <c r="F213" s="217" t="s">
        <v>201</v>
      </c>
      <c r="G213" s="217" t="s">
        <v>1881</v>
      </c>
    </row>
    <row r="214" spans="1:7">
      <c r="A214" s="230"/>
      <c r="B214" s="937"/>
      <c r="C214" s="937"/>
      <c r="D214" s="939"/>
      <c r="E214" s="217" t="s">
        <v>1085</v>
      </c>
      <c r="F214" s="217" t="s">
        <v>44</v>
      </c>
      <c r="G214" s="217" t="s">
        <v>45</v>
      </c>
    </row>
    <row r="215" spans="1:7" ht="16.5" customHeight="1">
      <c r="A215" s="230"/>
      <c r="B215" s="255" t="s">
        <v>1880</v>
      </c>
      <c r="C215" s="255" t="s">
        <v>1879</v>
      </c>
      <c r="D215" s="932" t="s">
        <v>1878</v>
      </c>
      <c r="E215" s="215">
        <f>F215-6</f>
        <v>43525</v>
      </c>
      <c r="F215" s="215">
        <v>43531</v>
      </c>
      <c r="G215" s="215">
        <f>F215+30</f>
        <v>43561</v>
      </c>
    </row>
    <row r="216" spans="1:7">
      <c r="A216" s="230"/>
      <c r="B216" s="275" t="s">
        <v>1877</v>
      </c>
      <c r="C216" s="274" t="s">
        <v>1876</v>
      </c>
      <c r="D216" s="926"/>
      <c r="E216" s="215">
        <f t="shared" ref="E216:F218" si="24">E215+7</f>
        <v>43532</v>
      </c>
      <c r="F216" s="215">
        <f t="shared" si="24"/>
        <v>43538</v>
      </c>
      <c r="G216" s="215">
        <f>F216+30</f>
        <v>43568</v>
      </c>
    </row>
    <row r="217" spans="1:7">
      <c r="A217" s="230"/>
      <c r="B217" s="275" t="s">
        <v>1875</v>
      </c>
      <c r="C217" s="274" t="s">
        <v>1874</v>
      </c>
      <c r="D217" s="926"/>
      <c r="E217" s="215">
        <f t="shared" si="24"/>
        <v>43539</v>
      </c>
      <c r="F217" s="215">
        <f t="shared" si="24"/>
        <v>43545</v>
      </c>
      <c r="G217" s="215">
        <f>F217+30</f>
        <v>43575</v>
      </c>
    </row>
    <row r="218" spans="1:7">
      <c r="A218" s="230"/>
      <c r="B218" s="275" t="s">
        <v>1873</v>
      </c>
      <c r="C218" s="274" t="s">
        <v>1872</v>
      </c>
      <c r="D218" s="927"/>
      <c r="E218" s="215">
        <f t="shared" si="24"/>
        <v>43546</v>
      </c>
      <c r="F218" s="215">
        <f t="shared" si="24"/>
        <v>43552</v>
      </c>
      <c r="G218" s="215">
        <f>F218+30</f>
        <v>43582</v>
      </c>
    </row>
    <row r="219" spans="1:7">
      <c r="B219" s="213"/>
      <c r="C219" s="213"/>
      <c r="F219" s="225"/>
      <c r="G219" s="225"/>
    </row>
    <row r="220" spans="1:7">
      <c r="A220" s="230" t="s">
        <v>91</v>
      </c>
      <c r="B220" s="213"/>
      <c r="C220" s="213"/>
      <c r="F220" s="230"/>
      <c r="G220" s="276"/>
    </row>
    <row r="221" spans="1:7">
      <c r="B221" s="936" t="s">
        <v>40</v>
      </c>
      <c r="C221" s="936" t="s">
        <v>41</v>
      </c>
      <c r="D221" s="938" t="s">
        <v>42</v>
      </c>
      <c r="E221" s="217" t="s">
        <v>201</v>
      </c>
      <c r="F221" s="217" t="s">
        <v>201</v>
      </c>
      <c r="G221" s="217" t="s">
        <v>1871</v>
      </c>
    </row>
    <row r="222" spans="1:7">
      <c r="B222" s="937"/>
      <c r="C222" s="937"/>
      <c r="D222" s="939"/>
      <c r="E222" s="217" t="s">
        <v>1085</v>
      </c>
      <c r="F222" s="217" t="s">
        <v>44</v>
      </c>
      <c r="G222" s="217" t="s">
        <v>45</v>
      </c>
    </row>
    <row r="223" spans="1:7" ht="16.5" customHeight="1">
      <c r="B223" s="255" t="s">
        <v>1816</v>
      </c>
      <c r="C223" s="255" t="s">
        <v>1815</v>
      </c>
      <c r="D223" s="932" t="s">
        <v>1814</v>
      </c>
      <c r="E223" s="215">
        <f>F223-3</f>
        <v>43524</v>
      </c>
      <c r="F223" s="215">
        <v>43527</v>
      </c>
      <c r="G223" s="215">
        <f>F223+27</f>
        <v>43554</v>
      </c>
    </row>
    <row r="224" spans="1:7">
      <c r="B224" s="275" t="s">
        <v>1813</v>
      </c>
      <c r="C224" s="274" t="s">
        <v>1812</v>
      </c>
      <c r="D224" s="926"/>
      <c r="E224" s="215">
        <f t="shared" ref="E224:F227" si="25">E223+7</f>
        <v>43531</v>
      </c>
      <c r="F224" s="215">
        <f t="shared" si="25"/>
        <v>43534</v>
      </c>
      <c r="G224" s="215">
        <f>F224+27</f>
        <v>43561</v>
      </c>
    </row>
    <row r="225" spans="1:8">
      <c r="B225" s="275" t="s">
        <v>1811</v>
      </c>
      <c r="C225" s="274" t="s">
        <v>1810</v>
      </c>
      <c r="D225" s="926"/>
      <c r="E225" s="215">
        <f t="shared" si="25"/>
        <v>43538</v>
      </c>
      <c r="F225" s="215">
        <f t="shared" si="25"/>
        <v>43541</v>
      </c>
      <c r="G225" s="215">
        <f>F225+27</f>
        <v>43568</v>
      </c>
    </row>
    <row r="226" spans="1:8">
      <c r="B226" s="275" t="s">
        <v>1809</v>
      </c>
      <c r="C226" s="274" t="s">
        <v>1808</v>
      </c>
      <c r="D226" s="927"/>
      <c r="E226" s="215">
        <f t="shared" si="25"/>
        <v>43545</v>
      </c>
      <c r="F226" s="215">
        <f t="shared" si="25"/>
        <v>43548</v>
      </c>
      <c r="G226" s="215">
        <f>F226+27</f>
        <v>43575</v>
      </c>
    </row>
    <row r="227" spans="1:8">
      <c r="B227" s="255" t="s">
        <v>1807</v>
      </c>
      <c r="C227" s="255" t="s">
        <v>1806</v>
      </c>
      <c r="D227" s="940"/>
      <c r="E227" s="215">
        <f t="shared" si="25"/>
        <v>43552</v>
      </c>
      <c r="F227" s="215">
        <f t="shared" si="25"/>
        <v>43555</v>
      </c>
      <c r="G227" s="215">
        <f>F227+27</f>
        <v>43582</v>
      </c>
    </row>
    <row r="228" spans="1:8">
      <c r="B228" s="213"/>
      <c r="C228" s="213"/>
      <c r="E228" s="225"/>
      <c r="F228" s="225"/>
      <c r="G228" s="225"/>
    </row>
    <row r="229" spans="1:8">
      <c r="A229" s="230" t="s">
        <v>235</v>
      </c>
      <c r="B229" s="213"/>
      <c r="C229" s="213"/>
    </row>
    <row r="230" spans="1:8">
      <c r="B230" s="936" t="s">
        <v>40</v>
      </c>
      <c r="C230" s="936" t="s">
        <v>41</v>
      </c>
      <c r="D230" s="938" t="s">
        <v>42</v>
      </c>
      <c r="E230" s="217" t="s">
        <v>201</v>
      </c>
      <c r="F230" s="217" t="s">
        <v>201</v>
      </c>
      <c r="G230" s="217" t="s">
        <v>1837</v>
      </c>
      <c r="H230" s="217" t="s">
        <v>1870</v>
      </c>
    </row>
    <row r="231" spans="1:8">
      <c r="B231" s="937"/>
      <c r="C231" s="937"/>
      <c r="D231" s="939"/>
      <c r="E231" s="217" t="s">
        <v>1085</v>
      </c>
      <c r="F231" s="217" t="s">
        <v>44</v>
      </c>
      <c r="G231" s="217" t="s">
        <v>45</v>
      </c>
      <c r="H231" s="217" t="s">
        <v>45</v>
      </c>
    </row>
    <row r="232" spans="1:8" ht="16.5" customHeight="1">
      <c r="B232" s="255" t="s">
        <v>1869</v>
      </c>
      <c r="C232" s="255" t="s">
        <v>1868</v>
      </c>
      <c r="D232" s="932" t="s">
        <v>1867</v>
      </c>
      <c r="E232" s="215">
        <f>F232-4</f>
        <v>43523</v>
      </c>
      <c r="F232" s="215">
        <v>43527</v>
      </c>
      <c r="G232" s="215">
        <f>F232+20</f>
        <v>43547</v>
      </c>
      <c r="H232" s="215" t="s">
        <v>1860</v>
      </c>
    </row>
    <row r="233" spans="1:8">
      <c r="B233" s="275" t="s">
        <v>1866</v>
      </c>
      <c r="C233" s="274" t="s">
        <v>1864</v>
      </c>
      <c r="D233" s="926"/>
      <c r="E233" s="215">
        <f t="shared" ref="E233:F236" si="26">E232+7</f>
        <v>43530</v>
      </c>
      <c r="F233" s="215">
        <f t="shared" si="26"/>
        <v>43534</v>
      </c>
      <c r="G233" s="215">
        <f>F233+20</f>
        <v>43554</v>
      </c>
      <c r="H233" s="215" t="s">
        <v>1860</v>
      </c>
    </row>
    <row r="234" spans="1:8">
      <c r="B234" s="275" t="s">
        <v>1865</v>
      </c>
      <c r="C234" s="274" t="s">
        <v>1864</v>
      </c>
      <c r="D234" s="926"/>
      <c r="E234" s="215">
        <f t="shared" si="26"/>
        <v>43537</v>
      </c>
      <c r="F234" s="215">
        <f t="shared" si="26"/>
        <v>43541</v>
      </c>
      <c r="G234" s="215">
        <f>F234+20</f>
        <v>43561</v>
      </c>
      <c r="H234" s="215" t="s">
        <v>1860</v>
      </c>
    </row>
    <row r="235" spans="1:8">
      <c r="B235" s="275" t="s">
        <v>1863</v>
      </c>
      <c r="C235" s="274" t="s">
        <v>1861</v>
      </c>
      <c r="D235" s="927"/>
      <c r="E235" s="215">
        <f t="shared" si="26"/>
        <v>43544</v>
      </c>
      <c r="F235" s="215">
        <f t="shared" si="26"/>
        <v>43548</v>
      </c>
      <c r="G235" s="215">
        <f>F235+20</f>
        <v>43568</v>
      </c>
      <c r="H235" s="215" t="s">
        <v>1860</v>
      </c>
    </row>
    <row r="236" spans="1:8">
      <c r="B236" s="255" t="s">
        <v>1862</v>
      </c>
      <c r="C236" s="255" t="s">
        <v>1861</v>
      </c>
      <c r="D236" s="940"/>
      <c r="E236" s="215">
        <f t="shared" si="26"/>
        <v>43551</v>
      </c>
      <c r="F236" s="215">
        <f t="shared" si="26"/>
        <v>43555</v>
      </c>
      <c r="G236" s="215">
        <f>F236+20</f>
        <v>43575</v>
      </c>
      <c r="H236" s="215" t="s">
        <v>1860</v>
      </c>
    </row>
    <row r="237" spans="1:8">
      <c r="B237" s="291"/>
      <c r="C237" s="291"/>
      <c r="D237" s="226"/>
      <c r="E237" s="225"/>
      <c r="F237" s="225"/>
      <c r="G237" s="225"/>
      <c r="H237" s="225"/>
    </row>
    <row r="238" spans="1:8">
      <c r="A238" s="230" t="s">
        <v>233</v>
      </c>
      <c r="B238" s="213"/>
      <c r="C238" s="213"/>
      <c r="E238" s="230"/>
      <c r="F238" s="230"/>
      <c r="G238" s="276"/>
    </row>
    <row r="239" spans="1:8">
      <c r="B239" s="936" t="s">
        <v>40</v>
      </c>
      <c r="C239" s="936" t="s">
        <v>41</v>
      </c>
      <c r="D239" s="938" t="s">
        <v>42</v>
      </c>
      <c r="E239" s="217" t="s">
        <v>201</v>
      </c>
      <c r="F239" s="217" t="s">
        <v>201</v>
      </c>
      <c r="G239" s="217" t="s">
        <v>1859</v>
      </c>
    </row>
    <row r="240" spans="1:8">
      <c r="B240" s="937"/>
      <c r="C240" s="937"/>
      <c r="D240" s="939"/>
      <c r="E240" s="217" t="s">
        <v>1085</v>
      </c>
      <c r="F240" s="217" t="s">
        <v>44</v>
      </c>
      <c r="G240" s="217" t="s">
        <v>45</v>
      </c>
    </row>
    <row r="241" spans="1:7" ht="16.5" customHeight="1">
      <c r="B241" s="255" t="s">
        <v>1855</v>
      </c>
      <c r="C241" s="255" t="s">
        <v>1854</v>
      </c>
      <c r="D241" s="932" t="s">
        <v>1853</v>
      </c>
      <c r="E241" s="215">
        <f>F241-5</f>
        <v>43525</v>
      </c>
      <c r="F241" s="215">
        <v>43530</v>
      </c>
      <c r="G241" s="215">
        <f>F241+25</f>
        <v>43555</v>
      </c>
    </row>
    <row r="242" spans="1:7">
      <c r="B242" s="275" t="s">
        <v>1852</v>
      </c>
      <c r="C242" s="274" t="s">
        <v>1851</v>
      </c>
      <c r="D242" s="926"/>
      <c r="E242" s="215">
        <f t="shared" ref="E242:F244" si="27">E241+7</f>
        <v>43532</v>
      </c>
      <c r="F242" s="215">
        <f t="shared" si="27"/>
        <v>43537</v>
      </c>
      <c r="G242" s="215">
        <f>F242+25</f>
        <v>43562</v>
      </c>
    </row>
    <row r="243" spans="1:7">
      <c r="B243" s="275" t="s">
        <v>1850</v>
      </c>
      <c r="C243" s="274" t="s">
        <v>1849</v>
      </c>
      <c r="D243" s="926"/>
      <c r="E243" s="215">
        <f t="shared" si="27"/>
        <v>43539</v>
      </c>
      <c r="F243" s="215">
        <f t="shared" si="27"/>
        <v>43544</v>
      </c>
      <c r="G243" s="215">
        <f>F243+25</f>
        <v>43569</v>
      </c>
    </row>
    <row r="244" spans="1:7">
      <c r="B244" s="275" t="s">
        <v>1848</v>
      </c>
      <c r="C244" s="274" t="s">
        <v>1286</v>
      </c>
      <c r="D244" s="927"/>
      <c r="E244" s="215">
        <f t="shared" si="27"/>
        <v>43546</v>
      </c>
      <c r="F244" s="215">
        <f t="shared" si="27"/>
        <v>43551</v>
      </c>
      <c r="G244" s="215">
        <f>F244+25</f>
        <v>43576</v>
      </c>
    </row>
    <row r="245" spans="1:7">
      <c r="B245" s="300"/>
      <c r="C245" s="278"/>
      <c r="D245" s="226"/>
      <c r="E245" s="225"/>
      <c r="F245" s="225"/>
      <c r="G245" s="225"/>
    </row>
    <row r="246" spans="1:7">
      <c r="A246" s="230" t="s">
        <v>59</v>
      </c>
      <c r="B246" s="213"/>
      <c r="C246" s="213"/>
      <c r="F246" s="230"/>
      <c r="G246" s="276"/>
    </row>
    <row r="247" spans="1:7">
      <c r="B247" s="936" t="s">
        <v>40</v>
      </c>
      <c r="C247" s="936" t="s">
        <v>41</v>
      </c>
      <c r="D247" s="938" t="s">
        <v>42</v>
      </c>
      <c r="E247" s="217" t="s">
        <v>201</v>
      </c>
      <c r="F247" s="217" t="s">
        <v>201</v>
      </c>
      <c r="G247" s="217" t="s">
        <v>1858</v>
      </c>
    </row>
    <row r="248" spans="1:7">
      <c r="B248" s="937"/>
      <c r="C248" s="937"/>
      <c r="D248" s="939"/>
      <c r="E248" s="217" t="s">
        <v>1085</v>
      </c>
      <c r="F248" s="217" t="s">
        <v>44</v>
      </c>
      <c r="G248" s="217" t="s">
        <v>45</v>
      </c>
    </row>
    <row r="249" spans="1:7" ht="16.5" customHeight="1">
      <c r="B249" s="255" t="s">
        <v>1855</v>
      </c>
      <c r="C249" s="255" t="s">
        <v>1854</v>
      </c>
      <c r="D249" s="932" t="s">
        <v>1853</v>
      </c>
      <c r="E249" s="215">
        <f>F249-5</f>
        <v>43525</v>
      </c>
      <c r="F249" s="215">
        <v>43530</v>
      </c>
      <c r="G249" s="215">
        <f>F249+33</f>
        <v>43563</v>
      </c>
    </row>
    <row r="250" spans="1:7">
      <c r="B250" s="275" t="s">
        <v>1852</v>
      </c>
      <c r="C250" s="274" t="s">
        <v>1851</v>
      </c>
      <c r="D250" s="926"/>
      <c r="E250" s="215">
        <f t="shared" ref="E250:F252" si="28">E249+7</f>
        <v>43532</v>
      </c>
      <c r="F250" s="215">
        <f t="shared" si="28"/>
        <v>43537</v>
      </c>
      <c r="G250" s="215">
        <f>F250+33</f>
        <v>43570</v>
      </c>
    </row>
    <row r="251" spans="1:7">
      <c r="B251" s="275" t="s">
        <v>1850</v>
      </c>
      <c r="C251" s="274" t="s">
        <v>1849</v>
      </c>
      <c r="D251" s="926"/>
      <c r="E251" s="215">
        <f t="shared" si="28"/>
        <v>43539</v>
      </c>
      <c r="F251" s="215">
        <f t="shared" si="28"/>
        <v>43544</v>
      </c>
      <c r="G251" s="215">
        <f>F251+33</f>
        <v>43577</v>
      </c>
    </row>
    <row r="252" spans="1:7">
      <c r="B252" s="275" t="s">
        <v>1848</v>
      </c>
      <c r="C252" s="274" t="s">
        <v>1286</v>
      </c>
      <c r="D252" s="927"/>
      <c r="E252" s="215">
        <f t="shared" si="28"/>
        <v>43546</v>
      </c>
      <c r="F252" s="215">
        <f t="shared" si="28"/>
        <v>43551</v>
      </c>
      <c r="G252" s="215">
        <f>F252+33</f>
        <v>43584</v>
      </c>
    </row>
    <row r="253" spans="1:7">
      <c r="B253" s="278"/>
      <c r="C253" s="278"/>
      <c r="D253" s="226"/>
      <c r="E253" s="225"/>
      <c r="F253" s="225"/>
      <c r="G253" s="315"/>
    </row>
    <row r="254" spans="1:7">
      <c r="A254" s="230" t="s">
        <v>1857</v>
      </c>
      <c r="B254" s="278"/>
      <c r="C254" s="278"/>
      <c r="D254" s="226"/>
      <c r="E254" s="225"/>
      <c r="F254" s="225"/>
      <c r="G254" s="315"/>
    </row>
    <row r="255" spans="1:7">
      <c r="B255" s="936" t="s">
        <v>40</v>
      </c>
      <c r="C255" s="936" t="s">
        <v>41</v>
      </c>
      <c r="D255" s="938" t="s">
        <v>42</v>
      </c>
      <c r="E255" s="217" t="s">
        <v>201</v>
      </c>
      <c r="F255" s="217" t="s">
        <v>201</v>
      </c>
      <c r="G255" s="217" t="s">
        <v>1856</v>
      </c>
    </row>
    <row r="256" spans="1:7">
      <c r="B256" s="937"/>
      <c r="C256" s="937"/>
      <c r="D256" s="939"/>
      <c r="E256" s="217" t="s">
        <v>1085</v>
      </c>
      <c r="F256" s="217" t="s">
        <v>44</v>
      </c>
      <c r="G256" s="217" t="s">
        <v>45</v>
      </c>
    </row>
    <row r="257" spans="1:8" ht="16.5" customHeight="1">
      <c r="B257" s="255" t="s">
        <v>1855</v>
      </c>
      <c r="C257" s="255" t="s">
        <v>1854</v>
      </c>
      <c r="D257" s="932" t="s">
        <v>1853</v>
      </c>
      <c r="E257" s="215">
        <f>F257-5</f>
        <v>43525</v>
      </c>
      <c r="F257" s="215">
        <v>43530</v>
      </c>
      <c r="G257" s="215">
        <f>F257+35</f>
        <v>43565</v>
      </c>
    </row>
    <row r="258" spans="1:8">
      <c r="B258" s="275" t="s">
        <v>1852</v>
      </c>
      <c r="C258" s="274" t="s">
        <v>1851</v>
      </c>
      <c r="D258" s="926"/>
      <c r="E258" s="215">
        <f t="shared" ref="E258:F260" si="29">E257+7</f>
        <v>43532</v>
      </c>
      <c r="F258" s="215">
        <f t="shared" si="29"/>
        <v>43537</v>
      </c>
      <c r="G258" s="215">
        <f>F258+35</f>
        <v>43572</v>
      </c>
    </row>
    <row r="259" spans="1:8">
      <c r="B259" s="275" t="s">
        <v>1850</v>
      </c>
      <c r="C259" s="274" t="s">
        <v>1849</v>
      </c>
      <c r="D259" s="926"/>
      <c r="E259" s="215">
        <f t="shared" si="29"/>
        <v>43539</v>
      </c>
      <c r="F259" s="215">
        <f t="shared" si="29"/>
        <v>43544</v>
      </c>
      <c r="G259" s="215">
        <f>F259+35</f>
        <v>43579</v>
      </c>
    </row>
    <row r="260" spans="1:8">
      <c r="B260" s="275" t="s">
        <v>1848</v>
      </c>
      <c r="C260" s="274" t="s">
        <v>1286</v>
      </c>
      <c r="D260" s="927"/>
      <c r="E260" s="215">
        <f t="shared" si="29"/>
        <v>43546</v>
      </c>
      <c r="F260" s="215">
        <f t="shared" si="29"/>
        <v>43551</v>
      </c>
      <c r="G260" s="215">
        <f>F260+35</f>
        <v>43586</v>
      </c>
    </row>
    <row r="261" spans="1:8">
      <c r="B261" s="300"/>
      <c r="C261" s="278"/>
      <c r="D261" s="226"/>
      <c r="E261" s="225"/>
      <c r="F261" s="225"/>
      <c r="G261" s="225"/>
    </row>
    <row r="262" spans="1:8">
      <c r="A262" s="230" t="s">
        <v>218</v>
      </c>
      <c r="B262" s="213"/>
      <c r="C262" s="213"/>
    </row>
    <row r="263" spans="1:8">
      <c r="B263" s="936" t="s">
        <v>40</v>
      </c>
      <c r="C263" s="936" t="s">
        <v>41</v>
      </c>
      <c r="D263" s="938" t="s">
        <v>42</v>
      </c>
      <c r="E263" s="217" t="s">
        <v>201</v>
      </c>
      <c r="F263" s="217" t="s">
        <v>201</v>
      </c>
      <c r="G263" s="217" t="s">
        <v>1847</v>
      </c>
      <c r="H263" s="217" t="s">
        <v>1846</v>
      </c>
    </row>
    <row r="264" spans="1:8">
      <c r="B264" s="937"/>
      <c r="C264" s="937"/>
      <c r="D264" s="939"/>
      <c r="E264" s="217" t="s">
        <v>1085</v>
      </c>
      <c r="F264" s="217" t="s">
        <v>44</v>
      </c>
      <c r="G264" s="217" t="s">
        <v>45</v>
      </c>
      <c r="H264" s="217" t="s">
        <v>45</v>
      </c>
    </row>
    <row r="265" spans="1:8" ht="16.5" customHeight="1">
      <c r="B265" s="275" t="s">
        <v>1845</v>
      </c>
      <c r="C265" s="275" t="s">
        <v>1844</v>
      </c>
      <c r="D265" s="932" t="s">
        <v>1843</v>
      </c>
      <c r="E265" s="215">
        <f>F265-4</f>
        <v>43525</v>
      </c>
      <c r="F265" s="215">
        <v>43529</v>
      </c>
      <c r="G265" s="215">
        <f>F265+29</f>
        <v>43558</v>
      </c>
      <c r="H265" s="215" t="s">
        <v>1838</v>
      </c>
    </row>
    <row r="266" spans="1:8">
      <c r="B266" s="275" t="s">
        <v>1842</v>
      </c>
      <c r="C266" s="275" t="s">
        <v>1839</v>
      </c>
      <c r="D266" s="926"/>
      <c r="E266" s="215">
        <f t="shared" ref="E266:F268" si="30">E265+7</f>
        <v>43532</v>
      </c>
      <c r="F266" s="215">
        <f t="shared" si="30"/>
        <v>43536</v>
      </c>
      <c r="G266" s="215">
        <f>F266+29</f>
        <v>43565</v>
      </c>
      <c r="H266" s="215" t="s">
        <v>1838</v>
      </c>
    </row>
    <row r="267" spans="1:8">
      <c r="B267" s="275" t="s">
        <v>1841</v>
      </c>
      <c r="C267" s="275" t="s">
        <v>1839</v>
      </c>
      <c r="D267" s="926"/>
      <c r="E267" s="215">
        <f t="shared" si="30"/>
        <v>43539</v>
      </c>
      <c r="F267" s="215">
        <f t="shared" si="30"/>
        <v>43543</v>
      </c>
      <c r="G267" s="215">
        <f>F267+29</f>
        <v>43572</v>
      </c>
      <c r="H267" s="215" t="s">
        <v>1838</v>
      </c>
    </row>
    <row r="268" spans="1:8">
      <c r="B268" s="275" t="s">
        <v>1840</v>
      </c>
      <c r="C268" s="275" t="s">
        <v>1839</v>
      </c>
      <c r="D268" s="927"/>
      <c r="E268" s="215">
        <f t="shared" si="30"/>
        <v>43546</v>
      </c>
      <c r="F268" s="215">
        <f t="shared" si="30"/>
        <v>43550</v>
      </c>
      <c r="G268" s="215">
        <f>F268+29</f>
        <v>43579</v>
      </c>
      <c r="H268" s="215" t="s">
        <v>1838</v>
      </c>
    </row>
    <row r="269" spans="1:8">
      <c r="B269" s="213"/>
      <c r="C269" s="213"/>
    </row>
    <row r="270" spans="1:8">
      <c r="B270" s="936" t="s">
        <v>40</v>
      </c>
      <c r="C270" s="936" t="s">
        <v>41</v>
      </c>
      <c r="D270" s="938" t="s">
        <v>42</v>
      </c>
      <c r="E270" s="217" t="s">
        <v>201</v>
      </c>
      <c r="F270" s="217" t="s">
        <v>201</v>
      </c>
      <c r="G270" s="217" t="s">
        <v>1837</v>
      </c>
      <c r="H270" s="217" t="s">
        <v>1836</v>
      </c>
    </row>
    <row r="271" spans="1:8">
      <c r="B271" s="937"/>
      <c r="C271" s="937"/>
      <c r="D271" s="939"/>
      <c r="E271" s="217" t="s">
        <v>1085</v>
      </c>
      <c r="F271" s="217" t="s">
        <v>44</v>
      </c>
      <c r="G271" s="217" t="s">
        <v>45</v>
      </c>
      <c r="H271" s="217" t="s">
        <v>45</v>
      </c>
    </row>
    <row r="272" spans="1:8" ht="16.5" customHeight="1">
      <c r="B272" s="255" t="s">
        <v>1835</v>
      </c>
      <c r="C272" s="255" t="s">
        <v>1834</v>
      </c>
      <c r="D272" s="932" t="s">
        <v>1833</v>
      </c>
      <c r="E272" s="215">
        <f>F272-5</f>
        <v>43524</v>
      </c>
      <c r="F272" s="215">
        <v>43529</v>
      </c>
      <c r="G272" s="215">
        <f>F272+24</f>
        <v>43553</v>
      </c>
      <c r="H272" s="215" t="s">
        <v>1827</v>
      </c>
    </row>
    <row r="273" spans="1:8">
      <c r="B273" s="275" t="s">
        <v>1832</v>
      </c>
      <c r="C273" s="255" t="s">
        <v>1831</v>
      </c>
      <c r="D273" s="926"/>
      <c r="E273" s="215">
        <f t="shared" ref="E273:F275" si="31">E272+7</f>
        <v>43531</v>
      </c>
      <c r="F273" s="215">
        <f t="shared" si="31"/>
        <v>43536</v>
      </c>
      <c r="G273" s="215">
        <f>F273+24</f>
        <v>43560</v>
      </c>
      <c r="H273" s="215" t="s">
        <v>1827</v>
      </c>
    </row>
    <row r="274" spans="1:8">
      <c r="B274" s="255" t="s">
        <v>1830</v>
      </c>
      <c r="C274" s="255" t="s">
        <v>248</v>
      </c>
      <c r="D274" s="926"/>
      <c r="E274" s="215">
        <f t="shared" si="31"/>
        <v>43538</v>
      </c>
      <c r="F274" s="215">
        <f t="shared" si="31"/>
        <v>43543</v>
      </c>
      <c r="G274" s="215">
        <f>F274+24</f>
        <v>43567</v>
      </c>
      <c r="H274" s="215" t="s">
        <v>1827</v>
      </c>
    </row>
    <row r="275" spans="1:8">
      <c r="B275" s="275" t="s">
        <v>1829</v>
      </c>
      <c r="C275" s="255" t="s">
        <v>1828</v>
      </c>
      <c r="D275" s="927"/>
      <c r="E275" s="215">
        <f t="shared" si="31"/>
        <v>43545</v>
      </c>
      <c r="F275" s="215">
        <f t="shared" si="31"/>
        <v>43550</v>
      </c>
      <c r="G275" s="215">
        <f>F275+24</f>
        <v>43574</v>
      </c>
      <c r="H275" s="215" t="s">
        <v>1827</v>
      </c>
    </row>
    <row r="276" spans="1:8">
      <c r="B276" s="278"/>
      <c r="C276" s="278"/>
      <c r="D276" s="226"/>
      <c r="E276" s="225"/>
      <c r="F276" s="225"/>
    </row>
    <row r="277" spans="1:8">
      <c r="A277" s="230" t="s">
        <v>102</v>
      </c>
      <c r="B277" s="213"/>
      <c r="C277" s="213"/>
      <c r="E277" s="314"/>
      <c r="F277" s="294"/>
      <c r="G277" s="294"/>
    </row>
    <row r="278" spans="1:8">
      <c r="B278" s="936" t="s">
        <v>40</v>
      </c>
      <c r="C278" s="936" t="s">
        <v>41</v>
      </c>
      <c r="D278" s="938" t="s">
        <v>42</v>
      </c>
      <c r="E278" s="217" t="s">
        <v>201</v>
      </c>
      <c r="F278" s="217" t="s">
        <v>201</v>
      </c>
      <c r="G278" s="217" t="s">
        <v>1826</v>
      </c>
      <c r="H278" s="217" t="s">
        <v>1825</v>
      </c>
    </row>
    <row r="279" spans="1:8">
      <c r="B279" s="937"/>
      <c r="C279" s="937"/>
      <c r="D279" s="939"/>
      <c r="E279" s="217" t="s">
        <v>1085</v>
      </c>
      <c r="F279" s="217" t="s">
        <v>44</v>
      </c>
      <c r="G279" s="217" t="s">
        <v>45</v>
      </c>
      <c r="H279" s="217" t="s">
        <v>45</v>
      </c>
    </row>
    <row r="280" spans="1:8">
      <c r="B280" s="255" t="s">
        <v>1824</v>
      </c>
      <c r="C280" s="255" t="s">
        <v>1397</v>
      </c>
      <c r="D280" s="932" t="s">
        <v>1823</v>
      </c>
      <c r="E280" s="215">
        <f>F280-4</f>
        <v>43521</v>
      </c>
      <c r="F280" s="215">
        <v>43525</v>
      </c>
      <c r="G280" s="215">
        <f>F280+23</f>
        <v>43548</v>
      </c>
      <c r="H280" s="215" t="s">
        <v>1817</v>
      </c>
    </row>
    <row r="281" spans="1:8">
      <c r="B281" s="275" t="s">
        <v>1822</v>
      </c>
      <c r="C281" s="274" t="s">
        <v>1821</v>
      </c>
      <c r="D281" s="926"/>
      <c r="E281" s="215">
        <f t="shared" ref="E281:F284" si="32">E280+7</f>
        <v>43528</v>
      </c>
      <c r="F281" s="215">
        <f t="shared" si="32"/>
        <v>43532</v>
      </c>
      <c r="G281" s="215">
        <f>F281+23</f>
        <v>43555</v>
      </c>
      <c r="H281" s="215" t="s">
        <v>1817</v>
      </c>
    </row>
    <row r="282" spans="1:8">
      <c r="B282" s="275" t="s">
        <v>1820</v>
      </c>
      <c r="C282" s="274" t="s">
        <v>1393</v>
      </c>
      <c r="D282" s="926"/>
      <c r="E282" s="215">
        <f t="shared" si="32"/>
        <v>43535</v>
      </c>
      <c r="F282" s="215">
        <f t="shared" si="32"/>
        <v>43539</v>
      </c>
      <c r="G282" s="215">
        <f>F282+23</f>
        <v>43562</v>
      </c>
      <c r="H282" s="215" t="s">
        <v>1817</v>
      </c>
    </row>
    <row r="283" spans="1:8">
      <c r="B283" s="275" t="s">
        <v>1819</v>
      </c>
      <c r="C283" s="274" t="s">
        <v>1391</v>
      </c>
      <c r="D283" s="927"/>
      <c r="E283" s="215">
        <f t="shared" si="32"/>
        <v>43542</v>
      </c>
      <c r="F283" s="215">
        <f t="shared" si="32"/>
        <v>43546</v>
      </c>
      <c r="G283" s="215">
        <f>F283+23</f>
        <v>43569</v>
      </c>
      <c r="H283" s="215" t="s">
        <v>1817</v>
      </c>
    </row>
    <row r="284" spans="1:8">
      <c r="B284" s="255" t="s">
        <v>1818</v>
      </c>
      <c r="C284" s="255" t="s">
        <v>465</v>
      </c>
      <c r="D284" s="940"/>
      <c r="E284" s="215">
        <f t="shared" si="32"/>
        <v>43549</v>
      </c>
      <c r="F284" s="215">
        <f t="shared" si="32"/>
        <v>43553</v>
      </c>
      <c r="G284" s="215">
        <f>F284+23</f>
        <v>43576</v>
      </c>
      <c r="H284" s="215" t="s">
        <v>1817</v>
      </c>
    </row>
    <row r="285" spans="1:8">
      <c r="B285" s="291"/>
      <c r="C285" s="291"/>
      <c r="D285" s="226"/>
      <c r="E285" s="225"/>
      <c r="F285" s="225"/>
      <c r="G285" s="225"/>
      <c r="H285" s="225"/>
    </row>
    <row r="286" spans="1:8">
      <c r="A286" s="230" t="s">
        <v>92</v>
      </c>
    </row>
    <row r="287" spans="1:8">
      <c r="B287" s="936" t="s">
        <v>40</v>
      </c>
      <c r="C287" s="936" t="s">
        <v>41</v>
      </c>
      <c r="D287" s="938" t="s">
        <v>42</v>
      </c>
      <c r="E287" s="217" t="s">
        <v>201</v>
      </c>
      <c r="F287" s="217" t="s">
        <v>201</v>
      </c>
      <c r="G287" s="280" t="s">
        <v>92</v>
      </c>
    </row>
    <row r="288" spans="1:8">
      <c r="B288" s="937"/>
      <c r="C288" s="937"/>
      <c r="D288" s="939"/>
      <c r="E288" s="217" t="s">
        <v>1085</v>
      </c>
      <c r="F288" s="217" t="s">
        <v>44</v>
      </c>
      <c r="G288" s="280" t="s">
        <v>45</v>
      </c>
    </row>
    <row r="289" spans="1:8" ht="16.5" customHeight="1">
      <c r="B289" s="255" t="s">
        <v>1816</v>
      </c>
      <c r="C289" s="255" t="s">
        <v>1815</v>
      </c>
      <c r="D289" s="932" t="s">
        <v>1814</v>
      </c>
      <c r="E289" s="215">
        <f>F289-4</f>
        <v>43523</v>
      </c>
      <c r="F289" s="215">
        <v>43527</v>
      </c>
      <c r="G289" s="215">
        <f>F289+23</f>
        <v>43550</v>
      </c>
    </row>
    <row r="290" spans="1:8">
      <c r="B290" s="275" t="s">
        <v>1813</v>
      </c>
      <c r="C290" s="274" t="s">
        <v>1812</v>
      </c>
      <c r="D290" s="926"/>
      <c r="E290" s="215">
        <f t="shared" ref="E290:G293" si="33">E289+7</f>
        <v>43530</v>
      </c>
      <c r="F290" s="215">
        <f t="shared" si="33"/>
        <v>43534</v>
      </c>
      <c r="G290" s="215">
        <f t="shared" si="33"/>
        <v>43557</v>
      </c>
    </row>
    <row r="291" spans="1:8">
      <c r="B291" s="275" t="s">
        <v>1811</v>
      </c>
      <c r="C291" s="274" t="s">
        <v>1810</v>
      </c>
      <c r="D291" s="926"/>
      <c r="E291" s="215">
        <f t="shared" si="33"/>
        <v>43537</v>
      </c>
      <c r="F291" s="215">
        <f t="shared" si="33"/>
        <v>43541</v>
      </c>
      <c r="G291" s="215">
        <f t="shared" si="33"/>
        <v>43564</v>
      </c>
    </row>
    <row r="292" spans="1:8">
      <c r="B292" s="275" t="s">
        <v>1809</v>
      </c>
      <c r="C292" s="274" t="s">
        <v>1808</v>
      </c>
      <c r="D292" s="927"/>
      <c r="E292" s="215">
        <f t="shared" si="33"/>
        <v>43544</v>
      </c>
      <c r="F292" s="215">
        <f t="shared" si="33"/>
        <v>43548</v>
      </c>
      <c r="G292" s="215">
        <f t="shared" si="33"/>
        <v>43571</v>
      </c>
    </row>
    <row r="293" spans="1:8">
      <c r="B293" s="255" t="s">
        <v>1807</v>
      </c>
      <c r="C293" s="255" t="s">
        <v>1806</v>
      </c>
      <c r="D293" s="940"/>
      <c r="E293" s="215">
        <f t="shared" si="33"/>
        <v>43551</v>
      </c>
      <c r="F293" s="215">
        <f t="shared" si="33"/>
        <v>43555</v>
      </c>
      <c r="G293" s="215">
        <f t="shared" si="33"/>
        <v>43578</v>
      </c>
    </row>
    <row r="294" spans="1:8">
      <c r="B294" s="291"/>
      <c r="C294" s="291"/>
      <c r="D294" s="226"/>
      <c r="E294" s="225"/>
      <c r="F294" s="225"/>
      <c r="G294" s="225"/>
    </row>
    <row r="295" spans="1:8" s="260" customFormat="1">
      <c r="A295" s="935" t="s">
        <v>318</v>
      </c>
      <c r="B295" s="935"/>
      <c r="C295" s="935"/>
      <c r="D295" s="935"/>
      <c r="E295" s="935"/>
      <c r="F295" s="935"/>
      <c r="G295" s="935"/>
      <c r="H295" s="253"/>
    </row>
    <row r="296" spans="1:8">
      <c r="A296" s="230" t="s">
        <v>319</v>
      </c>
    </row>
    <row r="297" spans="1:8">
      <c r="B297" s="936" t="s">
        <v>1704</v>
      </c>
      <c r="C297" s="936" t="s">
        <v>41</v>
      </c>
      <c r="D297" s="938" t="s">
        <v>42</v>
      </c>
      <c r="E297" s="217" t="s">
        <v>201</v>
      </c>
      <c r="F297" s="217" t="s">
        <v>201</v>
      </c>
      <c r="G297" s="217" t="s">
        <v>1798</v>
      </c>
    </row>
    <row r="298" spans="1:8">
      <c r="B298" s="937"/>
      <c r="C298" s="937"/>
      <c r="D298" s="939"/>
      <c r="E298" s="217" t="s">
        <v>1085</v>
      </c>
      <c r="F298" s="217" t="s">
        <v>44</v>
      </c>
      <c r="G298" s="217" t="s">
        <v>45</v>
      </c>
    </row>
    <row r="299" spans="1:8">
      <c r="B299" s="255" t="s">
        <v>1783</v>
      </c>
      <c r="C299" s="255" t="s">
        <v>1805</v>
      </c>
      <c r="D299" s="940" t="s">
        <v>1804</v>
      </c>
      <c r="E299" s="215">
        <f>F299-4</f>
        <v>43525</v>
      </c>
      <c r="F299" s="215">
        <v>43529</v>
      </c>
      <c r="G299" s="215">
        <f>F299+2</f>
        <v>43531</v>
      </c>
    </row>
    <row r="300" spans="1:8">
      <c r="B300" s="275" t="s">
        <v>1785</v>
      </c>
      <c r="C300" s="255" t="s">
        <v>1803</v>
      </c>
      <c r="D300" s="940"/>
      <c r="E300" s="215">
        <f t="shared" ref="E300:G302" si="34">E299+7</f>
        <v>43532</v>
      </c>
      <c r="F300" s="215">
        <f t="shared" si="34"/>
        <v>43536</v>
      </c>
      <c r="G300" s="215">
        <f t="shared" si="34"/>
        <v>43538</v>
      </c>
    </row>
    <row r="301" spans="1:8">
      <c r="B301" s="275" t="s">
        <v>1783</v>
      </c>
      <c r="C301" s="255" t="s">
        <v>1802</v>
      </c>
      <c r="D301" s="940"/>
      <c r="E301" s="215">
        <f t="shared" si="34"/>
        <v>43539</v>
      </c>
      <c r="F301" s="215">
        <f t="shared" si="34"/>
        <v>43543</v>
      </c>
      <c r="G301" s="215">
        <f t="shared" si="34"/>
        <v>43545</v>
      </c>
    </row>
    <row r="302" spans="1:8">
      <c r="B302" s="275" t="s">
        <v>1785</v>
      </c>
      <c r="C302" s="255" t="s">
        <v>1801</v>
      </c>
      <c r="D302" s="940"/>
      <c r="E302" s="215">
        <f t="shared" si="34"/>
        <v>43546</v>
      </c>
      <c r="F302" s="215">
        <f t="shared" si="34"/>
        <v>43550</v>
      </c>
      <c r="G302" s="215">
        <f t="shared" si="34"/>
        <v>43552</v>
      </c>
    </row>
    <row r="303" spans="1:8">
      <c r="B303" s="213"/>
      <c r="C303" s="213"/>
    </row>
    <row r="304" spans="1:8">
      <c r="B304" s="936" t="s">
        <v>1704</v>
      </c>
      <c r="C304" s="936" t="s">
        <v>41</v>
      </c>
      <c r="D304" s="938" t="s">
        <v>42</v>
      </c>
      <c r="E304" s="217" t="s">
        <v>201</v>
      </c>
      <c r="F304" s="217" t="s">
        <v>201</v>
      </c>
      <c r="G304" s="217" t="s">
        <v>1798</v>
      </c>
    </row>
    <row r="305" spans="1:7">
      <c r="B305" s="937"/>
      <c r="C305" s="937"/>
      <c r="D305" s="939"/>
      <c r="E305" s="217" t="s">
        <v>1085</v>
      </c>
      <c r="F305" s="217" t="s">
        <v>44</v>
      </c>
      <c r="G305" s="217" t="s">
        <v>45</v>
      </c>
    </row>
    <row r="306" spans="1:7">
      <c r="B306" s="275" t="s">
        <v>1799</v>
      </c>
      <c r="C306" s="255" t="s">
        <v>1733</v>
      </c>
      <c r="D306" s="940" t="s">
        <v>1800</v>
      </c>
      <c r="E306" s="215">
        <f>F306-3</f>
        <v>43522</v>
      </c>
      <c r="F306" s="215">
        <v>43525</v>
      </c>
      <c r="G306" s="215">
        <f>F306+3</f>
        <v>43528</v>
      </c>
    </row>
    <row r="307" spans="1:7">
      <c r="B307" s="275" t="s">
        <v>1799</v>
      </c>
      <c r="C307" s="255" t="s">
        <v>440</v>
      </c>
      <c r="D307" s="940"/>
      <c r="E307" s="215">
        <f t="shared" ref="E307:F310" si="35">E306+7</f>
        <v>43529</v>
      </c>
      <c r="F307" s="215">
        <f t="shared" si="35"/>
        <v>43532</v>
      </c>
      <c r="G307" s="215">
        <f>F307+3</f>
        <v>43535</v>
      </c>
    </row>
    <row r="308" spans="1:7">
      <c r="B308" s="275" t="s">
        <v>1799</v>
      </c>
      <c r="C308" s="255" t="s">
        <v>719</v>
      </c>
      <c r="D308" s="940"/>
      <c r="E308" s="215">
        <f t="shared" si="35"/>
        <v>43536</v>
      </c>
      <c r="F308" s="215">
        <f t="shared" si="35"/>
        <v>43539</v>
      </c>
      <c r="G308" s="215">
        <f>F308+3</f>
        <v>43542</v>
      </c>
    </row>
    <row r="309" spans="1:7">
      <c r="B309" s="275" t="s">
        <v>1799</v>
      </c>
      <c r="C309" s="255" t="s">
        <v>720</v>
      </c>
      <c r="D309" s="940"/>
      <c r="E309" s="215">
        <f t="shared" si="35"/>
        <v>43543</v>
      </c>
      <c r="F309" s="215">
        <f t="shared" si="35"/>
        <v>43546</v>
      </c>
      <c r="G309" s="215">
        <f>F309+3</f>
        <v>43549</v>
      </c>
    </row>
    <row r="310" spans="1:7">
      <c r="B310" s="275" t="s">
        <v>1799</v>
      </c>
      <c r="C310" s="255" t="s">
        <v>721</v>
      </c>
      <c r="D310" s="940"/>
      <c r="E310" s="215">
        <f t="shared" si="35"/>
        <v>43550</v>
      </c>
      <c r="F310" s="215">
        <f t="shared" si="35"/>
        <v>43553</v>
      </c>
      <c r="G310" s="215">
        <f>F310+3</f>
        <v>43556</v>
      </c>
    </row>
    <row r="311" spans="1:7">
      <c r="B311" s="213"/>
      <c r="C311" s="213"/>
    </row>
    <row r="312" spans="1:7">
      <c r="B312" s="936" t="s">
        <v>1704</v>
      </c>
      <c r="C312" s="936" t="s">
        <v>41</v>
      </c>
      <c r="D312" s="938" t="s">
        <v>42</v>
      </c>
      <c r="E312" s="217" t="s">
        <v>201</v>
      </c>
      <c r="F312" s="217" t="s">
        <v>201</v>
      </c>
      <c r="G312" s="217" t="s">
        <v>1798</v>
      </c>
    </row>
    <row r="313" spans="1:7">
      <c r="B313" s="937"/>
      <c r="C313" s="937"/>
      <c r="D313" s="939"/>
      <c r="E313" s="217" t="s">
        <v>1085</v>
      </c>
      <c r="F313" s="217" t="s">
        <v>44</v>
      </c>
      <c r="G313" s="217" t="s">
        <v>45</v>
      </c>
    </row>
    <row r="314" spans="1:7">
      <c r="B314" s="275" t="s">
        <v>1758</v>
      </c>
      <c r="C314" s="255" t="s">
        <v>1797</v>
      </c>
      <c r="D314" s="940" t="s">
        <v>1796</v>
      </c>
      <c r="E314" s="215">
        <f>F314-3</f>
        <v>43524</v>
      </c>
      <c r="F314" s="215">
        <v>43527</v>
      </c>
      <c r="G314" s="215">
        <f>F314+3</f>
        <v>43530</v>
      </c>
    </row>
    <row r="315" spans="1:7">
      <c r="B315" s="275" t="s">
        <v>1762</v>
      </c>
      <c r="C315" s="255" t="s">
        <v>291</v>
      </c>
      <c r="D315" s="940"/>
      <c r="E315" s="215">
        <f t="shared" ref="E315:G318" si="36">E314+7</f>
        <v>43531</v>
      </c>
      <c r="F315" s="215">
        <f t="shared" si="36"/>
        <v>43534</v>
      </c>
      <c r="G315" s="215">
        <f t="shared" si="36"/>
        <v>43537</v>
      </c>
    </row>
    <row r="316" spans="1:7">
      <c r="B316" s="275" t="s">
        <v>1760</v>
      </c>
      <c r="C316" s="255" t="s">
        <v>1795</v>
      </c>
      <c r="D316" s="940"/>
      <c r="E316" s="215">
        <f t="shared" si="36"/>
        <v>43538</v>
      </c>
      <c r="F316" s="215">
        <f t="shared" si="36"/>
        <v>43541</v>
      </c>
      <c r="G316" s="215">
        <f t="shared" si="36"/>
        <v>43544</v>
      </c>
    </row>
    <row r="317" spans="1:7">
      <c r="B317" s="275" t="s">
        <v>1758</v>
      </c>
      <c r="C317" s="255" t="s">
        <v>1794</v>
      </c>
      <c r="D317" s="940"/>
      <c r="E317" s="215">
        <f t="shared" si="36"/>
        <v>43545</v>
      </c>
      <c r="F317" s="215">
        <f t="shared" si="36"/>
        <v>43548</v>
      </c>
      <c r="G317" s="215">
        <f t="shared" si="36"/>
        <v>43551</v>
      </c>
    </row>
    <row r="318" spans="1:7">
      <c r="B318" s="275" t="s">
        <v>1762</v>
      </c>
      <c r="C318" s="255" t="s">
        <v>1793</v>
      </c>
      <c r="D318" s="940"/>
      <c r="E318" s="215">
        <f t="shared" si="36"/>
        <v>43552</v>
      </c>
      <c r="F318" s="215">
        <f t="shared" si="36"/>
        <v>43555</v>
      </c>
      <c r="G318" s="215">
        <f t="shared" si="36"/>
        <v>43558</v>
      </c>
    </row>
    <row r="319" spans="1:7">
      <c r="B319" s="313"/>
      <c r="C319" s="311"/>
      <c r="D319" s="226"/>
      <c r="E319" s="225"/>
      <c r="F319" s="225"/>
      <c r="G319" s="225"/>
    </row>
    <row r="320" spans="1:7">
      <c r="A320" s="230" t="s">
        <v>320</v>
      </c>
    </row>
    <row r="321" spans="1:7">
      <c r="B321" s="936" t="s">
        <v>1704</v>
      </c>
      <c r="C321" s="936" t="s">
        <v>41</v>
      </c>
      <c r="D321" s="938" t="s">
        <v>42</v>
      </c>
      <c r="E321" s="217" t="s">
        <v>201</v>
      </c>
      <c r="F321" s="217" t="s">
        <v>201</v>
      </c>
      <c r="G321" s="217" t="s">
        <v>1792</v>
      </c>
    </row>
    <row r="322" spans="1:7">
      <c r="B322" s="937"/>
      <c r="C322" s="937"/>
      <c r="D322" s="939"/>
      <c r="E322" s="217" t="s">
        <v>1085</v>
      </c>
      <c r="F322" s="217" t="s">
        <v>44</v>
      </c>
      <c r="G322" s="217" t="s">
        <v>45</v>
      </c>
    </row>
    <row r="323" spans="1:7">
      <c r="B323" s="275" t="s">
        <v>1789</v>
      </c>
      <c r="C323" s="255" t="s">
        <v>1733</v>
      </c>
      <c r="D323" s="940" t="s">
        <v>1791</v>
      </c>
      <c r="E323" s="215">
        <f>F323-3</f>
        <v>43523</v>
      </c>
      <c r="F323" s="215">
        <v>43526</v>
      </c>
      <c r="G323" s="215">
        <f>F323+2</f>
        <v>43528</v>
      </c>
    </row>
    <row r="324" spans="1:7">
      <c r="B324" s="275" t="s">
        <v>1790</v>
      </c>
      <c r="C324" s="255" t="s">
        <v>440</v>
      </c>
      <c r="D324" s="940"/>
      <c r="E324" s="215">
        <f t="shared" ref="E324:G327" si="37">E323+7</f>
        <v>43530</v>
      </c>
      <c r="F324" s="215">
        <f t="shared" si="37"/>
        <v>43533</v>
      </c>
      <c r="G324" s="215">
        <f t="shared" si="37"/>
        <v>43535</v>
      </c>
    </row>
    <row r="325" spans="1:7">
      <c r="B325" s="275" t="s">
        <v>1789</v>
      </c>
      <c r="C325" s="255" t="s">
        <v>719</v>
      </c>
      <c r="D325" s="940"/>
      <c r="E325" s="215">
        <f t="shared" si="37"/>
        <v>43537</v>
      </c>
      <c r="F325" s="215">
        <f t="shared" si="37"/>
        <v>43540</v>
      </c>
      <c r="G325" s="215">
        <f t="shared" si="37"/>
        <v>43542</v>
      </c>
    </row>
    <row r="326" spans="1:7">
      <c r="B326" s="275" t="s">
        <v>1790</v>
      </c>
      <c r="C326" s="255" t="s">
        <v>720</v>
      </c>
      <c r="D326" s="940"/>
      <c r="E326" s="215">
        <f t="shared" si="37"/>
        <v>43544</v>
      </c>
      <c r="F326" s="215">
        <f t="shared" si="37"/>
        <v>43547</v>
      </c>
      <c r="G326" s="215">
        <f t="shared" si="37"/>
        <v>43549</v>
      </c>
    </row>
    <row r="327" spans="1:7">
      <c r="B327" s="275" t="s">
        <v>1789</v>
      </c>
      <c r="C327" s="255" t="s">
        <v>721</v>
      </c>
      <c r="D327" s="940"/>
      <c r="E327" s="215">
        <f t="shared" si="37"/>
        <v>43551</v>
      </c>
      <c r="F327" s="215">
        <f t="shared" si="37"/>
        <v>43554</v>
      </c>
      <c r="G327" s="215">
        <f t="shared" si="37"/>
        <v>43556</v>
      </c>
    </row>
    <row r="328" spans="1:7">
      <c r="B328" s="213"/>
      <c r="C328" s="213"/>
    </row>
    <row r="329" spans="1:7">
      <c r="A329" s="941" t="s">
        <v>321</v>
      </c>
      <c r="B329" s="941"/>
    </row>
    <row r="330" spans="1:7">
      <c r="B330" s="936" t="s">
        <v>1704</v>
      </c>
      <c r="C330" s="936" t="s">
        <v>41</v>
      </c>
      <c r="D330" s="938" t="s">
        <v>42</v>
      </c>
      <c r="E330" s="217" t="s">
        <v>201</v>
      </c>
      <c r="F330" s="217" t="s">
        <v>201</v>
      </c>
      <c r="G330" s="217" t="s">
        <v>1775</v>
      </c>
    </row>
    <row r="331" spans="1:7">
      <c r="B331" s="937"/>
      <c r="C331" s="937"/>
      <c r="D331" s="939"/>
      <c r="E331" s="217" t="s">
        <v>1085</v>
      </c>
      <c r="F331" s="217" t="s">
        <v>44</v>
      </c>
      <c r="G331" s="217" t="s">
        <v>45</v>
      </c>
    </row>
    <row r="332" spans="1:7">
      <c r="B332" s="275" t="s">
        <v>1785</v>
      </c>
      <c r="C332" s="255" t="s">
        <v>1788</v>
      </c>
      <c r="D332" s="940" t="s">
        <v>1787</v>
      </c>
      <c r="E332" s="215">
        <f>F332-4</f>
        <v>43525</v>
      </c>
      <c r="F332" s="215">
        <v>43529</v>
      </c>
      <c r="G332" s="215">
        <f>F332+2</f>
        <v>43531</v>
      </c>
    </row>
    <row r="333" spans="1:7">
      <c r="B333" s="275" t="s">
        <v>1783</v>
      </c>
      <c r="C333" s="255" t="s">
        <v>1786</v>
      </c>
      <c r="D333" s="940"/>
      <c r="E333" s="215">
        <f t="shared" ref="E333:G335" si="38">E332+7</f>
        <v>43532</v>
      </c>
      <c r="F333" s="215">
        <f t="shared" si="38"/>
        <v>43536</v>
      </c>
      <c r="G333" s="215">
        <f t="shared" si="38"/>
        <v>43538</v>
      </c>
    </row>
    <row r="334" spans="1:7">
      <c r="B334" s="275" t="s">
        <v>1785</v>
      </c>
      <c r="C334" s="255" t="s">
        <v>1784</v>
      </c>
      <c r="D334" s="940"/>
      <c r="E334" s="215">
        <f t="shared" si="38"/>
        <v>43539</v>
      </c>
      <c r="F334" s="215">
        <f t="shared" si="38"/>
        <v>43543</v>
      </c>
      <c r="G334" s="215">
        <f t="shared" si="38"/>
        <v>43545</v>
      </c>
    </row>
    <row r="335" spans="1:7">
      <c r="B335" s="275" t="s">
        <v>1783</v>
      </c>
      <c r="C335" s="255" t="s">
        <v>1782</v>
      </c>
      <c r="D335" s="940"/>
      <c r="E335" s="215">
        <f t="shared" si="38"/>
        <v>43546</v>
      </c>
      <c r="F335" s="215">
        <f t="shared" si="38"/>
        <v>43550</v>
      </c>
      <c r="G335" s="215">
        <f t="shared" si="38"/>
        <v>43552</v>
      </c>
    </row>
    <row r="336" spans="1:7">
      <c r="B336" s="213"/>
      <c r="C336" s="213"/>
    </row>
    <row r="337" spans="2:7">
      <c r="B337" s="936" t="s">
        <v>1704</v>
      </c>
      <c r="C337" s="936" t="s">
        <v>41</v>
      </c>
      <c r="D337" s="938" t="s">
        <v>42</v>
      </c>
      <c r="E337" s="217" t="s">
        <v>201</v>
      </c>
      <c r="F337" s="217" t="s">
        <v>201</v>
      </c>
      <c r="G337" s="217" t="s">
        <v>1775</v>
      </c>
    </row>
    <row r="338" spans="2:7">
      <c r="B338" s="937"/>
      <c r="C338" s="937"/>
      <c r="D338" s="939"/>
      <c r="E338" s="217" t="s">
        <v>1085</v>
      </c>
      <c r="F338" s="217" t="s">
        <v>44</v>
      </c>
      <c r="G338" s="217" t="s">
        <v>45</v>
      </c>
    </row>
    <row r="339" spans="2:7">
      <c r="B339" s="275" t="s">
        <v>1777</v>
      </c>
      <c r="C339" s="255" t="s">
        <v>1781</v>
      </c>
      <c r="D339" s="940" t="s">
        <v>1780</v>
      </c>
      <c r="E339" s="215">
        <f>F339-3</f>
        <v>43522</v>
      </c>
      <c r="F339" s="215">
        <v>43525</v>
      </c>
      <c r="G339" s="215">
        <f>F339+3</f>
        <v>43528</v>
      </c>
    </row>
    <row r="340" spans="2:7">
      <c r="B340" s="275" t="s">
        <v>1777</v>
      </c>
      <c r="C340" s="255" t="s">
        <v>1779</v>
      </c>
      <c r="D340" s="940"/>
      <c r="E340" s="215">
        <f t="shared" ref="E340:F343" si="39">E339+7</f>
        <v>43529</v>
      </c>
      <c r="F340" s="215">
        <f t="shared" si="39"/>
        <v>43532</v>
      </c>
      <c r="G340" s="215">
        <f>F340+3</f>
        <v>43535</v>
      </c>
    </row>
    <row r="341" spans="2:7">
      <c r="B341" s="275" t="s">
        <v>1777</v>
      </c>
      <c r="C341" s="255" t="s">
        <v>1778</v>
      </c>
      <c r="D341" s="940"/>
      <c r="E341" s="215">
        <f t="shared" si="39"/>
        <v>43536</v>
      </c>
      <c r="F341" s="215">
        <f t="shared" si="39"/>
        <v>43539</v>
      </c>
      <c r="G341" s="215">
        <f>F341+3</f>
        <v>43542</v>
      </c>
    </row>
    <row r="342" spans="2:7">
      <c r="B342" s="275" t="s">
        <v>1777</v>
      </c>
      <c r="C342" s="255" t="s">
        <v>1183</v>
      </c>
      <c r="D342" s="940"/>
      <c r="E342" s="215">
        <f t="shared" si="39"/>
        <v>43543</v>
      </c>
      <c r="F342" s="215">
        <f t="shared" si="39"/>
        <v>43546</v>
      </c>
      <c r="G342" s="215">
        <f>F342+3</f>
        <v>43549</v>
      </c>
    </row>
    <row r="343" spans="2:7">
      <c r="B343" s="275" t="s">
        <v>1777</v>
      </c>
      <c r="C343" s="255" t="s">
        <v>1776</v>
      </c>
      <c r="D343" s="940"/>
      <c r="E343" s="215">
        <f t="shared" si="39"/>
        <v>43550</v>
      </c>
      <c r="F343" s="215">
        <f t="shared" si="39"/>
        <v>43553</v>
      </c>
      <c r="G343" s="215">
        <f>F343+3</f>
        <v>43556</v>
      </c>
    </row>
    <row r="345" spans="2:7">
      <c r="B345" s="936" t="s">
        <v>1704</v>
      </c>
      <c r="C345" s="936" t="s">
        <v>41</v>
      </c>
      <c r="D345" s="938" t="s">
        <v>42</v>
      </c>
      <c r="E345" s="217" t="s">
        <v>201</v>
      </c>
      <c r="F345" s="217" t="s">
        <v>201</v>
      </c>
      <c r="G345" s="217" t="s">
        <v>1775</v>
      </c>
    </row>
    <row r="346" spans="2:7">
      <c r="B346" s="937"/>
      <c r="C346" s="937"/>
      <c r="D346" s="939"/>
      <c r="E346" s="217" t="s">
        <v>1085</v>
      </c>
      <c r="F346" s="217" t="s">
        <v>44</v>
      </c>
      <c r="G346" s="217" t="s">
        <v>45</v>
      </c>
    </row>
    <row r="347" spans="2:7">
      <c r="B347" s="275" t="s">
        <v>1773</v>
      </c>
      <c r="C347" s="255" t="s">
        <v>1733</v>
      </c>
      <c r="D347" s="940" t="s">
        <v>1774</v>
      </c>
      <c r="E347" s="215">
        <f>F347-3</f>
        <v>43524</v>
      </c>
      <c r="F347" s="215">
        <v>43527</v>
      </c>
      <c r="G347" s="215">
        <f>F347+3</f>
        <v>43530</v>
      </c>
    </row>
    <row r="348" spans="2:7">
      <c r="B348" s="275" t="s">
        <v>1773</v>
      </c>
      <c r="C348" s="255" t="s">
        <v>440</v>
      </c>
      <c r="D348" s="940"/>
      <c r="E348" s="215">
        <f t="shared" ref="E348:G351" si="40">E347+7</f>
        <v>43531</v>
      </c>
      <c r="F348" s="215">
        <f t="shared" si="40"/>
        <v>43534</v>
      </c>
      <c r="G348" s="215">
        <f t="shared" si="40"/>
        <v>43537</v>
      </c>
    </row>
    <row r="349" spans="2:7">
      <c r="B349" s="275" t="s">
        <v>1773</v>
      </c>
      <c r="C349" s="255" t="s">
        <v>719</v>
      </c>
      <c r="D349" s="940"/>
      <c r="E349" s="215">
        <f t="shared" si="40"/>
        <v>43538</v>
      </c>
      <c r="F349" s="215">
        <f t="shared" si="40"/>
        <v>43541</v>
      </c>
      <c r="G349" s="215">
        <f t="shared" si="40"/>
        <v>43544</v>
      </c>
    </row>
    <row r="350" spans="2:7">
      <c r="B350" s="275" t="s">
        <v>1773</v>
      </c>
      <c r="C350" s="255" t="s">
        <v>720</v>
      </c>
      <c r="D350" s="940"/>
      <c r="E350" s="215">
        <f t="shared" si="40"/>
        <v>43545</v>
      </c>
      <c r="F350" s="215">
        <f t="shared" si="40"/>
        <v>43548</v>
      </c>
      <c r="G350" s="215">
        <f t="shared" si="40"/>
        <v>43551</v>
      </c>
    </row>
    <row r="351" spans="2:7">
      <c r="B351" s="275" t="s">
        <v>1773</v>
      </c>
      <c r="C351" s="255" t="s">
        <v>721</v>
      </c>
      <c r="D351" s="940"/>
      <c r="E351" s="215">
        <f t="shared" si="40"/>
        <v>43552</v>
      </c>
      <c r="F351" s="215">
        <f t="shared" si="40"/>
        <v>43555</v>
      </c>
      <c r="G351" s="215">
        <f t="shared" si="40"/>
        <v>43558</v>
      </c>
    </row>
    <row r="352" spans="2:7">
      <c r="B352" s="213"/>
      <c r="C352" s="213"/>
    </row>
    <row r="353" spans="1:7">
      <c r="A353" s="230" t="s">
        <v>322</v>
      </c>
    </row>
    <row r="354" spans="1:7">
      <c r="B354" s="936" t="s">
        <v>1704</v>
      </c>
      <c r="C354" s="936" t="s">
        <v>41</v>
      </c>
      <c r="D354" s="938" t="s">
        <v>42</v>
      </c>
      <c r="E354" s="217" t="s">
        <v>201</v>
      </c>
      <c r="F354" s="217" t="s">
        <v>201</v>
      </c>
      <c r="G354" s="217" t="s">
        <v>1766</v>
      </c>
    </row>
    <row r="355" spans="1:7">
      <c r="B355" s="937"/>
      <c r="C355" s="937"/>
      <c r="D355" s="939"/>
      <c r="E355" s="217" t="s">
        <v>1085</v>
      </c>
      <c r="F355" s="217" t="s">
        <v>44</v>
      </c>
      <c r="G355" s="217" t="s">
        <v>45</v>
      </c>
    </row>
    <row r="356" spans="1:7">
      <c r="B356" s="255" t="s">
        <v>1769</v>
      </c>
      <c r="C356" s="255" t="s">
        <v>1772</v>
      </c>
      <c r="D356" s="940" t="s">
        <v>1771</v>
      </c>
      <c r="E356" s="215">
        <f>F356-4</f>
        <v>43525</v>
      </c>
      <c r="F356" s="215">
        <v>43529</v>
      </c>
      <c r="G356" s="215">
        <f>F356+3</f>
        <v>43532</v>
      </c>
    </row>
    <row r="357" spans="1:7">
      <c r="B357" s="275" t="s">
        <v>1769</v>
      </c>
      <c r="C357" s="255" t="s">
        <v>310</v>
      </c>
      <c r="D357" s="940"/>
      <c r="E357" s="215">
        <f t="shared" ref="E357:F359" si="41">E356+7</f>
        <v>43532</v>
      </c>
      <c r="F357" s="215">
        <f t="shared" si="41"/>
        <v>43536</v>
      </c>
      <c r="G357" s="215">
        <f>F357+3</f>
        <v>43539</v>
      </c>
    </row>
    <row r="358" spans="1:7">
      <c r="B358" s="275" t="s">
        <v>1769</v>
      </c>
      <c r="C358" s="255" t="s">
        <v>1770</v>
      </c>
      <c r="D358" s="940"/>
      <c r="E358" s="215">
        <f t="shared" si="41"/>
        <v>43539</v>
      </c>
      <c r="F358" s="215">
        <f t="shared" si="41"/>
        <v>43543</v>
      </c>
      <c r="G358" s="215">
        <f>F358+3</f>
        <v>43546</v>
      </c>
    </row>
    <row r="359" spans="1:7">
      <c r="B359" s="275" t="s">
        <v>1769</v>
      </c>
      <c r="C359" s="255" t="s">
        <v>309</v>
      </c>
      <c r="D359" s="940"/>
      <c r="E359" s="215">
        <f t="shared" si="41"/>
        <v>43546</v>
      </c>
      <c r="F359" s="215">
        <f t="shared" si="41"/>
        <v>43550</v>
      </c>
      <c r="G359" s="215">
        <f>F359+3</f>
        <v>43553</v>
      </c>
    </row>
    <row r="360" spans="1:7">
      <c r="B360" s="213"/>
      <c r="C360" s="213"/>
      <c r="F360" s="225"/>
      <c r="G360" s="225"/>
    </row>
    <row r="361" spans="1:7">
      <c r="B361" s="936" t="s">
        <v>1704</v>
      </c>
      <c r="C361" s="936" t="s">
        <v>41</v>
      </c>
      <c r="D361" s="938" t="s">
        <v>42</v>
      </c>
      <c r="E361" s="217" t="s">
        <v>201</v>
      </c>
      <c r="F361" s="217" t="s">
        <v>201</v>
      </c>
      <c r="G361" s="217" t="s">
        <v>1766</v>
      </c>
    </row>
    <row r="362" spans="1:7">
      <c r="B362" s="937"/>
      <c r="C362" s="937"/>
      <c r="D362" s="939"/>
      <c r="E362" s="217" t="s">
        <v>1085</v>
      </c>
      <c r="F362" s="217" t="s">
        <v>44</v>
      </c>
      <c r="G362" s="217" t="s">
        <v>45</v>
      </c>
    </row>
    <row r="363" spans="1:7">
      <c r="B363" s="275" t="s">
        <v>1767</v>
      </c>
      <c r="C363" s="255" t="s">
        <v>1733</v>
      </c>
      <c r="D363" s="940" t="s">
        <v>1768</v>
      </c>
      <c r="E363" s="215">
        <f>F363-3</f>
        <v>43522</v>
      </c>
      <c r="F363" s="215">
        <v>43525</v>
      </c>
      <c r="G363" s="215">
        <f>F363+2</f>
        <v>43527</v>
      </c>
    </row>
    <row r="364" spans="1:7">
      <c r="B364" s="275" t="s">
        <v>1767</v>
      </c>
      <c r="C364" s="255" t="s">
        <v>440</v>
      </c>
      <c r="D364" s="940"/>
      <c r="E364" s="215">
        <f t="shared" ref="E364:G367" si="42">E363+7</f>
        <v>43529</v>
      </c>
      <c r="F364" s="215">
        <f t="shared" si="42"/>
        <v>43532</v>
      </c>
      <c r="G364" s="215">
        <f t="shared" si="42"/>
        <v>43534</v>
      </c>
    </row>
    <row r="365" spans="1:7">
      <c r="B365" s="275" t="s">
        <v>1767</v>
      </c>
      <c r="C365" s="255" t="s">
        <v>719</v>
      </c>
      <c r="D365" s="940"/>
      <c r="E365" s="215">
        <f t="shared" si="42"/>
        <v>43536</v>
      </c>
      <c r="F365" s="215">
        <f t="shared" si="42"/>
        <v>43539</v>
      </c>
      <c r="G365" s="215">
        <f t="shared" si="42"/>
        <v>43541</v>
      </c>
    </row>
    <row r="366" spans="1:7">
      <c r="B366" s="275" t="s">
        <v>1767</v>
      </c>
      <c r="C366" s="255" t="s">
        <v>720</v>
      </c>
      <c r="D366" s="940"/>
      <c r="E366" s="215">
        <f t="shared" si="42"/>
        <v>43543</v>
      </c>
      <c r="F366" s="215">
        <f t="shared" si="42"/>
        <v>43546</v>
      </c>
      <c r="G366" s="215">
        <f t="shared" si="42"/>
        <v>43548</v>
      </c>
    </row>
    <row r="367" spans="1:7">
      <c r="B367" s="275" t="s">
        <v>1767</v>
      </c>
      <c r="C367" s="255" t="s">
        <v>721</v>
      </c>
      <c r="D367" s="940"/>
      <c r="E367" s="215">
        <f t="shared" si="42"/>
        <v>43550</v>
      </c>
      <c r="F367" s="215">
        <f t="shared" si="42"/>
        <v>43553</v>
      </c>
      <c r="G367" s="215">
        <f t="shared" si="42"/>
        <v>43555</v>
      </c>
    </row>
    <row r="368" spans="1:7">
      <c r="B368" s="312"/>
      <c r="C368" s="309"/>
    </row>
    <row r="369" spans="1:7">
      <c r="B369" s="936" t="s">
        <v>1704</v>
      </c>
      <c r="C369" s="936" t="s">
        <v>41</v>
      </c>
      <c r="D369" s="938" t="s">
        <v>42</v>
      </c>
      <c r="E369" s="217" t="s">
        <v>201</v>
      </c>
      <c r="F369" s="217" t="s">
        <v>201</v>
      </c>
      <c r="G369" s="217" t="s">
        <v>1766</v>
      </c>
    </row>
    <row r="370" spans="1:7">
      <c r="B370" s="937"/>
      <c r="C370" s="937"/>
      <c r="D370" s="939"/>
      <c r="E370" s="217" t="s">
        <v>1085</v>
      </c>
      <c r="F370" s="217" t="s">
        <v>44</v>
      </c>
      <c r="G370" s="217" t="s">
        <v>45</v>
      </c>
    </row>
    <row r="371" spans="1:7">
      <c r="B371" s="275" t="s">
        <v>1760</v>
      </c>
      <c r="C371" s="255" t="s">
        <v>1765</v>
      </c>
      <c r="D371" s="940" t="s">
        <v>1764</v>
      </c>
      <c r="E371" s="215">
        <f>F371-3</f>
        <v>43524</v>
      </c>
      <c r="F371" s="215">
        <v>43527</v>
      </c>
      <c r="G371" s="215">
        <f>F371+2</f>
        <v>43529</v>
      </c>
    </row>
    <row r="372" spans="1:7">
      <c r="B372" s="275" t="s">
        <v>1758</v>
      </c>
      <c r="C372" s="255" t="s">
        <v>1763</v>
      </c>
      <c r="D372" s="940"/>
      <c r="E372" s="215">
        <f t="shared" ref="E372:G375" si="43">E371+7</f>
        <v>43531</v>
      </c>
      <c r="F372" s="215">
        <f t="shared" si="43"/>
        <v>43534</v>
      </c>
      <c r="G372" s="215">
        <f t="shared" si="43"/>
        <v>43536</v>
      </c>
    </row>
    <row r="373" spans="1:7">
      <c r="B373" s="275" t="s">
        <v>1762</v>
      </c>
      <c r="C373" s="255" t="s">
        <v>1761</v>
      </c>
      <c r="D373" s="940"/>
      <c r="E373" s="215">
        <f t="shared" si="43"/>
        <v>43538</v>
      </c>
      <c r="F373" s="215">
        <f t="shared" si="43"/>
        <v>43541</v>
      </c>
      <c r="G373" s="215">
        <f t="shared" si="43"/>
        <v>43543</v>
      </c>
    </row>
    <row r="374" spans="1:7">
      <c r="B374" s="275" t="s">
        <v>1760</v>
      </c>
      <c r="C374" s="255" t="s">
        <v>1759</v>
      </c>
      <c r="D374" s="940"/>
      <c r="E374" s="215">
        <f t="shared" si="43"/>
        <v>43545</v>
      </c>
      <c r="F374" s="215">
        <f t="shared" si="43"/>
        <v>43548</v>
      </c>
      <c r="G374" s="215">
        <f t="shared" si="43"/>
        <v>43550</v>
      </c>
    </row>
    <row r="375" spans="1:7">
      <c r="B375" s="275" t="s">
        <v>1758</v>
      </c>
      <c r="C375" s="255" t="s">
        <v>1757</v>
      </c>
      <c r="D375" s="940"/>
      <c r="E375" s="215">
        <f t="shared" si="43"/>
        <v>43552</v>
      </c>
      <c r="F375" s="215">
        <f t="shared" si="43"/>
        <v>43555</v>
      </c>
      <c r="G375" s="215">
        <f t="shared" si="43"/>
        <v>43557</v>
      </c>
    </row>
    <row r="376" spans="1:7">
      <c r="B376" s="278"/>
      <c r="C376" s="311"/>
      <c r="E376" s="225"/>
      <c r="F376" s="225"/>
      <c r="G376" s="225"/>
    </row>
    <row r="377" spans="1:7">
      <c r="A377" s="230" t="s">
        <v>323</v>
      </c>
    </row>
    <row r="378" spans="1:7">
      <c r="A378" s="230"/>
      <c r="B378" s="936" t="s">
        <v>1704</v>
      </c>
      <c r="C378" s="936" t="s">
        <v>41</v>
      </c>
      <c r="D378" s="938" t="s">
        <v>42</v>
      </c>
      <c r="E378" s="217" t="s">
        <v>201</v>
      </c>
      <c r="F378" s="217" t="s">
        <v>201</v>
      </c>
      <c r="G378" s="217" t="s">
        <v>1734</v>
      </c>
    </row>
    <row r="379" spans="1:7">
      <c r="B379" s="937"/>
      <c r="C379" s="937"/>
      <c r="D379" s="939"/>
      <c r="E379" s="217" t="s">
        <v>1085</v>
      </c>
      <c r="F379" s="217" t="s">
        <v>44</v>
      </c>
      <c r="G379" s="217" t="s">
        <v>45</v>
      </c>
    </row>
    <row r="380" spans="1:7">
      <c r="B380" s="255" t="s">
        <v>1752</v>
      </c>
      <c r="C380" s="255" t="s">
        <v>1756</v>
      </c>
      <c r="D380" s="940" t="s">
        <v>1755</v>
      </c>
      <c r="E380" s="215">
        <f>F380-2</f>
        <v>43528</v>
      </c>
      <c r="F380" s="215">
        <v>43530</v>
      </c>
      <c r="G380" s="215">
        <f>F380+1</f>
        <v>43531</v>
      </c>
    </row>
    <row r="381" spans="1:7">
      <c r="B381" s="275" t="s">
        <v>1752</v>
      </c>
      <c r="C381" s="255" t="s">
        <v>1754</v>
      </c>
      <c r="D381" s="940"/>
      <c r="E381" s="215">
        <f t="shared" ref="E381:F383" si="44">E380+7</f>
        <v>43535</v>
      </c>
      <c r="F381" s="215">
        <f t="shared" si="44"/>
        <v>43537</v>
      </c>
      <c r="G381" s="215">
        <f>F381+1</f>
        <v>43538</v>
      </c>
    </row>
    <row r="382" spans="1:7">
      <c r="B382" s="275" t="s">
        <v>1752</v>
      </c>
      <c r="C382" s="255" t="s">
        <v>1753</v>
      </c>
      <c r="D382" s="940"/>
      <c r="E382" s="215">
        <f t="shared" si="44"/>
        <v>43542</v>
      </c>
      <c r="F382" s="215">
        <f t="shared" si="44"/>
        <v>43544</v>
      </c>
      <c r="G382" s="215">
        <f>F382+1</f>
        <v>43545</v>
      </c>
    </row>
    <row r="383" spans="1:7">
      <c r="B383" s="275" t="s">
        <v>1752</v>
      </c>
      <c r="C383" s="255" t="s">
        <v>1751</v>
      </c>
      <c r="D383" s="940"/>
      <c r="E383" s="215">
        <f t="shared" si="44"/>
        <v>43549</v>
      </c>
      <c r="F383" s="215">
        <f t="shared" si="44"/>
        <v>43551</v>
      </c>
      <c r="G383" s="215">
        <f>F383+1</f>
        <v>43552</v>
      </c>
    </row>
    <row r="384" spans="1:7">
      <c r="B384" s="213"/>
      <c r="C384" s="213"/>
    </row>
    <row r="385" spans="2:7">
      <c r="B385" s="936" t="s">
        <v>1704</v>
      </c>
      <c r="C385" s="936" t="s">
        <v>41</v>
      </c>
      <c r="D385" s="938" t="s">
        <v>42</v>
      </c>
      <c r="E385" s="217" t="s">
        <v>201</v>
      </c>
      <c r="F385" s="217" t="s">
        <v>201</v>
      </c>
      <c r="G385" s="217" t="s">
        <v>1734</v>
      </c>
    </row>
    <row r="386" spans="2:7">
      <c r="B386" s="937"/>
      <c r="C386" s="937"/>
      <c r="D386" s="939"/>
      <c r="E386" s="217" t="s">
        <v>1085</v>
      </c>
      <c r="F386" s="217" t="s">
        <v>44</v>
      </c>
      <c r="G386" s="217" t="s">
        <v>45</v>
      </c>
    </row>
    <row r="387" spans="2:7">
      <c r="B387" s="255" t="s">
        <v>1747</v>
      </c>
      <c r="C387" s="255" t="s">
        <v>1750</v>
      </c>
      <c r="D387" s="932" t="s">
        <v>1712</v>
      </c>
      <c r="E387" s="215">
        <f>F387-2</f>
        <v>43529</v>
      </c>
      <c r="F387" s="215">
        <v>43531</v>
      </c>
      <c r="G387" s="215">
        <f>F387+2</f>
        <v>43533</v>
      </c>
    </row>
    <row r="388" spans="2:7">
      <c r="B388" s="275" t="s">
        <v>1747</v>
      </c>
      <c r="C388" s="255" t="s">
        <v>1749</v>
      </c>
      <c r="D388" s="926"/>
      <c r="E388" s="215">
        <f t="shared" ref="E388:G390" si="45">E387+7</f>
        <v>43536</v>
      </c>
      <c r="F388" s="215">
        <f t="shared" si="45"/>
        <v>43538</v>
      </c>
      <c r="G388" s="215">
        <f t="shared" si="45"/>
        <v>43540</v>
      </c>
    </row>
    <row r="389" spans="2:7">
      <c r="B389" s="275" t="s">
        <v>1747</v>
      </c>
      <c r="C389" s="255" t="s">
        <v>1748</v>
      </c>
      <c r="D389" s="926"/>
      <c r="E389" s="215">
        <f t="shared" si="45"/>
        <v>43543</v>
      </c>
      <c r="F389" s="215">
        <f t="shared" si="45"/>
        <v>43545</v>
      </c>
      <c r="G389" s="215">
        <f t="shared" si="45"/>
        <v>43547</v>
      </c>
    </row>
    <row r="390" spans="2:7">
      <c r="B390" s="275" t="s">
        <v>1747</v>
      </c>
      <c r="C390" s="255" t="s">
        <v>1746</v>
      </c>
      <c r="D390" s="927"/>
      <c r="E390" s="215">
        <f t="shared" si="45"/>
        <v>43550</v>
      </c>
      <c r="F390" s="215">
        <f t="shared" si="45"/>
        <v>43552</v>
      </c>
      <c r="G390" s="215">
        <f t="shared" si="45"/>
        <v>43554</v>
      </c>
    </row>
    <row r="392" spans="2:7">
      <c r="B392" s="936" t="s">
        <v>1704</v>
      </c>
      <c r="C392" s="936" t="s">
        <v>41</v>
      </c>
      <c r="D392" s="938" t="s">
        <v>42</v>
      </c>
      <c r="E392" s="217" t="s">
        <v>201</v>
      </c>
      <c r="F392" s="217" t="s">
        <v>201</v>
      </c>
      <c r="G392" s="217" t="s">
        <v>1734</v>
      </c>
    </row>
    <row r="393" spans="2:7">
      <c r="B393" s="937"/>
      <c r="C393" s="937"/>
      <c r="D393" s="939"/>
      <c r="E393" s="217" t="s">
        <v>1085</v>
      </c>
      <c r="F393" s="217" t="s">
        <v>44</v>
      </c>
      <c r="G393" s="217" t="s">
        <v>45</v>
      </c>
    </row>
    <row r="394" spans="2:7">
      <c r="B394" s="255" t="s">
        <v>1742</v>
      </c>
      <c r="C394" s="255" t="s">
        <v>1745</v>
      </c>
      <c r="D394" s="940" t="s">
        <v>1712</v>
      </c>
      <c r="E394" s="215">
        <f>F394-2</f>
        <v>43523</v>
      </c>
      <c r="F394" s="215">
        <v>43525</v>
      </c>
      <c r="G394" s="215">
        <f>F394+3</f>
        <v>43528</v>
      </c>
    </row>
    <row r="395" spans="2:7">
      <c r="B395" s="275" t="s">
        <v>1742</v>
      </c>
      <c r="C395" s="255" t="s">
        <v>1744</v>
      </c>
      <c r="D395" s="940"/>
      <c r="E395" s="215">
        <f t="shared" ref="E395:F397" si="46">E394+7</f>
        <v>43530</v>
      </c>
      <c r="F395" s="215">
        <f t="shared" si="46"/>
        <v>43532</v>
      </c>
      <c r="G395" s="215">
        <f>F395+3</f>
        <v>43535</v>
      </c>
    </row>
    <row r="396" spans="2:7">
      <c r="B396" s="275" t="s">
        <v>1742</v>
      </c>
      <c r="C396" s="255" t="s">
        <v>1743</v>
      </c>
      <c r="D396" s="940"/>
      <c r="E396" s="215">
        <f t="shared" si="46"/>
        <v>43537</v>
      </c>
      <c r="F396" s="215">
        <f t="shared" si="46"/>
        <v>43539</v>
      </c>
      <c r="G396" s="215">
        <f>F396+3</f>
        <v>43542</v>
      </c>
    </row>
    <row r="397" spans="2:7">
      <c r="B397" s="275" t="s">
        <v>1742</v>
      </c>
      <c r="C397" s="255" t="s">
        <v>1741</v>
      </c>
      <c r="D397" s="940"/>
      <c r="E397" s="215">
        <f t="shared" si="46"/>
        <v>43544</v>
      </c>
      <c r="F397" s="215">
        <f t="shared" si="46"/>
        <v>43546</v>
      </c>
      <c r="G397" s="215">
        <f>F397+3</f>
        <v>43549</v>
      </c>
    </row>
    <row r="398" spans="2:7">
      <c r="C398" s="213"/>
    </row>
    <row r="399" spans="2:7">
      <c r="B399" s="936" t="s">
        <v>1704</v>
      </c>
      <c r="C399" s="936" t="s">
        <v>41</v>
      </c>
      <c r="D399" s="938" t="s">
        <v>42</v>
      </c>
      <c r="E399" s="217" t="s">
        <v>201</v>
      </c>
      <c r="F399" s="217" t="s">
        <v>201</v>
      </c>
      <c r="G399" s="217" t="s">
        <v>1734</v>
      </c>
    </row>
    <row r="400" spans="2:7">
      <c r="B400" s="937"/>
      <c r="C400" s="937"/>
      <c r="D400" s="939"/>
      <c r="E400" s="217" t="s">
        <v>1085</v>
      </c>
      <c r="F400" s="217" t="s">
        <v>44</v>
      </c>
      <c r="G400" s="217" t="s">
        <v>45</v>
      </c>
    </row>
    <row r="401" spans="1:7">
      <c r="B401" s="255" t="s">
        <v>1736</v>
      </c>
      <c r="C401" s="255" t="s">
        <v>1740</v>
      </c>
      <c r="D401" s="940" t="s">
        <v>1712</v>
      </c>
      <c r="E401" s="215">
        <f>F401-2</f>
        <v>43524</v>
      </c>
      <c r="F401" s="215">
        <v>43526</v>
      </c>
      <c r="G401" s="215">
        <f>F401+2</f>
        <v>43528</v>
      </c>
    </row>
    <row r="402" spans="1:7">
      <c r="B402" s="255" t="s">
        <v>1736</v>
      </c>
      <c r="C402" s="255" t="s">
        <v>1739</v>
      </c>
      <c r="D402" s="940"/>
      <c r="E402" s="215">
        <f t="shared" ref="E402:F405" si="47">E401+7</f>
        <v>43531</v>
      </c>
      <c r="F402" s="215">
        <f t="shared" si="47"/>
        <v>43533</v>
      </c>
      <c r="G402" s="215">
        <f>F402+2</f>
        <v>43535</v>
      </c>
    </row>
    <row r="403" spans="1:7">
      <c r="B403" s="255" t="s">
        <v>1736</v>
      </c>
      <c r="C403" s="255" t="s">
        <v>1738</v>
      </c>
      <c r="D403" s="940"/>
      <c r="E403" s="215">
        <f t="shared" si="47"/>
        <v>43538</v>
      </c>
      <c r="F403" s="215">
        <f t="shared" si="47"/>
        <v>43540</v>
      </c>
      <c r="G403" s="215">
        <f>F403+2</f>
        <v>43542</v>
      </c>
    </row>
    <row r="404" spans="1:7">
      <c r="B404" s="255" t="s">
        <v>1736</v>
      </c>
      <c r="C404" s="255" t="s">
        <v>1737</v>
      </c>
      <c r="D404" s="940"/>
      <c r="E404" s="215">
        <f t="shared" si="47"/>
        <v>43545</v>
      </c>
      <c r="F404" s="215">
        <f t="shared" si="47"/>
        <v>43547</v>
      </c>
      <c r="G404" s="215">
        <f>F404+2</f>
        <v>43549</v>
      </c>
    </row>
    <row r="405" spans="1:7">
      <c r="B405" s="255" t="s">
        <v>1736</v>
      </c>
      <c r="C405" s="255" t="s">
        <v>1735</v>
      </c>
      <c r="D405" s="940"/>
      <c r="E405" s="215">
        <f t="shared" si="47"/>
        <v>43552</v>
      </c>
      <c r="F405" s="215">
        <f t="shared" si="47"/>
        <v>43554</v>
      </c>
      <c r="G405" s="215">
        <f>F405+2</f>
        <v>43556</v>
      </c>
    </row>
    <row r="406" spans="1:7">
      <c r="B406" s="213"/>
      <c r="C406" s="213"/>
      <c r="F406" s="308"/>
      <c r="G406" s="308"/>
    </row>
    <row r="407" spans="1:7">
      <c r="B407" s="936" t="s">
        <v>1704</v>
      </c>
      <c r="C407" s="936" t="s">
        <v>41</v>
      </c>
      <c r="D407" s="938" t="s">
        <v>42</v>
      </c>
      <c r="E407" s="217" t="s">
        <v>201</v>
      </c>
      <c r="F407" s="217" t="s">
        <v>201</v>
      </c>
      <c r="G407" s="217" t="s">
        <v>1734</v>
      </c>
    </row>
    <row r="408" spans="1:7">
      <c r="B408" s="937"/>
      <c r="C408" s="937"/>
      <c r="D408" s="939"/>
      <c r="E408" s="217" t="s">
        <v>1085</v>
      </c>
      <c r="F408" s="217" t="s">
        <v>44</v>
      </c>
      <c r="G408" s="217" t="s">
        <v>45</v>
      </c>
    </row>
    <row r="409" spans="1:7">
      <c r="B409" s="255" t="s">
        <v>1732</v>
      </c>
      <c r="C409" s="255" t="s">
        <v>1733</v>
      </c>
      <c r="D409" s="940" t="s">
        <v>1712</v>
      </c>
      <c r="E409" s="215">
        <f>F409-2</f>
        <v>43525</v>
      </c>
      <c r="F409" s="215">
        <v>43527</v>
      </c>
      <c r="G409" s="215">
        <f>F409+2</f>
        <v>43529</v>
      </c>
    </row>
    <row r="410" spans="1:7">
      <c r="B410" s="255" t="s">
        <v>1732</v>
      </c>
      <c r="C410" s="255" t="s">
        <v>440</v>
      </c>
      <c r="D410" s="940"/>
      <c r="E410" s="215">
        <f t="shared" ref="E410:G413" si="48">E409+7</f>
        <v>43532</v>
      </c>
      <c r="F410" s="215">
        <f t="shared" si="48"/>
        <v>43534</v>
      </c>
      <c r="G410" s="215">
        <f t="shared" si="48"/>
        <v>43536</v>
      </c>
    </row>
    <row r="411" spans="1:7">
      <c r="B411" s="255" t="s">
        <v>1732</v>
      </c>
      <c r="C411" s="255" t="s">
        <v>719</v>
      </c>
      <c r="D411" s="940"/>
      <c r="E411" s="215">
        <f t="shared" si="48"/>
        <v>43539</v>
      </c>
      <c r="F411" s="215">
        <f t="shared" si="48"/>
        <v>43541</v>
      </c>
      <c r="G411" s="215">
        <f t="shared" si="48"/>
        <v>43543</v>
      </c>
    </row>
    <row r="412" spans="1:7">
      <c r="B412" s="255" t="s">
        <v>1732</v>
      </c>
      <c r="C412" s="255" t="s">
        <v>720</v>
      </c>
      <c r="D412" s="940"/>
      <c r="E412" s="215">
        <f t="shared" si="48"/>
        <v>43546</v>
      </c>
      <c r="F412" s="215">
        <f t="shared" si="48"/>
        <v>43548</v>
      </c>
      <c r="G412" s="215">
        <f t="shared" si="48"/>
        <v>43550</v>
      </c>
    </row>
    <row r="413" spans="1:7">
      <c r="B413" s="255" t="s">
        <v>1732</v>
      </c>
      <c r="C413" s="255" t="s">
        <v>721</v>
      </c>
      <c r="D413" s="940"/>
      <c r="E413" s="215">
        <f t="shared" si="48"/>
        <v>43553</v>
      </c>
      <c r="F413" s="215">
        <f t="shared" si="48"/>
        <v>43555</v>
      </c>
      <c r="G413" s="215">
        <f t="shared" si="48"/>
        <v>43557</v>
      </c>
    </row>
    <row r="414" spans="1:7">
      <c r="B414" s="278"/>
      <c r="C414" s="278"/>
      <c r="D414" s="226"/>
      <c r="E414" s="225"/>
      <c r="F414" s="225"/>
      <c r="G414" s="225"/>
    </row>
    <row r="415" spans="1:7">
      <c r="A415" s="230" t="s">
        <v>324</v>
      </c>
    </row>
    <row r="416" spans="1:7">
      <c r="A416" s="230"/>
      <c r="B416" s="936" t="s">
        <v>1704</v>
      </c>
      <c r="C416" s="936" t="s">
        <v>41</v>
      </c>
      <c r="D416" s="938" t="s">
        <v>42</v>
      </c>
      <c r="E416" s="217" t="s">
        <v>201</v>
      </c>
      <c r="F416" s="217" t="s">
        <v>201</v>
      </c>
      <c r="G416" s="217" t="s">
        <v>1714</v>
      </c>
    </row>
    <row r="417" spans="1:7">
      <c r="A417" s="230"/>
      <c r="B417" s="937"/>
      <c r="C417" s="937"/>
      <c r="D417" s="939"/>
      <c r="E417" s="217" t="s">
        <v>1085</v>
      </c>
      <c r="F417" s="217" t="s">
        <v>44</v>
      </c>
      <c r="G417" s="217" t="s">
        <v>45</v>
      </c>
    </row>
    <row r="418" spans="1:7">
      <c r="A418" s="230"/>
      <c r="B418" s="255" t="s">
        <v>1727</v>
      </c>
      <c r="C418" s="255" t="s">
        <v>1731</v>
      </c>
      <c r="D418" s="932" t="s">
        <v>1730</v>
      </c>
      <c r="E418" s="215">
        <f>F418-4</f>
        <v>43525</v>
      </c>
      <c r="F418" s="215">
        <v>43529</v>
      </c>
      <c r="G418" s="215">
        <f>F418+2</f>
        <v>43531</v>
      </c>
    </row>
    <row r="419" spans="1:7">
      <c r="A419" s="230"/>
      <c r="B419" s="275" t="s">
        <v>1727</v>
      </c>
      <c r="C419" s="255" t="s">
        <v>1729</v>
      </c>
      <c r="D419" s="926"/>
      <c r="E419" s="215">
        <f t="shared" ref="E419:G421" si="49">E418+7</f>
        <v>43532</v>
      </c>
      <c r="F419" s="215">
        <f t="shared" si="49"/>
        <v>43536</v>
      </c>
      <c r="G419" s="215">
        <f t="shared" si="49"/>
        <v>43538</v>
      </c>
    </row>
    <row r="420" spans="1:7">
      <c r="A420" s="230"/>
      <c r="B420" s="275" t="s">
        <v>1727</v>
      </c>
      <c r="C420" s="255" t="s">
        <v>1728</v>
      </c>
      <c r="D420" s="926"/>
      <c r="E420" s="215">
        <f t="shared" si="49"/>
        <v>43539</v>
      </c>
      <c r="F420" s="215">
        <f t="shared" si="49"/>
        <v>43543</v>
      </c>
      <c r="G420" s="215">
        <f t="shared" si="49"/>
        <v>43545</v>
      </c>
    </row>
    <row r="421" spans="1:7">
      <c r="A421" s="230"/>
      <c r="B421" s="275" t="s">
        <v>1727</v>
      </c>
      <c r="C421" s="255" t="s">
        <v>1726</v>
      </c>
      <c r="D421" s="927"/>
      <c r="E421" s="215">
        <f t="shared" si="49"/>
        <v>43546</v>
      </c>
      <c r="F421" s="215">
        <f t="shared" si="49"/>
        <v>43550</v>
      </c>
      <c r="G421" s="215">
        <f t="shared" si="49"/>
        <v>43552</v>
      </c>
    </row>
    <row r="422" spans="1:7">
      <c r="A422" s="230"/>
      <c r="B422" s="310"/>
      <c r="C422" s="309"/>
    </row>
    <row r="423" spans="1:7">
      <c r="B423" s="936" t="s">
        <v>1704</v>
      </c>
      <c r="C423" s="936" t="s">
        <v>41</v>
      </c>
      <c r="D423" s="938" t="s">
        <v>42</v>
      </c>
      <c r="E423" s="217" t="s">
        <v>201</v>
      </c>
      <c r="F423" s="217" t="s">
        <v>201</v>
      </c>
      <c r="G423" s="217" t="s">
        <v>1714</v>
      </c>
    </row>
    <row r="424" spans="1:7">
      <c r="B424" s="937"/>
      <c r="C424" s="937"/>
      <c r="D424" s="939"/>
      <c r="E424" s="217" t="s">
        <v>1085</v>
      </c>
      <c r="F424" s="217" t="s">
        <v>44</v>
      </c>
      <c r="G424" s="217" t="s">
        <v>45</v>
      </c>
    </row>
    <row r="425" spans="1:7">
      <c r="B425" s="255" t="s">
        <v>1725</v>
      </c>
      <c r="C425" s="255" t="s">
        <v>1724</v>
      </c>
      <c r="D425" s="932" t="s">
        <v>1712</v>
      </c>
      <c r="E425" s="215">
        <f>F425-2</f>
        <v>43528</v>
      </c>
      <c r="F425" s="215">
        <v>43530</v>
      </c>
      <c r="G425" s="215">
        <f>F425+2</f>
        <v>43532</v>
      </c>
    </row>
    <row r="426" spans="1:7">
      <c r="B426" s="275" t="s">
        <v>1725</v>
      </c>
      <c r="C426" s="255" t="s">
        <v>719</v>
      </c>
      <c r="D426" s="926"/>
      <c r="E426" s="215">
        <f t="shared" ref="E426:G428" si="50">E425+7</f>
        <v>43535</v>
      </c>
      <c r="F426" s="215">
        <f t="shared" si="50"/>
        <v>43537</v>
      </c>
      <c r="G426" s="215">
        <f t="shared" si="50"/>
        <v>43539</v>
      </c>
    </row>
    <row r="427" spans="1:7">
      <c r="B427" s="275" t="s">
        <v>1725</v>
      </c>
      <c r="C427" s="255" t="s">
        <v>720</v>
      </c>
      <c r="D427" s="926"/>
      <c r="E427" s="215">
        <f t="shared" si="50"/>
        <v>43542</v>
      </c>
      <c r="F427" s="215">
        <f t="shared" si="50"/>
        <v>43544</v>
      </c>
      <c r="G427" s="215">
        <f t="shared" si="50"/>
        <v>43546</v>
      </c>
    </row>
    <row r="428" spans="1:7">
      <c r="B428" s="275" t="s">
        <v>1725</v>
      </c>
      <c r="C428" s="255" t="s">
        <v>721</v>
      </c>
      <c r="D428" s="927"/>
      <c r="E428" s="215">
        <f t="shared" si="50"/>
        <v>43549</v>
      </c>
      <c r="F428" s="215">
        <f t="shared" si="50"/>
        <v>43551</v>
      </c>
      <c r="G428" s="215">
        <f t="shared" si="50"/>
        <v>43553</v>
      </c>
    </row>
    <row r="429" spans="1:7">
      <c r="E429" s="225"/>
      <c r="F429" s="225"/>
      <c r="G429" s="225"/>
    </row>
    <row r="430" spans="1:7">
      <c r="B430" s="936" t="s">
        <v>1704</v>
      </c>
      <c r="C430" s="936" t="s">
        <v>41</v>
      </c>
      <c r="D430" s="938" t="s">
        <v>42</v>
      </c>
      <c r="E430" s="217" t="s">
        <v>201</v>
      </c>
      <c r="F430" s="217" t="s">
        <v>201</v>
      </c>
      <c r="G430" s="217" t="s">
        <v>1714</v>
      </c>
    </row>
    <row r="431" spans="1:7">
      <c r="B431" s="937"/>
      <c r="C431" s="937"/>
      <c r="D431" s="939"/>
      <c r="E431" s="217" t="s">
        <v>1085</v>
      </c>
      <c r="F431" s="217" t="s">
        <v>44</v>
      </c>
      <c r="G431" s="217" t="s">
        <v>45</v>
      </c>
    </row>
    <row r="432" spans="1:7">
      <c r="B432" s="255" t="s">
        <v>1722</v>
      </c>
      <c r="C432" s="255" t="s">
        <v>1724</v>
      </c>
      <c r="D432" s="932" t="s">
        <v>1723</v>
      </c>
      <c r="E432" s="215">
        <f>F432-2</f>
        <v>43529</v>
      </c>
      <c r="F432" s="215">
        <v>43531</v>
      </c>
      <c r="G432" s="215">
        <f>F432+2</f>
        <v>43533</v>
      </c>
    </row>
    <row r="433" spans="2:7">
      <c r="B433" s="275" t="s">
        <v>1722</v>
      </c>
      <c r="C433" s="255" t="s">
        <v>719</v>
      </c>
      <c r="D433" s="926"/>
      <c r="E433" s="215">
        <f t="shared" ref="E433:F435" si="51">E432+7</f>
        <v>43536</v>
      </c>
      <c r="F433" s="215">
        <f t="shared" si="51"/>
        <v>43538</v>
      </c>
      <c r="G433" s="215">
        <f>F433+2</f>
        <v>43540</v>
      </c>
    </row>
    <row r="434" spans="2:7">
      <c r="B434" s="275" t="s">
        <v>1722</v>
      </c>
      <c r="C434" s="255" t="s">
        <v>720</v>
      </c>
      <c r="D434" s="926"/>
      <c r="E434" s="215">
        <f t="shared" si="51"/>
        <v>43543</v>
      </c>
      <c r="F434" s="215">
        <f t="shared" si="51"/>
        <v>43545</v>
      </c>
      <c r="G434" s="215">
        <f>F434+2</f>
        <v>43547</v>
      </c>
    </row>
    <row r="435" spans="2:7">
      <c r="B435" s="275" t="s">
        <v>1722</v>
      </c>
      <c r="C435" s="255" t="s">
        <v>721</v>
      </c>
      <c r="D435" s="927"/>
      <c r="E435" s="215">
        <f t="shared" si="51"/>
        <v>43550</v>
      </c>
      <c r="F435" s="215">
        <f t="shared" si="51"/>
        <v>43552</v>
      </c>
      <c r="G435" s="215">
        <f>F435+2</f>
        <v>43554</v>
      </c>
    </row>
    <row r="436" spans="2:7">
      <c r="B436" s="227"/>
      <c r="C436" s="235"/>
      <c r="E436" s="225"/>
      <c r="F436" s="225"/>
      <c r="G436" s="225"/>
    </row>
    <row r="437" spans="2:7">
      <c r="B437" s="936" t="s">
        <v>1704</v>
      </c>
      <c r="C437" s="936" t="s">
        <v>41</v>
      </c>
      <c r="D437" s="938" t="s">
        <v>42</v>
      </c>
      <c r="E437" s="217" t="s">
        <v>201</v>
      </c>
      <c r="F437" s="217" t="s">
        <v>201</v>
      </c>
      <c r="G437" s="217" t="s">
        <v>1714</v>
      </c>
    </row>
    <row r="438" spans="2:7">
      <c r="B438" s="937"/>
      <c r="C438" s="937"/>
      <c r="D438" s="939"/>
      <c r="E438" s="217" t="s">
        <v>1085</v>
      </c>
      <c r="F438" s="217" t="s">
        <v>44</v>
      </c>
      <c r="G438" s="217" t="s">
        <v>45</v>
      </c>
    </row>
    <row r="439" spans="2:7">
      <c r="B439" s="255" t="s">
        <v>1716</v>
      </c>
      <c r="C439" s="255" t="s">
        <v>1721</v>
      </c>
      <c r="D439" s="940" t="s">
        <v>1720</v>
      </c>
      <c r="E439" s="215">
        <f>F439-2</f>
        <v>43523</v>
      </c>
      <c r="F439" s="215">
        <v>43525</v>
      </c>
      <c r="G439" s="215">
        <f>F439+2</f>
        <v>43527</v>
      </c>
    </row>
    <row r="440" spans="2:7">
      <c r="B440" s="255" t="s">
        <v>1716</v>
      </c>
      <c r="C440" s="255" t="s">
        <v>1719</v>
      </c>
      <c r="D440" s="940"/>
      <c r="E440" s="215">
        <f t="shared" ref="E440:G443" si="52">E439+7</f>
        <v>43530</v>
      </c>
      <c r="F440" s="215">
        <f t="shared" si="52"/>
        <v>43532</v>
      </c>
      <c r="G440" s="215">
        <f t="shared" si="52"/>
        <v>43534</v>
      </c>
    </row>
    <row r="441" spans="2:7">
      <c r="B441" s="255" t="s">
        <v>1716</v>
      </c>
      <c r="C441" s="255" t="s">
        <v>1718</v>
      </c>
      <c r="D441" s="940"/>
      <c r="E441" s="215">
        <f t="shared" si="52"/>
        <v>43537</v>
      </c>
      <c r="F441" s="215">
        <f t="shared" si="52"/>
        <v>43539</v>
      </c>
      <c r="G441" s="215">
        <f t="shared" si="52"/>
        <v>43541</v>
      </c>
    </row>
    <row r="442" spans="2:7">
      <c r="B442" s="255" t="s">
        <v>1716</v>
      </c>
      <c r="C442" s="255" t="s">
        <v>1717</v>
      </c>
      <c r="D442" s="940"/>
      <c r="E442" s="215">
        <f t="shared" si="52"/>
        <v>43544</v>
      </c>
      <c r="F442" s="215">
        <f t="shared" si="52"/>
        <v>43546</v>
      </c>
      <c r="G442" s="215">
        <f t="shared" si="52"/>
        <v>43548</v>
      </c>
    </row>
    <row r="443" spans="2:7">
      <c r="B443" s="255" t="s">
        <v>1716</v>
      </c>
      <c r="C443" s="255" t="s">
        <v>1715</v>
      </c>
      <c r="D443" s="940"/>
      <c r="E443" s="215">
        <f t="shared" si="52"/>
        <v>43551</v>
      </c>
      <c r="F443" s="215">
        <f t="shared" si="52"/>
        <v>43553</v>
      </c>
      <c r="G443" s="215">
        <f t="shared" si="52"/>
        <v>43555</v>
      </c>
    </row>
    <row r="445" spans="2:7">
      <c r="B445" s="936" t="s">
        <v>40</v>
      </c>
      <c r="C445" s="936" t="s">
        <v>41</v>
      </c>
      <c r="D445" s="938" t="s">
        <v>1657</v>
      </c>
      <c r="E445" s="217" t="s">
        <v>201</v>
      </c>
      <c r="F445" s="217" t="s">
        <v>201</v>
      </c>
      <c r="G445" s="217" t="s">
        <v>1714</v>
      </c>
    </row>
    <row r="446" spans="2:7">
      <c r="B446" s="937"/>
      <c r="C446" s="937"/>
      <c r="D446" s="939"/>
      <c r="E446" s="217" t="s">
        <v>1085</v>
      </c>
      <c r="F446" s="217" t="s">
        <v>44</v>
      </c>
      <c r="G446" s="217" t="s">
        <v>45</v>
      </c>
    </row>
    <row r="447" spans="2:7">
      <c r="B447" s="275" t="s">
        <v>1711</v>
      </c>
      <c r="C447" s="255" t="s">
        <v>1713</v>
      </c>
      <c r="D447" s="940" t="s">
        <v>1712</v>
      </c>
      <c r="E447" s="215">
        <f>F447-2</f>
        <v>43525</v>
      </c>
      <c r="F447" s="215">
        <v>43527</v>
      </c>
      <c r="G447" s="215">
        <f>F447+2</f>
        <v>43529</v>
      </c>
    </row>
    <row r="448" spans="2:7">
      <c r="B448" s="275" t="s">
        <v>1711</v>
      </c>
      <c r="C448" s="255" t="s">
        <v>722</v>
      </c>
      <c r="D448" s="940"/>
      <c r="E448" s="215">
        <f t="shared" ref="E448:F451" si="53">E447+7</f>
        <v>43532</v>
      </c>
      <c r="F448" s="215">
        <f t="shared" si="53"/>
        <v>43534</v>
      </c>
      <c r="G448" s="215">
        <f>F448+2</f>
        <v>43536</v>
      </c>
    </row>
    <row r="449" spans="1:8">
      <c r="B449" s="275" t="s">
        <v>1711</v>
      </c>
      <c r="C449" s="255" t="s">
        <v>738</v>
      </c>
      <c r="D449" s="940"/>
      <c r="E449" s="215">
        <f t="shared" si="53"/>
        <v>43539</v>
      </c>
      <c r="F449" s="215">
        <f t="shared" si="53"/>
        <v>43541</v>
      </c>
      <c r="G449" s="215">
        <f>F449+2</f>
        <v>43543</v>
      </c>
    </row>
    <row r="450" spans="1:8">
      <c r="B450" s="275" t="s">
        <v>1711</v>
      </c>
      <c r="C450" s="255" t="s">
        <v>739</v>
      </c>
      <c r="D450" s="940"/>
      <c r="E450" s="215">
        <f t="shared" si="53"/>
        <v>43546</v>
      </c>
      <c r="F450" s="215">
        <f t="shared" si="53"/>
        <v>43548</v>
      </c>
      <c r="G450" s="215">
        <f>F450+2</f>
        <v>43550</v>
      </c>
    </row>
    <row r="451" spans="1:8">
      <c r="B451" s="275" t="s">
        <v>1711</v>
      </c>
      <c r="C451" s="255" t="s">
        <v>1710</v>
      </c>
      <c r="D451" s="940"/>
      <c r="E451" s="215">
        <f t="shared" si="53"/>
        <v>43553</v>
      </c>
      <c r="F451" s="215">
        <f t="shared" si="53"/>
        <v>43555</v>
      </c>
      <c r="G451" s="215">
        <f>F451+2</f>
        <v>43557</v>
      </c>
    </row>
    <row r="452" spans="1:8">
      <c r="B452" s="278"/>
      <c r="C452" s="278"/>
      <c r="D452" s="226"/>
      <c r="E452" s="225"/>
      <c r="F452" s="225"/>
      <c r="G452" s="225"/>
    </row>
    <row r="453" spans="1:8" s="260" customFormat="1">
      <c r="A453" s="935" t="s">
        <v>1709</v>
      </c>
      <c r="B453" s="935"/>
      <c r="C453" s="935"/>
      <c r="D453" s="935"/>
      <c r="E453" s="935"/>
      <c r="F453" s="935"/>
      <c r="G453" s="935"/>
      <c r="H453" s="253"/>
    </row>
    <row r="454" spans="1:8">
      <c r="A454" s="230" t="s">
        <v>1708</v>
      </c>
      <c r="F454" s="308"/>
    </row>
    <row r="455" spans="1:8">
      <c r="B455" s="936" t="s">
        <v>1704</v>
      </c>
      <c r="C455" s="936" t="s">
        <v>41</v>
      </c>
      <c r="D455" s="938" t="s">
        <v>42</v>
      </c>
      <c r="E455" s="217" t="s">
        <v>201</v>
      </c>
      <c r="F455" s="217" t="s">
        <v>201</v>
      </c>
      <c r="G455" s="217" t="s">
        <v>1703</v>
      </c>
    </row>
    <row r="456" spans="1:8">
      <c r="B456" s="937"/>
      <c r="C456" s="937"/>
      <c r="D456" s="939"/>
      <c r="E456" s="217" t="s">
        <v>1085</v>
      </c>
      <c r="F456" s="217" t="s">
        <v>44</v>
      </c>
      <c r="G456" s="217" t="s">
        <v>45</v>
      </c>
    </row>
    <row r="457" spans="1:8">
      <c r="B457" s="275" t="s">
        <v>1706</v>
      </c>
      <c r="C457" s="255" t="s">
        <v>1606</v>
      </c>
      <c r="D457" s="932" t="s">
        <v>1707</v>
      </c>
      <c r="E457" s="215">
        <f>F457-5</f>
        <v>43525</v>
      </c>
      <c r="F457" s="215">
        <v>43530</v>
      </c>
      <c r="G457" s="215">
        <f>F457+3</f>
        <v>43533</v>
      </c>
    </row>
    <row r="458" spans="1:8">
      <c r="B458" s="275" t="s">
        <v>1705</v>
      </c>
      <c r="C458" s="255" t="s">
        <v>713</v>
      </c>
      <c r="D458" s="926"/>
      <c r="E458" s="215">
        <f t="shared" ref="E458:F460" si="54">E457+7</f>
        <v>43532</v>
      </c>
      <c r="F458" s="215">
        <f t="shared" si="54"/>
        <v>43537</v>
      </c>
      <c r="G458" s="215">
        <f>F458+3</f>
        <v>43540</v>
      </c>
    </row>
    <row r="459" spans="1:8">
      <c r="B459" s="275" t="s">
        <v>1706</v>
      </c>
      <c r="C459" s="255" t="s">
        <v>712</v>
      </c>
      <c r="D459" s="926"/>
      <c r="E459" s="215">
        <f t="shared" si="54"/>
        <v>43539</v>
      </c>
      <c r="F459" s="215">
        <f t="shared" si="54"/>
        <v>43544</v>
      </c>
      <c r="G459" s="215">
        <f>F459+3</f>
        <v>43547</v>
      </c>
    </row>
    <row r="460" spans="1:8">
      <c r="B460" s="274" t="s">
        <v>1705</v>
      </c>
      <c r="C460" s="255" t="s">
        <v>715</v>
      </c>
      <c r="D460" s="927"/>
      <c r="E460" s="215">
        <f t="shared" si="54"/>
        <v>43546</v>
      </c>
      <c r="F460" s="215">
        <f t="shared" si="54"/>
        <v>43551</v>
      </c>
      <c r="G460" s="215">
        <f>F460+3</f>
        <v>43554</v>
      </c>
    </row>
    <row r="461" spans="1:8">
      <c r="F461" s="308"/>
    </row>
    <row r="462" spans="1:8">
      <c r="B462" s="936" t="s">
        <v>1704</v>
      </c>
      <c r="C462" s="936" t="s">
        <v>41</v>
      </c>
      <c r="D462" s="938" t="s">
        <v>1657</v>
      </c>
      <c r="E462" s="217" t="s">
        <v>201</v>
      </c>
      <c r="F462" s="217" t="s">
        <v>201</v>
      </c>
      <c r="G462" s="217" t="s">
        <v>1703</v>
      </c>
    </row>
    <row r="463" spans="1:8">
      <c r="B463" s="937"/>
      <c r="C463" s="937"/>
      <c r="D463" s="939"/>
      <c r="E463" s="217" t="s">
        <v>1085</v>
      </c>
      <c r="F463" s="217" t="s">
        <v>44</v>
      </c>
      <c r="G463" s="217" t="s">
        <v>45</v>
      </c>
    </row>
    <row r="464" spans="1:8">
      <c r="B464" s="275" t="s">
        <v>1629</v>
      </c>
      <c r="C464" s="255" t="s">
        <v>1608</v>
      </c>
      <c r="D464" s="940" t="s">
        <v>1640</v>
      </c>
      <c r="E464" s="215">
        <f>F464-3</f>
        <v>43522</v>
      </c>
      <c r="F464" s="215">
        <v>43525</v>
      </c>
      <c r="G464" s="215">
        <f>F464+3</f>
        <v>43528</v>
      </c>
    </row>
    <row r="465" spans="1:7">
      <c r="B465" s="275" t="s">
        <v>1639</v>
      </c>
      <c r="C465" s="255" t="s">
        <v>1608</v>
      </c>
      <c r="D465" s="940"/>
      <c r="E465" s="215">
        <f t="shared" ref="E465:F468" si="55">E464+7</f>
        <v>43529</v>
      </c>
      <c r="F465" s="215">
        <f t="shared" si="55"/>
        <v>43532</v>
      </c>
      <c r="G465" s="215">
        <f>F465+3</f>
        <v>43535</v>
      </c>
    </row>
    <row r="466" spans="1:7">
      <c r="B466" s="275" t="s">
        <v>1638</v>
      </c>
      <c r="C466" s="255" t="s">
        <v>1604</v>
      </c>
      <c r="D466" s="940"/>
      <c r="E466" s="215">
        <f t="shared" si="55"/>
        <v>43536</v>
      </c>
      <c r="F466" s="215">
        <f t="shared" si="55"/>
        <v>43539</v>
      </c>
      <c r="G466" s="215">
        <f>F466+3</f>
        <v>43542</v>
      </c>
    </row>
    <row r="467" spans="1:7">
      <c r="B467" s="275" t="s">
        <v>1637</v>
      </c>
      <c r="C467" s="255" t="s">
        <v>1604</v>
      </c>
      <c r="D467" s="940"/>
      <c r="E467" s="215">
        <f t="shared" si="55"/>
        <v>43543</v>
      </c>
      <c r="F467" s="215">
        <f t="shared" si="55"/>
        <v>43546</v>
      </c>
      <c r="G467" s="215">
        <f>F467+3</f>
        <v>43549</v>
      </c>
    </row>
    <row r="468" spans="1:7">
      <c r="B468" s="275" t="s">
        <v>1636</v>
      </c>
      <c r="C468" s="255" t="s">
        <v>1604</v>
      </c>
      <c r="D468" s="940"/>
      <c r="E468" s="215">
        <f t="shared" si="55"/>
        <v>43550</v>
      </c>
      <c r="F468" s="215">
        <f t="shared" si="55"/>
        <v>43553</v>
      </c>
      <c r="G468" s="215">
        <f>F468+3</f>
        <v>43556</v>
      </c>
    </row>
    <row r="469" spans="1:7">
      <c r="B469" s="213"/>
      <c r="C469" s="213"/>
    </row>
    <row r="470" spans="1:7">
      <c r="B470" s="936" t="s">
        <v>1704</v>
      </c>
      <c r="C470" s="936" t="s">
        <v>41</v>
      </c>
      <c r="D470" s="938" t="s">
        <v>1657</v>
      </c>
      <c r="E470" s="217" t="s">
        <v>201</v>
      </c>
      <c r="F470" s="217" t="s">
        <v>201</v>
      </c>
      <c r="G470" s="217" t="s">
        <v>1703</v>
      </c>
    </row>
    <row r="471" spans="1:7">
      <c r="B471" s="937"/>
      <c r="C471" s="937"/>
      <c r="D471" s="939"/>
      <c r="E471" s="217" t="s">
        <v>1085</v>
      </c>
      <c r="F471" s="217" t="s">
        <v>44</v>
      </c>
      <c r="G471" s="217" t="s">
        <v>45</v>
      </c>
    </row>
    <row r="472" spans="1:7">
      <c r="B472" s="275" t="s">
        <v>1634</v>
      </c>
      <c r="C472" s="255" t="s">
        <v>1608</v>
      </c>
      <c r="D472" s="940" t="s">
        <v>1633</v>
      </c>
      <c r="E472" s="215">
        <f>F472-3</f>
        <v>43524</v>
      </c>
      <c r="F472" s="215">
        <v>43527</v>
      </c>
      <c r="G472" s="215">
        <f>F472+3</f>
        <v>43530</v>
      </c>
    </row>
    <row r="473" spans="1:7">
      <c r="B473" s="275" t="s">
        <v>1632</v>
      </c>
      <c r="C473" s="255" t="s">
        <v>1608</v>
      </c>
      <c r="D473" s="940"/>
      <c r="E473" s="215">
        <f t="shared" ref="E473:F476" si="56">E472+7</f>
        <v>43531</v>
      </c>
      <c r="F473" s="215">
        <f t="shared" si="56"/>
        <v>43534</v>
      </c>
      <c r="G473" s="215">
        <f>F473+3</f>
        <v>43537</v>
      </c>
    </row>
    <row r="474" spans="1:7">
      <c r="B474" s="275" t="s">
        <v>1631</v>
      </c>
      <c r="C474" s="255" t="s">
        <v>1608</v>
      </c>
      <c r="D474" s="940"/>
      <c r="E474" s="215">
        <f t="shared" si="56"/>
        <v>43538</v>
      </c>
      <c r="F474" s="215">
        <f t="shared" si="56"/>
        <v>43541</v>
      </c>
      <c r="G474" s="215">
        <f>F474+3</f>
        <v>43544</v>
      </c>
    </row>
    <row r="475" spans="1:7">
      <c r="B475" s="275" t="s">
        <v>1630</v>
      </c>
      <c r="C475" s="255" t="s">
        <v>1604</v>
      </c>
      <c r="D475" s="940"/>
      <c r="E475" s="215">
        <f t="shared" si="56"/>
        <v>43545</v>
      </c>
      <c r="F475" s="215">
        <f t="shared" si="56"/>
        <v>43548</v>
      </c>
      <c r="G475" s="215">
        <f>F475+3</f>
        <v>43551</v>
      </c>
    </row>
    <row r="476" spans="1:7">
      <c r="B476" s="275" t="s">
        <v>1629</v>
      </c>
      <c r="C476" s="255" t="s">
        <v>1604</v>
      </c>
      <c r="D476" s="940"/>
      <c r="E476" s="215">
        <f t="shared" si="56"/>
        <v>43552</v>
      </c>
      <c r="F476" s="215">
        <f t="shared" si="56"/>
        <v>43555</v>
      </c>
      <c r="G476" s="215">
        <f>F476+3</f>
        <v>43558</v>
      </c>
    </row>
    <row r="477" spans="1:7">
      <c r="B477" s="307"/>
      <c r="C477" s="307"/>
      <c r="E477" s="225"/>
      <c r="F477" s="225"/>
      <c r="G477" s="225"/>
    </row>
    <row r="478" spans="1:7">
      <c r="A478" s="941" t="s">
        <v>1702</v>
      </c>
      <c r="B478" s="941"/>
      <c r="C478" s="941"/>
      <c r="E478" s="225"/>
      <c r="F478" s="225"/>
      <c r="G478" s="225"/>
    </row>
    <row r="479" spans="1:7">
      <c r="B479" s="936" t="s">
        <v>784</v>
      </c>
      <c r="C479" s="936" t="s">
        <v>41</v>
      </c>
      <c r="D479" s="938" t="s">
        <v>1657</v>
      </c>
      <c r="E479" s="217" t="s">
        <v>201</v>
      </c>
      <c r="F479" s="217" t="s">
        <v>201</v>
      </c>
      <c r="G479" s="217" t="s">
        <v>1699</v>
      </c>
    </row>
    <row r="480" spans="1:7">
      <c r="B480" s="937"/>
      <c r="C480" s="937"/>
      <c r="D480" s="939"/>
      <c r="E480" s="217" t="s">
        <v>1085</v>
      </c>
      <c r="F480" s="217" t="s">
        <v>44</v>
      </c>
      <c r="G480" s="217" t="s">
        <v>45</v>
      </c>
    </row>
    <row r="481" spans="1:8">
      <c r="B481" s="275" t="s">
        <v>1700</v>
      </c>
      <c r="C481" s="255" t="s">
        <v>1606</v>
      </c>
      <c r="D481" s="940" t="s">
        <v>1701</v>
      </c>
      <c r="E481" s="215">
        <f>F481-3</f>
        <v>43528</v>
      </c>
      <c r="F481" s="215">
        <v>43531</v>
      </c>
      <c r="G481" s="215">
        <f>F481+2</f>
        <v>43533</v>
      </c>
    </row>
    <row r="482" spans="1:8">
      <c r="B482" s="275" t="s">
        <v>1700</v>
      </c>
      <c r="C482" s="255" t="s">
        <v>713</v>
      </c>
      <c r="D482" s="940"/>
      <c r="E482" s="215">
        <f t="shared" ref="E482:F484" si="57">E481+7</f>
        <v>43535</v>
      </c>
      <c r="F482" s="215">
        <f t="shared" si="57"/>
        <v>43538</v>
      </c>
      <c r="G482" s="215">
        <f>F482+2</f>
        <v>43540</v>
      </c>
    </row>
    <row r="483" spans="1:8">
      <c r="B483" s="275" t="s">
        <v>1700</v>
      </c>
      <c r="C483" s="255" t="s">
        <v>712</v>
      </c>
      <c r="D483" s="940"/>
      <c r="E483" s="215">
        <f t="shared" si="57"/>
        <v>43542</v>
      </c>
      <c r="F483" s="215">
        <f t="shared" si="57"/>
        <v>43545</v>
      </c>
      <c r="G483" s="215">
        <f>F483+2</f>
        <v>43547</v>
      </c>
    </row>
    <row r="484" spans="1:8">
      <c r="B484" s="275" t="s">
        <v>1700</v>
      </c>
      <c r="C484" s="255" t="s">
        <v>715</v>
      </c>
      <c r="D484" s="940"/>
      <c r="E484" s="215">
        <f t="shared" si="57"/>
        <v>43549</v>
      </c>
      <c r="F484" s="215">
        <f t="shared" si="57"/>
        <v>43552</v>
      </c>
      <c r="G484" s="215">
        <f>F484+2</f>
        <v>43554</v>
      </c>
    </row>
    <row r="485" spans="1:8">
      <c r="B485" s="306"/>
      <c r="C485" s="306"/>
      <c r="E485" s="225"/>
      <c r="F485" s="225"/>
      <c r="G485" s="225"/>
    </row>
    <row r="486" spans="1:8">
      <c r="B486" s="936" t="s">
        <v>40</v>
      </c>
      <c r="C486" s="936" t="s">
        <v>41</v>
      </c>
      <c r="D486" s="938" t="s">
        <v>1657</v>
      </c>
      <c r="E486" s="217" t="s">
        <v>201</v>
      </c>
      <c r="F486" s="217" t="s">
        <v>201</v>
      </c>
      <c r="G486" s="217" t="s">
        <v>1699</v>
      </c>
    </row>
    <row r="487" spans="1:8">
      <c r="B487" s="937"/>
      <c r="C487" s="937"/>
      <c r="D487" s="939"/>
      <c r="E487" s="217" t="s">
        <v>1085</v>
      </c>
      <c r="F487" s="217" t="s">
        <v>44</v>
      </c>
      <c r="G487" s="217" t="s">
        <v>45</v>
      </c>
    </row>
    <row r="488" spans="1:8">
      <c r="B488" s="275" t="s">
        <v>1696</v>
      </c>
      <c r="C488" s="255" t="s">
        <v>1698</v>
      </c>
      <c r="D488" s="940" t="s">
        <v>1697</v>
      </c>
      <c r="E488" s="215">
        <f>F488-3</f>
        <v>43524</v>
      </c>
      <c r="F488" s="215">
        <v>43527</v>
      </c>
      <c r="G488" s="215">
        <f>F488+3</f>
        <v>43530</v>
      </c>
    </row>
    <row r="489" spans="1:8">
      <c r="B489" s="275" t="s">
        <v>1696</v>
      </c>
      <c r="C489" s="255" t="s">
        <v>435</v>
      </c>
      <c r="D489" s="940"/>
      <c r="E489" s="215">
        <f t="shared" ref="E489:F492" si="58">E488+7</f>
        <v>43531</v>
      </c>
      <c r="F489" s="215">
        <f t="shared" si="58"/>
        <v>43534</v>
      </c>
      <c r="G489" s="215">
        <f>F489+3</f>
        <v>43537</v>
      </c>
    </row>
    <row r="490" spans="1:8">
      <c r="B490" s="275" t="s">
        <v>1696</v>
      </c>
      <c r="C490" s="255" t="s">
        <v>713</v>
      </c>
      <c r="D490" s="940"/>
      <c r="E490" s="215">
        <f t="shared" si="58"/>
        <v>43538</v>
      </c>
      <c r="F490" s="215">
        <f t="shared" si="58"/>
        <v>43541</v>
      </c>
      <c r="G490" s="215">
        <f>F490+3</f>
        <v>43544</v>
      </c>
    </row>
    <row r="491" spans="1:8">
      <c r="B491" s="275" t="s">
        <v>1696</v>
      </c>
      <c r="C491" s="255" t="s">
        <v>712</v>
      </c>
      <c r="D491" s="940"/>
      <c r="E491" s="215">
        <f t="shared" si="58"/>
        <v>43545</v>
      </c>
      <c r="F491" s="215">
        <f t="shared" si="58"/>
        <v>43548</v>
      </c>
      <c r="G491" s="215">
        <f>F491+3</f>
        <v>43551</v>
      </c>
    </row>
    <row r="492" spans="1:8">
      <c r="B492" s="275" t="s">
        <v>1696</v>
      </c>
      <c r="C492" s="255" t="s">
        <v>715</v>
      </c>
      <c r="D492" s="940"/>
      <c r="E492" s="215">
        <f t="shared" si="58"/>
        <v>43552</v>
      </c>
      <c r="F492" s="215">
        <f t="shared" si="58"/>
        <v>43555</v>
      </c>
      <c r="G492" s="215">
        <f>F492+3</f>
        <v>43558</v>
      </c>
    </row>
    <row r="493" spans="1:8">
      <c r="B493" s="213"/>
      <c r="C493" s="213"/>
    </row>
    <row r="494" spans="1:8">
      <c r="A494" s="935" t="s">
        <v>112</v>
      </c>
      <c r="B494" s="935"/>
      <c r="C494" s="935"/>
      <c r="D494" s="935"/>
      <c r="E494" s="935"/>
      <c r="F494" s="935"/>
      <c r="G494" s="935"/>
      <c r="H494" s="253"/>
    </row>
    <row r="495" spans="1:8">
      <c r="A495" s="230" t="s">
        <v>127</v>
      </c>
    </row>
    <row r="496" spans="1:8">
      <c r="B496" s="936" t="s">
        <v>784</v>
      </c>
      <c r="C496" s="936" t="s">
        <v>41</v>
      </c>
      <c r="D496" s="938" t="s">
        <v>1657</v>
      </c>
      <c r="E496" s="217" t="s">
        <v>201</v>
      </c>
      <c r="F496" s="217" t="s">
        <v>201</v>
      </c>
      <c r="G496" s="217" t="s">
        <v>1695</v>
      </c>
    </row>
    <row r="497" spans="2:7">
      <c r="B497" s="937"/>
      <c r="C497" s="937"/>
      <c r="D497" s="939"/>
      <c r="E497" s="217" t="s">
        <v>1085</v>
      </c>
      <c r="F497" s="217" t="s">
        <v>44</v>
      </c>
      <c r="G497" s="217" t="s">
        <v>45</v>
      </c>
    </row>
    <row r="498" spans="2:7">
      <c r="B498" s="275" t="s">
        <v>1197</v>
      </c>
      <c r="C498" s="255"/>
      <c r="D498" s="932" t="s">
        <v>1481</v>
      </c>
      <c r="E498" s="215">
        <f>F498-4</f>
        <v>43524</v>
      </c>
      <c r="F498" s="215">
        <v>43528</v>
      </c>
      <c r="G498" s="215">
        <f>F498+11</f>
        <v>43539</v>
      </c>
    </row>
    <row r="499" spans="2:7">
      <c r="B499" s="275" t="s">
        <v>1480</v>
      </c>
      <c r="C499" s="275" t="s">
        <v>1479</v>
      </c>
      <c r="D499" s="926"/>
      <c r="E499" s="215">
        <f t="shared" ref="E499:F501" si="59">E498+7</f>
        <v>43531</v>
      </c>
      <c r="F499" s="215">
        <f t="shared" si="59"/>
        <v>43535</v>
      </c>
      <c r="G499" s="215">
        <f>F499+11</f>
        <v>43546</v>
      </c>
    </row>
    <row r="500" spans="2:7">
      <c r="B500" s="275" t="s">
        <v>1478</v>
      </c>
      <c r="C500" s="275" t="s">
        <v>1477</v>
      </c>
      <c r="D500" s="926"/>
      <c r="E500" s="215">
        <f t="shared" si="59"/>
        <v>43538</v>
      </c>
      <c r="F500" s="215">
        <f t="shared" si="59"/>
        <v>43542</v>
      </c>
      <c r="G500" s="215">
        <f>F500+11</f>
        <v>43553</v>
      </c>
    </row>
    <row r="501" spans="2:7">
      <c r="B501" s="275" t="s">
        <v>1476</v>
      </c>
      <c r="C501" s="275" t="s">
        <v>1475</v>
      </c>
      <c r="D501" s="927"/>
      <c r="E501" s="215">
        <f t="shared" si="59"/>
        <v>43545</v>
      </c>
      <c r="F501" s="215">
        <f t="shared" si="59"/>
        <v>43549</v>
      </c>
      <c r="G501" s="215">
        <f>F501+11</f>
        <v>43560</v>
      </c>
    </row>
    <row r="502" spans="2:7">
      <c r="B502" s="213"/>
      <c r="C502" s="213"/>
      <c r="G502" s="305"/>
    </row>
    <row r="503" spans="2:7">
      <c r="B503" s="936" t="s">
        <v>784</v>
      </c>
      <c r="C503" s="936" t="s">
        <v>41</v>
      </c>
      <c r="D503" s="938" t="s">
        <v>1657</v>
      </c>
      <c r="E503" s="217" t="s">
        <v>201</v>
      </c>
      <c r="F503" s="217" t="s">
        <v>201</v>
      </c>
      <c r="G503" s="217" t="s">
        <v>1695</v>
      </c>
    </row>
    <row r="504" spans="2:7">
      <c r="B504" s="937"/>
      <c r="C504" s="937"/>
      <c r="D504" s="939"/>
      <c r="E504" s="217" t="s">
        <v>1085</v>
      </c>
      <c r="F504" s="217" t="s">
        <v>44</v>
      </c>
      <c r="G504" s="217" t="s">
        <v>45</v>
      </c>
    </row>
    <row r="505" spans="2:7">
      <c r="B505" s="275" t="s">
        <v>1693</v>
      </c>
      <c r="C505" s="255" t="s">
        <v>1596</v>
      </c>
      <c r="D505" s="940" t="s">
        <v>1692</v>
      </c>
      <c r="E505" s="215">
        <f>F505-3</f>
        <v>43528</v>
      </c>
      <c r="F505" s="215">
        <v>43531</v>
      </c>
      <c r="G505" s="215">
        <f>F505+10</f>
        <v>43541</v>
      </c>
    </row>
    <row r="506" spans="2:7">
      <c r="B506" s="275" t="s">
        <v>1691</v>
      </c>
      <c r="C506" s="255" t="s">
        <v>707</v>
      </c>
      <c r="D506" s="940"/>
      <c r="E506" s="215">
        <f t="shared" ref="E506:F508" si="60">E505+7</f>
        <v>43535</v>
      </c>
      <c r="F506" s="215">
        <f t="shared" si="60"/>
        <v>43538</v>
      </c>
      <c r="G506" s="215">
        <f>F506+10</f>
        <v>43548</v>
      </c>
    </row>
    <row r="507" spans="2:7">
      <c r="B507" s="275" t="s">
        <v>1690</v>
      </c>
      <c r="C507" s="255" t="s">
        <v>707</v>
      </c>
      <c r="D507" s="940"/>
      <c r="E507" s="215">
        <f t="shared" si="60"/>
        <v>43542</v>
      </c>
      <c r="F507" s="215">
        <f t="shared" si="60"/>
        <v>43545</v>
      </c>
      <c r="G507" s="215">
        <f>F507+10</f>
        <v>43555</v>
      </c>
    </row>
    <row r="508" spans="2:7">
      <c r="B508" s="275" t="s">
        <v>1689</v>
      </c>
      <c r="C508" s="255" t="s">
        <v>1688</v>
      </c>
      <c r="D508" s="940"/>
      <c r="E508" s="215">
        <f t="shared" si="60"/>
        <v>43549</v>
      </c>
      <c r="F508" s="215">
        <f t="shared" si="60"/>
        <v>43552</v>
      </c>
      <c r="G508" s="215">
        <f>F508+10</f>
        <v>43562</v>
      </c>
    </row>
    <row r="509" spans="2:7">
      <c r="B509" s="213"/>
      <c r="C509" s="213"/>
    </row>
    <row r="510" spans="2:7">
      <c r="B510" s="936" t="s">
        <v>784</v>
      </c>
      <c r="C510" s="936" t="s">
        <v>41</v>
      </c>
      <c r="D510" s="938" t="s">
        <v>1657</v>
      </c>
      <c r="E510" s="217" t="s">
        <v>201</v>
      </c>
      <c r="F510" s="217" t="s">
        <v>201</v>
      </c>
      <c r="G510" s="217" t="s">
        <v>1695</v>
      </c>
    </row>
    <row r="511" spans="2:7">
      <c r="B511" s="937"/>
      <c r="C511" s="937"/>
      <c r="D511" s="939"/>
      <c r="E511" s="217" t="s">
        <v>1085</v>
      </c>
      <c r="F511" s="217" t="s">
        <v>44</v>
      </c>
      <c r="G511" s="217" t="s">
        <v>45</v>
      </c>
    </row>
    <row r="512" spans="2:7">
      <c r="B512" s="275" t="s">
        <v>1682</v>
      </c>
      <c r="C512" s="255" t="s">
        <v>1687</v>
      </c>
      <c r="D512" s="940" t="s">
        <v>1686</v>
      </c>
      <c r="E512" s="215">
        <f>F512-3</f>
        <v>43523</v>
      </c>
      <c r="F512" s="215">
        <v>43526</v>
      </c>
      <c r="G512" s="215">
        <f>F512+7</f>
        <v>43533</v>
      </c>
    </row>
    <row r="513" spans="1:7">
      <c r="B513" s="275" t="s">
        <v>1685</v>
      </c>
      <c r="C513" s="255" t="s">
        <v>707</v>
      </c>
      <c r="D513" s="940"/>
      <c r="E513" s="215">
        <f t="shared" ref="E513:F516" si="61">E512+7</f>
        <v>43530</v>
      </c>
      <c r="F513" s="215">
        <f t="shared" si="61"/>
        <v>43533</v>
      </c>
      <c r="G513" s="215">
        <f>F513+7</f>
        <v>43540</v>
      </c>
    </row>
    <row r="514" spans="1:7">
      <c r="B514" s="275" t="s">
        <v>1684</v>
      </c>
      <c r="C514" s="255" t="s">
        <v>707</v>
      </c>
      <c r="D514" s="940"/>
      <c r="E514" s="215">
        <f t="shared" si="61"/>
        <v>43537</v>
      </c>
      <c r="F514" s="215">
        <f t="shared" si="61"/>
        <v>43540</v>
      </c>
      <c r="G514" s="215">
        <f>F514+7</f>
        <v>43547</v>
      </c>
    </row>
    <row r="515" spans="1:7">
      <c r="B515" s="275" t="s">
        <v>1683</v>
      </c>
      <c r="C515" s="255" t="s">
        <v>707</v>
      </c>
      <c r="D515" s="940"/>
      <c r="E515" s="215">
        <f t="shared" si="61"/>
        <v>43544</v>
      </c>
      <c r="F515" s="215">
        <f t="shared" si="61"/>
        <v>43547</v>
      </c>
      <c r="G515" s="215">
        <f>F515+7</f>
        <v>43554</v>
      </c>
    </row>
    <row r="516" spans="1:7">
      <c r="B516" s="275" t="s">
        <v>1682</v>
      </c>
      <c r="C516" s="255" t="s">
        <v>375</v>
      </c>
      <c r="D516" s="940"/>
      <c r="E516" s="215">
        <f t="shared" si="61"/>
        <v>43551</v>
      </c>
      <c r="F516" s="215">
        <f t="shared" si="61"/>
        <v>43554</v>
      </c>
      <c r="G516" s="215">
        <f>F516+7</f>
        <v>43561</v>
      </c>
    </row>
    <row r="517" spans="1:7">
      <c r="B517" s="304"/>
      <c r="C517" s="302"/>
      <c r="D517" s="226"/>
      <c r="E517" s="225"/>
      <c r="F517" s="225"/>
      <c r="G517" s="225"/>
    </row>
    <row r="518" spans="1:7">
      <c r="A518" s="230" t="s">
        <v>114</v>
      </c>
      <c r="B518" s="252"/>
      <c r="C518" s="252"/>
      <c r="D518" s="252"/>
      <c r="E518" s="252"/>
      <c r="F518" s="230"/>
      <c r="G518" s="230"/>
    </row>
    <row r="519" spans="1:7">
      <c r="A519" s="230"/>
      <c r="B519" s="936" t="s">
        <v>40</v>
      </c>
      <c r="C519" s="936" t="s">
        <v>41</v>
      </c>
      <c r="D519" s="938" t="s">
        <v>42</v>
      </c>
      <c r="E519" s="217" t="s">
        <v>201</v>
      </c>
      <c r="F519" s="217" t="s">
        <v>201</v>
      </c>
      <c r="G519" s="217" t="s">
        <v>1694</v>
      </c>
    </row>
    <row r="520" spans="1:7" ht="16.5" customHeight="1">
      <c r="A520" s="230"/>
      <c r="B520" s="937"/>
      <c r="C520" s="937"/>
      <c r="D520" s="939"/>
      <c r="E520" s="217" t="s">
        <v>1085</v>
      </c>
      <c r="F520" s="217" t="s">
        <v>44</v>
      </c>
      <c r="G520" s="217" t="s">
        <v>45</v>
      </c>
    </row>
    <row r="521" spans="1:7" ht="16.5" customHeight="1">
      <c r="A521" s="230"/>
      <c r="B521" s="275" t="s">
        <v>1693</v>
      </c>
      <c r="C521" s="255" t="s">
        <v>1596</v>
      </c>
      <c r="D521" s="940" t="s">
        <v>1692</v>
      </c>
      <c r="E521" s="215">
        <f>F521-3</f>
        <v>43528</v>
      </c>
      <c r="F521" s="215">
        <v>43531</v>
      </c>
      <c r="G521" s="215">
        <f>F521+8</f>
        <v>43539</v>
      </c>
    </row>
    <row r="522" spans="1:7" ht="16.5" customHeight="1">
      <c r="A522" s="230"/>
      <c r="B522" s="275" t="s">
        <v>1691</v>
      </c>
      <c r="C522" s="255" t="s">
        <v>707</v>
      </c>
      <c r="D522" s="940"/>
      <c r="E522" s="215">
        <f t="shared" ref="E522:F524" si="62">E521+7</f>
        <v>43535</v>
      </c>
      <c r="F522" s="215">
        <f t="shared" si="62"/>
        <v>43538</v>
      </c>
      <c r="G522" s="215">
        <f>F522+8</f>
        <v>43546</v>
      </c>
    </row>
    <row r="523" spans="1:7">
      <c r="A523" s="230"/>
      <c r="B523" s="275" t="s">
        <v>1690</v>
      </c>
      <c r="C523" s="255" t="s">
        <v>707</v>
      </c>
      <c r="D523" s="940"/>
      <c r="E523" s="215">
        <f t="shared" si="62"/>
        <v>43542</v>
      </c>
      <c r="F523" s="215">
        <f t="shared" si="62"/>
        <v>43545</v>
      </c>
      <c r="G523" s="215">
        <f>F523+8</f>
        <v>43553</v>
      </c>
    </row>
    <row r="524" spans="1:7">
      <c r="A524" s="230"/>
      <c r="B524" s="275" t="s">
        <v>1689</v>
      </c>
      <c r="C524" s="255" t="s">
        <v>1688</v>
      </c>
      <c r="D524" s="940"/>
      <c r="E524" s="215">
        <f t="shared" si="62"/>
        <v>43549</v>
      </c>
      <c r="F524" s="215">
        <f t="shared" si="62"/>
        <v>43552</v>
      </c>
      <c r="G524" s="215">
        <f>F524+8</f>
        <v>43560</v>
      </c>
    </row>
    <row r="525" spans="1:7">
      <c r="A525" s="230"/>
      <c r="B525" s="213"/>
      <c r="C525" s="213"/>
    </row>
    <row r="526" spans="1:7">
      <c r="B526" s="936" t="s">
        <v>784</v>
      </c>
      <c r="C526" s="936" t="s">
        <v>41</v>
      </c>
      <c r="D526" s="938" t="s">
        <v>1657</v>
      </c>
      <c r="E526" s="217" t="s">
        <v>201</v>
      </c>
      <c r="F526" s="217" t="s">
        <v>201</v>
      </c>
      <c r="G526" s="217" t="s">
        <v>250</v>
      </c>
    </row>
    <row r="527" spans="1:7" ht="16.5" customHeight="1">
      <c r="B527" s="937"/>
      <c r="C527" s="937"/>
      <c r="D527" s="939"/>
      <c r="E527" s="217" t="s">
        <v>1085</v>
      </c>
      <c r="F527" s="217" t="s">
        <v>44</v>
      </c>
      <c r="G527" s="217" t="s">
        <v>45</v>
      </c>
    </row>
    <row r="528" spans="1:7" ht="16.5" customHeight="1">
      <c r="B528" s="275" t="s">
        <v>1682</v>
      </c>
      <c r="C528" s="255" t="s">
        <v>1687</v>
      </c>
      <c r="D528" s="940" t="s">
        <v>1686</v>
      </c>
      <c r="E528" s="215">
        <f>F528-3</f>
        <v>43523</v>
      </c>
      <c r="F528" s="215">
        <v>43526</v>
      </c>
      <c r="G528" s="215">
        <f>F528+8</f>
        <v>43534</v>
      </c>
    </row>
    <row r="529" spans="1:7" ht="16.5" customHeight="1">
      <c r="B529" s="275" t="s">
        <v>1685</v>
      </c>
      <c r="C529" s="255" t="s">
        <v>707</v>
      </c>
      <c r="D529" s="940"/>
      <c r="E529" s="215">
        <f t="shared" ref="E529:F532" si="63">E528+7</f>
        <v>43530</v>
      </c>
      <c r="F529" s="215">
        <f t="shared" si="63"/>
        <v>43533</v>
      </c>
      <c r="G529" s="215">
        <f>F529+8</f>
        <v>43541</v>
      </c>
    </row>
    <row r="530" spans="1:7" ht="16.5" customHeight="1">
      <c r="B530" s="275" t="s">
        <v>1684</v>
      </c>
      <c r="C530" s="255" t="s">
        <v>707</v>
      </c>
      <c r="D530" s="940"/>
      <c r="E530" s="215">
        <f t="shared" si="63"/>
        <v>43537</v>
      </c>
      <c r="F530" s="215">
        <f t="shared" si="63"/>
        <v>43540</v>
      </c>
      <c r="G530" s="215">
        <f>F530+8</f>
        <v>43548</v>
      </c>
    </row>
    <row r="531" spans="1:7">
      <c r="B531" s="275" t="s">
        <v>1683</v>
      </c>
      <c r="C531" s="255" t="s">
        <v>707</v>
      </c>
      <c r="D531" s="940"/>
      <c r="E531" s="215">
        <f t="shared" si="63"/>
        <v>43544</v>
      </c>
      <c r="F531" s="215">
        <f t="shared" si="63"/>
        <v>43547</v>
      </c>
      <c r="G531" s="215">
        <f>F531+8</f>
        <v>43555</v>
      </c>
    </row>
    <row r="532" spans="1:7">
      <c r="B532" s="275" t="s">
        <v>1682</v>
      </c>
      <c r="C532" s="255" t="s">
        <v>375</v>
      </c>
      <c r="D532" s="940"/>
      <c r="E532" s="215">
        <f t="shared" si="63"/>
        <v>43551</v>
      </c>
      <c r="F532" s="215">
        <f t="shared" si="63"/>
        <v>43554</v>
      </c>
      <c r="G532" s="215">
        <f>F532+8</f>
        <v>43562</v>
      </c>
    </row>
    <row r="533" spans="1:7">
      <c r="B533" s="278"/>
      <c r="C533" s="278"/>
      <c r="D533" s="226"/>
      <c r="E533" s="225"/>
      <c r="F533" s="225"/>
      <c r="G533" s="225"/>
    </row>
    <row r="534" spans="1:7">
      <c r="A534" s="230" t="s">
        <v>252</v>
      </c>
      <c r="D534" s="226"/>
      <c r="E534" s="225"/>
      <c r="F534" s="225"/>
      <c r="G534" s="225"/>
    </row>
    <row r="535" spans="1:7">
      <c r="B535" s="936" t="s">
        <v>784</v>
      </c>
      <c r="C535" s="936" t="s">
        <v>41</v>
      </c>
      <c r="D535" s="938" t="s">
        <v>1657</v>
      </c>
      <c r="E535" s="217" t="s">
        <v>201</v>
      </c>
      <c r="F535" s="217" t="s">
        <v>201</v>
      </c>
      <c r="G535" s="217" t="s">
        <v>252</v>
      </c>
    </row>
    <row r="536" spans="1:7">
      <c r="B536" s="937"/>
      <c r="C536" s="937"/>
      <c r="D536" s="939"/>
      <c r="E536" s="217" t="s">
        <v>1085</v>
      </c>
      <c r="F536" s="217" t="s">
        <v>44</v>
      </c>
      <c r="G536" s="217" t="s">
        <v>45</v>
      </c>
    </row>
    <row r="537" spans="1:7">
      <c r="B537" s="275" t="s">
        <v>1682</v>
      </c>
      <c r="C537" s="255" t="s">
        <v>1687</v>
      </c>
      <c r="D537" s="940" t="s">
        <v>1686</v>
      </c>
      <c r="E537" s="215">
        <f>F537-3</f>
        <v>43523</v>
      </c>
      <c r="F537" s="215">
        <v>43526</v>
      </c>
      <c r="G537" s="215">
        <f>F537+9</f>
        <v>43535</v>
      </c>
    </row>
    <row r="538" spans="1:7">
      <c r="B538" s="275" t="s">
        <v>1685</v>
      </c>
      <c r="C538" s="255" t="s">
        <v>707</v>
      </c>
      <c r="D538" s="940"/>
      <c r="E538" s="215">
        <f t="shared" ref="E538:F541" si="64">E537+7</f>
        <v>43530</v>
      </c>
      <c r="F538" s="215">
        <f t="shared" si="64"/>
        <v>43533</v>
      </c>
      <c r="G538" s="215">
        <f>F538+9</f>
        <v>43542</v>
      </c>
    </row>
    <row r="539" spans="1:7" ht="16.5" customHeight="1">
      <c r="B539" s="275" t="s">
        <v>1684</v>
      </c>
      <c r="C539" s="255" t="s">
        <v>707</v>
      </c>
      <c r="D539" s="940"/>
      <c r="E539" s="215">
        <f t="shared" si="64"/>
        <v>43537</v>
      </c>
      <c r="F539" s="215">
        <f t="shared" si="64"/>
        <v>43540</v>
      </c>
      <c r="G539" s="215">
        <f>F539+9</f>
        <v>43549</v>
      </c>
    </row>
    <row r="540" spans="1:7">
      <c r="B540" s="275" t="s">
        <v>1683</v>
      </c>
      <c r="C540" s="255" t="s">
        <v>707</v>
      </c>
      <c r="D540" s="940"/>
      <c r="E540" s="215">
        <f t="shared" si="64"/>
        <v>43544</v>
      </c>
      <c r="F540" s="215">
        <f t="shared" si="64"/>
        <v>43547</v>
      </c>
      <c r="G540" s="215">
        <f>F540+9</f>
        <v>43556</v>
      </c>
    </row>
    <row r="541" spans="1:7">
      <c r="B541" s="275" t="s">
        <v>1682</v>
      </c>
      <c r="C541" s="255" t="s">
        <v>375</v>
      </c>
      <c r="D541" s="940"/>
      <c r="E541" s="215">
        <f t="shared" si="64"/>
        <v>43551</v>
      </c>
      <c r="F541" s="215">
        <f t="shared" si="64"/>
        <v>43554</v>
      </c>
      <c r="G541" s="215">
        <f>F541+9</f>
        <v>43563</v>
      </c>
    </row>
    <row r="542" spans="1:7">
      <c r="B542" s="291"/>
      <c r="C542" s="291"/>
      <c r="D542" s="226"/>
      <c r="E542" s="225"/>
      <c r="F542" s="225"/>
      <c r="G542" s="239"/>
    </row>
    <row r="543" spans="1:7">
      <c r="A543" s="230" t="s">
        <v>122</v>
      </c>
      <c r="B543" s="213"/>
    </row>
    <row r="544" spans="1:7">
      <c r="B544" s="936" t="s">
        <v>784</v>
      </c>
      <c r="C544" s="936" t="s">
        <v>41</v>
      </c>
      <c r="D544" s="938" t="s">
        <v>1657</v>
      </c>
      <c r="E544" s="217" t="s">
        <v>201</v>
      </c>
      <c r="F544" s="217" t="s">
        <v>201</v>
      </c>
      <c r="G544" s="217" t="s">
        <v>1674</v>
      </c>
    </row>
    <row r="545" spans="1:7">
      <c r="B545" s="937"/>
      <c r="C545" s="937"/>
      <c r="D545" s="939"/>
      <c r="E545" s="217" t="s">
        <v>1085</v>
      </c>
      <c r="F545" s="217" t="s">
        <v>44</v>
      </c>
      <c r="G545" s="217" t="s">
        <v>45</v>
      </c>
    </row>
    <row r="546" spans="1:7">
      <c r="B546" s="275" t="s">
        <v>1681</v>
      </c>
      <c r="C546" s="255" t="s">
        <v>1680</v>
      </c>
      <c r="D546" s="940" t="s">
        <v>1679</v>
      </c>
      <c r="E546" s="215">
        <f>F546-5</f>
        <v>43525</v>
      </c>
      <c r="F546" s="215">
        <v>43530</v>
      </c>
      <c r="G546" s="215">
        <f>F546+11</f>
        <v>43541</v>
      </c>
    </row>
    <row r="547" spans="1:7">
      <c r="B547" s="275" t="s">
        <v>1678</v>
      </c>
      <c r="C547" s="255" t="s">
        <v>707</v>
      </c>
      <c r="D547" s="940"/>
      <c r="E547" s="215">
        <f t="shared" ref="E547:F549" si="65">E546+7</f>
        <v>43532</v>
      </c>
      <c r="F547" s="215">
        <f t="shared" si="65"/>
        <v>43537</v>
      </c>
      <c r="G547" s="215">
        <f>F547+11</f>
        <v>43548</v>
      </c>
    </row>
    <row r="548" spans="1:7">
      <c r="B548" s="275" t="s">
        <v>1677</v>
      </c>
      <c r="C548" s="255" t="s">
        <v>707</v>
      </c>
      <c r="D548" s="940"/>
      <c r="E548" s="215">
        <f t="shared" si="65"/>
        <v>43539</v>
      </c>
      <c r="F548" s="215">
        <f t="shared" si="65"/>
        <v>43544</v>
      </c>
      <c r="G548" s="215">
        <f>F548+11</f>
        <v>43555</v>
      </c>
    </row>
    <row r="549" spans="1:7">
      <c r="B549" s="275" t="s">
        <v>1676</v>
      </c>
      <c r="C549" s="255" t="s">
        <v>1675</v>
      </c>
      <c r="D549" s="940"/>
      <c r="E549" s="215">
        <f t="shared" si="65"/>
        <v>43546</v>
      </c>
      <c r="F549" s="215">
        <f t="shared" si="65"/>
        <v>43551</v>
      </c>
      <c r="G549" s="215">
        <f>F549+11</f>
        <v>43562</v>
      </c>
    </row>
    <row r="550" spans="1:7">
      <c r="B550" s="213"/>
      <c r="C550" s="213"/>
    </row>
    <row r="551" spans="1:7">
      <c r="B551" s="936" t="s">
        <v>784</v>
      </c>
      <c r="C551" s="936" t="s">
        <v>41</v>
      </c>
      <c r="D551" s="938" t="s">
        <v>1657</v>
      </c>
      <c r="E551" s="217" t="s">
        <v>201</v>
      </c>
      <c r="F551" s="217" t="s">
        <v>201</v>
      </c>
      <c r="G551" s="217" t="s">
        <v>1674</v>
      </c>
    </row>
    <row r="552" spans="1:7">
      <c r="B552" s="937"/>
      <c r="C552" s="937"/>
      <c r="D552" s="939"/>
      <c r="E552" s="217" t="s">
        <v>1085</v>
      </c>
      <c r="F552" s="217" t="s">
        <v>44</v>
      </c>
      <c r="G552" s="217" t="s">
        <v>45</v>
      </c>
    </row>
    <row r="553" spans="1:7">
      <c r="B553" s="275" t="s">
        <v>1667</v>
      </c>
      <c r="C553" s="255" t="s">
        <v>1673</v>
      </c>
      <c r="D553" s="940" t="s">
        <v>1672</v>
      </c>
      <c r="E553" s="215">
        <f>F553-4</f>
        <v>43523</v>
      </c>
      <c r="F553" s="215">
        <v>43527</v>
      </c>
      <c r="G553" s="215">
        <f>F553+8</f>
        <v>43535</v>
      </c>
    </row>
    <row r="554" spans="1:7">
      <c r="B554" s="275" t="s">
        <v>1671</v>
      </c>
      <c r="C554" s="255" t="s">
        <v>1670</v>
      </c>
      <c r="D554" s="940"/>
      <c r="E554" s="215">
        <f t="shared" ref="E554:F557" si="66">E553+7</f>
        <v>43530</v>
      </c>
      <c r="F554" s="215">
        <f t="shared" si="66"/>
        <v>43534</v>
      </c>
      <c r="G554" s="215">
        <f>F554+8</f>
        <v>43542</v>
      </c>
    </row>
    <row r="555" spans="1:7">
      <c r="B555" s="275" t="s">
        <v>1669</v>
      </c>
      <c r="C555" s="255" t="s">
        <v>707</v>
      </c>
      <c r="D555" s="940"/>
      <c r="E555" s="215">
        <f t="shared" si="66"/>
        <v>43537</v>
      </c>
      <c r="F555" s="215">
        <f t="shared" si="66"/>
        <v>43541</v>
      </c>
      <c r="G555" s="215">
        <f>F555+8</f>
        <v>43549</v>
      </c>
    </row>
    <row r="556" spans="1:7">
      <c r="B556" s="275" t="s">
        <v>1668</v>
      </c>
      <c r="C556" s="255" t="s">
        <v>707</v>
      </c>
      <c r="D556" s="940"/>
      <c r="E556" s="215">
        <f t="shared" si="66"/>
        <v>43544</v>
      </c>
      <c r="F556" s="215">
        <f t="shared" si="66"/>
        <v>43548</v>
      </c>
      <c r="G556" s="215">
        <f>F556+8</f>
        <v>43556</v>
      </c>
    </row>
    <row r="557" spans="1:7">
      <c r="B557" s="275" t="s">
        <v>1667</v>
      </c>
      <c r="C557" s="255" t="s">
        <v>707</v>
      </c>
      <c r="D557" s="940"/>
      <c r="E557" s="215">
        <f t="shared" si="66"/>
        <v>43551</v>
      </c>
      <c r="F557" s="215">
        <f t="shared" si="66"/>
        <v>43555</v>
      </c>
      <c r="G557" s="215">
        <f>F557+8</f>
        <v>43563</v>
      </c>
    </row>
    <row r="558" spans="1:7">
      <c r="B558" s="304"/>
      <c r="C558" s="302"/>
      <c r="D558" s="226"/>
      <c r="E558" s="225"/>
      <c r="F558" s="225"/>
      <c r="G558" s="225"/>
    </row>
    <row r="559" spans="1:7">
      <c r="A559" s="230" t="s">
        <v>123</v>
      </c>
      <c r="B559" s="213"/>
      <c r="C559" s="213"/>
    </row>
    <row r="560" spans="1:7">
      <c r="B560" s="936" t="s">
        <v>784</v>
      </c>
      <c r="C560" s="936" t="s">
        <v>41</v>
      </c>
      <c r="D560" s="938" t="s">
        <v>1657</v>
      </c>
      <c r="E560" s="217" t="s">
        <v>201</v>
      </c>
      <c r="F560" s="217" t="s">
        <v>201</v>
      </c>
      <c r="G560" s="217" t="s">
        <v>257</v>
      </c>
    </row>
    <row r="561" spans="1:7">
      <c r="B561" s="937"/>
      <c r="C561" s="937"/>
      <c r="D561" s="939"/>
      <c r="E561" s="217" t="s">
        <v>1085</v>
      </c>
      <c r="F561" s="217" t="s">
        <v>44</v>
      </c>
      <c r="G561" s="217" t="s">
        <v>45</v>
      </c>
    </row>
    <row r="562" spans="1:7">
      <c r="B562" s="275" t="s">
        <v>1667</v>
      </c>
      <c r="C562" s="255" t="s">
        <v>1673</v>
      </c>
      <c r="D562" s="940" t="s">
        <v>1672</v>
      </c>
      <c r="E562" s="215">
        <f>F562-4</f>
        <v>43523</v>
      </c>
      <c r="F562" s="215">
        <v>43527</v>
      </c>
      <c r="G562" s="215">
        <f>F562+11</f>
        <v>43538</v>
      </c>
    </row>
    <row r="563" spans="1:7">
      <c r="B563" s="275" t="s">
        <v>1671</v>
      </c>
      <c r="C563" s="255" t="s">
        <v>1670</v>
      </c>
      <c r="D563" s="940"/>
      <c r="E563" s="215">
        <f t="shared" ref="E563:F566" si="67">E562+7</f>
        <v>43530</v>
      </c>
      <c r="F563" s="215">
        <f t="shared" si="67"/>
        <v>43534</v>
      </c>
      <c r="G563" s="215">
        <f>F563+11</f>
        <v>43545</v>
      </c>
    </row>
    <row r="564" spans="1:7">
      <c r="B564" s="275" t="s">
        <v>1669</v>
      </c>
      <c r="C564" s="255" t="s">
        <v>707</v>
      </c>
      <c r="D564" s="940"/>
      <c r="E564" s="215">
        <f t="shared" si="67"/>
        <v>43537</v>
      </c>
      <c r="F564" s="215">
        <f t="shared" si="67"/>
        <v>43541</v>
      </c>
      <c r="G564" s="215">
        <f>F564+11</f>
        <v>43552</v>
      </c>
    </row>
    <row r="565" spans="1:7">
      <c r="B565" s="275" t="s">
        <v>1668</v>
      </c>
      <c r="C565" s="255" t="s">
        <v>707</v>
      </c>
      <c r="D565" s="940"/>
      <c r="E565" s="215">
        <f t="shared" si="67"/>
        <v>43544</v>
      </c>
      <c r="F565" s="215">
        <f t="shared" si="67"/>
        <v>43548</v>
      </c>
      <c r="G565" s="215">
        <f>F565+11</f>
        <v>43559</v>
      </c>
    </row>
    <row r="566" spans="1:7">
      <c r="B566" s="275" t="s">
        <v>1667</v>
      </c>
      <c r="C566" s="255" t="s">
        <v>707</v>
      </c>
      <c r="D566" s="940"/>
      <c r="E566" s="215">
        <f t="shared" si="67"/>
        <v>43551</v>
      </c>
      <c r="F566" s="215">
        <f t="shared" si="67"/>
        <v>43555</v>
      </c>
      <c r="G566" s="215">
        <f>F566+11</f>
        <v>43566</v>
      </c>
    </row>
    <row r="567" spans="1:7">
      <c r="B567" s="304"/>
      <c r="C567" s="302"/>
      <c r="E567" s="225"/>
      <c r="F567" s="225"/>
    </row>
    <row r="568" spans="1:7">
      <c r="A568" s="230" t="s">
        <v>1666</v>
      </c>
      <c r="B568" s="278"/>
      <c r="C568" s="278"/>
      <c r="D568" s="226"/>
      <c r="E568" s="225"/>
      <c r="F568" s="225"/>
      <c r="G568" s="239"/>
    </row>
    <row r="569" spans="1:7">
      <c r="A569" s="230"/>
      <c r="B569" s="936" t="s">
        <v>784</v>
      </c>
      <c r="C569" s="936" t="s">
        <v>41</v>
      </c>
      <c r="D569" s="938" t="s">
        <v>1657</v>
      </c>
      <c r="E569" s="217" t="s">
        <v>201</v>
      </c>
      <c r="F569" s="217" t="s">
        <v>201</v>
      </c>
      <c r="G569" s="217" t="s">
        <v>1666</v>
      </c>
    </row>
    <row r="570" spans="1:7">
      <c r="A570" s="230"/>
      <c r="B570" s="937"/>
      <c r="C570" s="937"/>
      <c r="D570" s="939"/>
      <c r="E570" s="217" t="s">
        <v>1085</v>
      </c>
      <c r="F570" s="217" t="s">
        <v>44</v>
      </c>
      <c r="G570" s="217" t="s">
        <v>45</v>
      </c>
    </row>
    <row r="571" spans="1:7">
      <c r="A571" s="230"/>
      <c r="B571" s="255" t="s">
        <v>1665</v>
      </c>
      <c r="C571" s="255" t="s">
        <v>1664</v>
      </c>
      <c r="D571" s="940" t="s">
        <v>1663</v>
      </c>
      <c r="E571" s="215">
        <f>F571-4</f>
        <v>43523</v>
      </c>
      <c r="F571" s="215">
        <v>43527</v>
      </c>
      <c r="G571" s="215">
        <f>F571+12</f>
        <v>43539</v>
      </c>
    </row>
    <row r="572" spans="1:7">
      <c r="A572" s="230"/>
      <c r="B572" s="255" t="s">
        <v>1084</v>
      </c>
      <c r="C572" s="255"/>
      <c r="D572" s="940"/>
      <c r="E572" s="215">
        <f t="shared" ref="E572:F574" si="68">E571+7</f>
        <v>43530</v>
      </c>
      <c r="F572" s="215">
        <f t="shared" si="68"/>
        <v>43534</v>
      </c>
      <c r="G572" s="215">
        <f>F572+12</f>
        <v>43546</v>
      </c>
    </row>
    <row r="573" spans="1:7">
      <c r="A573" s="230"/>
      <c r="B573" s="255" t="s">
        <v>1662</v>
      </c>
      <c r="C573" s="255" t="s">
        <v>1661</v>
      </c>
      <c r="D573" s="940"/>
      <c r="E573" s="215">
        <f t="shared" si="68"/>
        <v>43537</v>
      </c>
      <c r="F573" s="215">
        <f t="shared" si="68"/>
        <v>43541</v>
      </c>
      <c r="G573" s="215">
        <f>F573+12</f>
        <v>43553</v>
      </c>
    </row>
    <row r="574" spans="1:7">
      <c r="A574" s="230"/>
      <c r="B574" s="255" t="s">
        <v>1660</v>
      </c>
      <c r="C574" s="255" t="s">
        <v>1659</v>
      </c>
      <c r="D574" s="940"/>
      <c r="E574" s="215">
        <f t="shared" si="68"/>
        <v>43544</v>
      </c>
      <c r="F574" s="215">
        <f t="shared" si="68"/>
        <v>43548</v>
      </c>
      <c r="G574" s="215">
        <f>F574+12</f>
        <v>43560</v>
      </c>
    </row>
    <row r="575" spans="1:7">
      <c r="A575" s="230"/>
      <c r="B575" s="303"/>
      <c r="C575" s="302"/>
      <c r="D575" s="226"/>
      <c r="E575" s="225"/>
      <c r="F575" s="225"/>
      <c r="G575" s="239"/>
    </row>
    <row r="576" spans="1:7">
      <c r="A576" s="230" t="s">
        <v>259</v>
      </c>
      <c r="B576" s="252"/>
      <c r="C576" s="252"/>
    </row>
    <row r="577" spans="1:7">
      <c r="B577" s="936" t="s">
        <v>40</v>
      </c>
      <c r="C577" s="936" t="s">
        <v>41</v>
      </c>
      <c r="D577" s="938" t="s">
        <v>42</v>
      </c>
      <c r="E577" s="217" t="s">
        <v>201</v>
      </c>
      <c r="F577" s="217" t="s">
        <v>201</v>
      </c>
      <c r="G577" s="217" t="s">
        <v>1658</v>
      </c>
    </row>
    <row r="578" spans="1:7">
      <c r="B578" s="937"/>
      <c r="C578" s="937"/>
      <c r="D578" s="939"/>
      <c r="E578" s="217" t="s">
        <v>1085</v>
      </c>
      <c r="F578" s="217" t="s">
        <v>44</v>
      </c>
      <c r="G578" s="217" t="s">
        <v>45</v>
      </c>
    </row>
    <row r="579" spans="1:7">
      <c r="B579" s="275" t="s">
        <v>1629</v>
      </c>
      <c r="C579" s="255" t="s">
        <v>1608</v>
      </c>
      <c r="D579" s="940" t="s">
        <v>1640</v>
      </c>
      <c r="E579" s="215">
        <f>F579-3</f>
        <v>43522</v>
      </c>
      <c r="F579" s="215">
        <v>43525</v>
      </c>
      <c r="G579" s="215">
        <f>F579+9</f>
        <v>43534</v>
      </c>
    </row>
    <row r="580" spans="1:7">
      <c r="B580" s="275" t="s">
        <v>1639</v>
      </c>
      <c r="C580" s="255" t="s">
        <v>1608</v>
      </c>
      <c r="D580" s="940"/>
      <c r="E580" s="215">
        <f t="shared" ref="E580:F583" si="69">E579+7</f>
        <v>43529</v>
      </c>
      <c r="F580" s="215">
        <f t="shared" si="69"/>
        <v>43532</v>
      </c>
      <c r="G580" s="215">
        <f>F580+9</f>
        <v>43541</v>
      </c>
    </row>
    <row r="581" spans="1:7">
      <c r="B581" s="275" t="s">
        <v>1638</v>
      </c>
      <c r="C581" s="255" t="s">
        <v>1604</v>
      </c>
      <c r="D581" s="940"/>
      <c r="E581" s="215">
        <f t="shared" si="69"/>
        <v>43536</v>
      </c>
      <c r="F581" s="215">
        <f t="shared" si="69"/>
        <v>43539</v>
      </c>
      <c r="G581" s="215">
        <f>F581+9</f>
        <v>43548</v>
      </c>
    </row>
    <row r="582" spans="1:7">
      <c r="B582" s="275" t="s">
        <v>1637</v>
      </c>
      <c r="C582" s="255" t="s">
        <v>1604</v>
      </c>
      <c r="D582" s="940"/>
      <c r="E582" s="215">
        <f t="shared" si="69"/>
        <v>43543</v>
      </c>
      <c r="F582" s="215">
        <f t="shared" si="69"/>
        <v>43546</v>
      </c>
      <c r="G582" s="215">
        <f>F582+9</f>
        <v>43555</v>
      </c>
    </row>
    <row r="583" spans="1:7">
      <c r="B583" s="275" t="s">
        <v>1636</v>
      </c>
      <c r="C583" s="255" t="s">
        <v>1604</v>
      </c>
      <c r="D583" s="940"/>
      <c r="E583" s="215">
        <f t="shared" si="69"/>
        <v>43550</v>
      </c>
      <c r="F583" s="215">
        <f t="shared" si="69"/>
        <v>43553</v>
      </c>
      <c r="G583" s="215">
        <f>F583+9</f>
        <v>43562</v>
      </c>
    </row>
    <row r="584" spans="1:7">
      <c r="B584" s="300"/>
      <c r="C584" s="291"/>
      <c r="D584" s="226"/>
      <c r="E584" s="225"/>
      <c r="F584" s="225"/>
      <c r="G584" s="225"/>
    </row>
    <row r="585" spans="1:7">
      <c r="A585" s="230" t="s">
        <v>126</v>
      </c>
      <c r="B585" s="252"/>
      <c r="C585" s="252"/>
      <c r="D585" s="230"/>
      <c r="E585" s="230"/>
      <c r="F585" s="230"/>
      <c r="G585" s="276"/>
    </row>
    <row r="586" spans="1:7">
      <c r="B586" s="936" t="s">
        <v>784</v>
      </c>
      <c r="C586" s="936" t="s">
        <v>41</v>
      </c>
      <c r="D586" s="938" t="s">
        <v>1657</v>
      </c>
      <c r="E586" s="217" t="s">
        <v>201</v>
      </c>
      <c r="F586" s="217" t="s">
        <v>201</v>
      </c>
      <c r="G586" s="217" t="s">
        <v>1656</v>
      </c>
    </row>
    <row r="587" spans="1:7">
      <c r="B587" s="937"/>
      <c r="C587" s="937"/>
      <c r="D587" s="939"/>
      <c r="E587" s="217" t="s">
        <v>1085</v>
      </c>
      <c r="F587" s="217" t="s">
        <v>44</v>
      </c>
      <c r="G587" s="217" t="s">
        <v>45</v>
      </c>
    </row>
    <row r="588" spans="1:7">
      <c r="B588" s="255" t="s">
        <v>1645</v>
      </c>
      <c r="C588" s="255" t="s">
        <v>1608</v>
      </c>
      <c r="D588" s="940" t="s">
        <v>1644</v>
      </c>
      <c r="E588" s="215">
        <f>F588-5</f>
        <v>43525</v>
      </c>
      <c r="F588" s="215">
        <v>43530</v>
      </c>
      <c r="G588" s="215">
        <f>F588+9</f>
        <v>43539</v>
      </c>
    </row>
    <row r="589" spans="1:7">
      <c r="B589" s="255" t="s">
        <v>1643</v>
      </c>
      <c r="C589" s="255" t="s">
        <v>1608</v>
      </c>
      <c r="D589" s="940"/>
      <c r="E589" s="215">
        <f t="shared" ref="E589:F591" si="70">E588+7</f>
        <v>43532</v>
      </c>
      <c r="F589" s="215">
        <f t="shared" si="70"/>
        <v>43537</v>
      </c>
      <c r="G589" s="215">
        <f>F589+9</f>
        <v>43546</v>
      </c>
    </row>
    <row r="590" spans="1:7">
      <c r="B590" s="255" t="s">
        <v>1642</v>
      </c>
      <c r="C590" s="255" t="s">
        <v>1608</v>
      </c>
      <c r="D590" s="940"/>
      <c r="E590" s="215">
        <f t="shared" si="70"/>
        <v>43539</v>
      </c>
      <c r="F590" s="215">
        <f t="shared" si="70"/>
        <v>43544</v>
      </c>
      <c r="G590" s="215">
        <f>F590+9</f>
        <v>43553</v>
      </c>
    </row>
    <row r="591" spans="1:7">
      <c r="B591" s="255" t="s">
        <v>1641</v>
      </c>
      <c r="C591" s="255" t="s">
        <v>1608</v>
      </c>
      <c r="D591" s="940"/>
      <c r="E591" s="215">
        <f t="shared" si="70"/>
        <v>43546</v>
      </c>
      <c r="F591" s="215">
        <f t="shared" si="70"/>
        <v>43551</v>
      </c>
      <c r="G591" s="215">
        <f>F591+9</f>
        <v>43560</v>
      </c>
    </row>
    <row r="592" spans="1:7">
      <c r="B592" s="213"/>
      <c r="C592" s="213"/>
      <c r="F592" s="260"/>
    </row>
    <row r="593" spans="2:7">
      <c r="B593" s="936" t="s">
        <v>784</v>
      </c>
      <c r="C593" s="936" t="s">
        <v>41</v>
      </c>
      <c r="D593" s="938" t="s">
        <v>1657</v>
      </c>
      <c r="E593" s="217" t="s">
        <v>201</v>
      </c>
      <c r="F593" s="217" t="s">
        <v>201</v>
      </c>
      <c r="G593" s="217" t="s">
        <v>1656</v>
      </c>
    </row>
    <row r="594" spans="2:7">
      <c r="B594" s="937"/>
      <c r="C594" s="937"/>
      <c r="D594" s="939"/>
      <c r="E594" s="217" t="s">
        <v>1085</v>
      </c>
      <c r="F594" s="217" t="s">
        <v>44</v>
      </c>
      <c r="G594" s="217" t="s">
        <v>45</v>
      </c>
    </row>
    <row r="595" spans="2:7">
      <c r="B595" s="275" t="s">
        <v>1629</v>
      </c>
      <c r="C595" s="255" t="s">
        <v>1608</v>
      </c>
      <c r="D595" s="940" t="s">
        <v>1640</v>
      </c>
      <c r="E595" s="215">
        <f>F595-3</f>
        <v>43522</v>
      </c>
      <c r="F595" s="215">
        <v>43525</v>
      </c>
      <c r="G595" s="215">
        <f>F595+10</f>
        <v>43535</v>
      </c>
    </row>
    <row r="596" spans="2:7">
      <c r="B596" s="275" t="s">
        <v>1639</v>
      </c>
      <c r="C596" s="255" t="s">
        <v>1608</v>
      </c>
      <c r="D596" s="940"/>
      <c r="E596" s="215">
        <f t="shared" ref="E596:F599" si="71">E595+7</f>
        <v>43529</v>
      </c>
      <c r="F596" s="215">
        <f t="shared" si="71"/>
        <v>43532</v>
      </c>
      <c r="G596" s="215">
        <f>F596+10</f>
        <v>43542</v>
      </c>
    </row>
    <row r="597" spans="2:7">
      <c r="B597" s="275" t="s">
        <v>1638</v>
      </c>
      <c r="C597" s="255" t="s">
        <v>1604</v>
      </c>
      <c r="D597" s="940"/>
      <c r="E597" s="215">
        <f t="shared" si="71"/>
        <v>43536</v>
      </c>
      <c r="F597" s="215">
        <f t="shared" si="71"/>
        <v>43539</v>
      </c>
      <c r="G597" s="215">
        <f>F597+10</f>
        <v>43549</v>
      </c>
    </row>
    <row r="598" spans="2:7">
      <c r="B598" s="275" t="s">
        <v>1637</v>
      </c>
      <c r="C598" s="255" t="s">
        <v>1604</v>
      </c>
      <c r="D598" s="940"/>
      <c r="E598" s="215">
        <f t="shared" si="71"/>
        <v>43543</v>
      </c>
      <c r="F598" s="215">
        <f t="shared" si="71"/>
        <v>43546</v>
      </c>
      <c r="G598" s="215">
        <f>F598+10</f>
        <v>43556</v>
      </c>
    </row>
    <row r="599" spans="2:7">
      <c r="B599" s="275" t="s">
        <v>1636</v>
      </c>
      <c r="C599" s="255" t="s">
        <v>1604</v>
      </c>
      <c r="D599" s="940"/>
      <c r="E599" s="215">
        <f t="shared" si="71"/>
        <v>43550</v>
      </c>
      <c r="F599" s="215">
        <f t="shared" si="71"/>
        <v>43553</v>
      </c>
      <c r="G599" s="215">
        <f>F599+10</f>
        <v>43563</v>
      </c>
    </row>
    <row r="600" spans="2:7">
      <c r="B600" s="213"/>
      <c r="C600" s="213"/>
    </row>
    <row r="601" spans="2:7">
      <c r="B601" s="936" t="s">
        <v>784</v>
      </c>
      <c r="C601" s="936" t="s">
        <v>41</v>
      </c>
      <c r="D601" s="938" t="s">
        <v>1657</v>
      </c>
      <c r="E601" s="217" t="s">
        <v>201</v>
      </c>
      <c r="F601" s="217" t="s">
        <v>201</v>
      </c>
      <c r="G601" s="217" t="s">
        <v>1656</v>
      </c>
    </row>
    <row r="602" spans="2:7">
      <c r="B602" s="937"/>
      <c r="C602" s="937"/>
      <c r="D602" s="939"/>
      <c r="E602" s="217" t="s">
        <v>1085</v>
      </c>
      <c r="F602" s="217" t="s">
        <v>44</v>
      </c>
      <c r="G602" s="217" t="s">
        <v>45</v>
      </c>
    </row>
    <row r="603" spans="2:7">
      <c r="B603" s="255" t="s">
        <v>1649</v>
      </c>
      <c r="C603" s="255" t="s">
        <v>1654</v>
      </c>
      <c r="D603" s="940" t="s">
        <v>1653</v>
      </c>
      <c r="E603" s="215">
        <f>F603-4</f>
        <v>43523</v>
      </c>
      <c r="F603" s="215">
        <v>43527</v>
      </c>
      <c r="G603" s="215">
        <f>F603+7</f>
        <v>43534</v>
      </c>
    </row>
    <row r="604" spans="2:7">
      <c r="B604" s="255" t="s">
        <v>1647</v>
      </c>
      <c r="C604" s="255" t="s">
        <v>1652</v>
      </c>
      <c r="D604" s="940" t="s">
        <v>1652</v>
      </c>
      <c r="E604" s="215">
        <f t="shared" ref="E604:F607" si="72">E603+7</f>
        <v>43530</v>
      </c>
      <c r="F604" s="215">
        <f t="shared" si="72"/>
        <v>43534</v>
      </c>
      <c r="G604" s="215">
        <f>F604+7</f>
        <v>43541</v>
      </c>
    </row>
    <row r="605" spans="2:7">
      <c r="B605" s="255" t="s">
        <v>1651</v>
      </c>
      <c r="C605" s="255" t="s">
        <v>1650</v>
      </c>
      <c r="D605" s="940" t="s">
        <v>1650</v>
      </c>
      <c r="E605" s="215">
        <f t="shared" si="72"/>
        <v>43537</v>
      </c>
      <c r="F605" s="215">
        <f t="shared" si="72"/>
        <v>43541</v>
      </c>
      <c r="G605" s="215">
        <f>F605+7</f>
        <v>43548</v>
      </c>
    </row>
    <row r="606" spans="2:7">
      <c r="B606" s="255" t="s">
        <v>1649</v>
      </c>
      <c r="C606" s="255" t="s">
        <v>1648</v>
      </c>
      <c r="D606" s="940" t="s">
        <v>1648</v>
      </c>
      <c r="E606" s="215">
        <f t="shared" si="72"/>
        <v>43544</v>
      </c>
      <c r="F606" s="215">
        <f t="shared" si="72"/>
        <v>43548</v>
      </c>
      <c r="G606" s="215">
        <f>F606+7</f>
        <v>43555</v>
      </c>
    </row>
    <row r="607" spans="2:7">
      <c r="B607" s="255" t="s">
        <v>1647</v>
      </c>
      <c r="C607" s="255" t="s">
        <v>1646</v>
      </c>
      <c r="D607" s="940" t="s">
        <v>1646</v>
      </c>
      <c r="E607" s="215">
        <f t="shared" si="72"/>
        <v>43551</v>
      </c>
      <c r="F607" s="215">
        <f t="shared" si="72"/>
        <v>43555</v>
      </c>
      <c r="G607" s="215">
        <f>F607+7</f>
        <v>43562</v>
      </c>
    </row>
    <row r="608" spans="2:7">
      <c r="B608" s="286"/>
      <c r="C608" s="301"/>
      <c r="D608" s="301"/>
      <c r="E608" s="225"/>
      <c r="F608" s="225"/>
      <c r="G608" s="260"/>
    </row>
    <row r="609" spans="1:16">
      <c r="A609" s="230" t="s">
        <v>261</v>
      </c>
      <c r="D609" s="230"/>
      <c r="E609" s="230"/>
    </row>
    <row r="610" spans="1:16">
      <c r="B610" s="928" t="s">
        <v>40</v>
      </c>
      <c r="C610" s="928" t="s">
        <v>41</v>
      </c>
      <c r="D610" s="930" t="s">
        <v>42</v>
      </c>
      <c r="E610" s="217" t="s">
        <v>201</v>
      </c>
      <c r="F610" s="217" t="s">
        <v>201</v>
      </c>
      <c r="G610" s="217" t="s">
        <v>1655</v>
      </c>
    </row>
    <row r="611" spans="1:16">
      <c r="B611" s="929"/>
      <c r="C611" s="929"/>
      <c r="D611" s="931"/>
      <c r="E611" s="217" t="s">
        <v>1085</v>
      </c>
      <c r="F611" s="217" t="s">
        <v>44</v>
      </c>
      <c r="G611" s="217" t="s">
        <v>45</v>
      </c>
    </row>
    <row r="612" spans="1:16">
      <c r="B612" s="255" t="s">
        <v>1649</v>
      </c>
      <c r="C612" s="255" t="s">
        <v>1654</v>
      </c>
      <c r="D612" s="940" t="s">
        <v>1653</v>
      </c>
      <c r="E612" s="215">
        <f>F612-4</f>
        <v>43523</v>
      </c>
      <c r="F612" s="215">
        <v>43527</v>
      </c>
      <c r="G612" s="215">
        <f>F612+6</f>
        <v>43533</v>
      </c>
    </row>
    <row r="613" spans="1:16">
      <c r="B613" s="255" t="s">
        <v>1647</v>
      </c>
      <c r="C613" s="255" t="s">
        <v>1652</v>
      </c>
      <c r="D613" s="940" t="s">
        <v>1652</v>
      </c>
      <c r="E613" s="215">
        <f t="shared" ref="E613:F616" si="73">E612+7</f>
        <v>43530</v>
      </c>
      <c r="F613" s="215">
        <f t="shared" si="73"/>
        <v>43534</v>
      </c>
      <c r="G613" s="215">
        <f>F613+6</f>
        <v>43540</v>
      </c>
    </row>
    <row r="614" spans="1:16">
      <c r="B614" s="255" t="s">
        <v>1651</v>
      </c>
      <c r="C614" s="255" t="s">
        <v>1650</v>
      </c>
      <c r="D614" s="940" t="s">
        <v>1650</v>
      </c>
      <c r="E614" s="215">
        <f t="shared" si="73"/>
        <v>43537</v>
      </c>
      <c r="F614" s="215">
        <f t="shared" si="73"/>
        <v>43541</v>
      </c>
      <c r="G614" s="215">
        <f>F614+6</f>
        <v>43547</v>
      </c>
    </row>
    <row r="615" spans="1:16">
      <c r="B615" s="255" t="s">
        <v>1649</v>
      </c>
      <c r="C615" s="255" t="s">
        <v>1648</v>
      </c>
      <c r="D615" s="940" t="s">
        <v>1648</v>
      </c>
      <c r="E615" s="215">
        <f t="shared" si="73"/>
        <v>43544</v>
      </c>
      <c r="F615" s="215">
        <f t="shared" si="73"/>
        <v>43548</v>
      </c>
      <c r="G615" s="215">
        <f>F615+6</f>
        <v>43554</v>
      </c>
    </row>
    <row r="616" spans="1:16">
      <c r="B616" s="255" t="s">
        <v>1647</v>
      </c>
      <c r="C616" s="255" t="s">
        <v>1646</v>
      </c>
      <c r="D616" s="940" t="s">
        <v>1646</v>
      </c>
      <c r="E616" s="215">
        <f t="shared" si="73"/>
        <v>43551</v>
      </c>
      <c r="F616" s="215">
        <f t="shared" si="73"/>
        <v>43555</v>
      </c>
      <c r="G616" s="215">
        <f>F616+6</f>
        <v>43561</v>
      </c>
    </row>
    <row r="617" spans="1:16" s="260" customFormat="1">
      <c r="A617" s="213"/>
      <c r="B617" s="278"/>
      <c r="C617" s="278"/>
      <c r="D617" s="226"/>
      <c r="E617" s="225"/>
      <c r="F617" s="225"/>
      <c r="G617" s="213"/>
      <c r="H617" s="213"/>
    </row>
    <row r="618" spans="1:16" s="260" customFormat="1">
      <c r="A618" s="230" t="s">
        <v>117</v>
      </c>
      <c r="B618" s="214"/>
      <c r="C618" s="214"/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</row>
    <row r="619" spans="1:16" s="260" customFormat="1">
      <c r="A619" s="230"/>
      <c r="B619" s="928" t="s">
        <v>40</v>
      </c>
      <c r="C619" s="928" t="s">
        <v>41</v>
      </c>
      <c r="D619" s="930" t="s">
        <v>42</v>
      </c>
      <c r="E619" s="217" t="s">
        <v>201</v>
      </c>
      <c r="F619" s="217" t="s">
        <v>201</v>
      </c>
      <c r="G619" s="217" t="s">
        <v>1635</v>
      </c>
      <c r="H619" s="213"/>
      <c r="I619" s="213"/>
      <c r="J619" s="213"/>
      <c r="K619" s="213"/>
      <c r="L619" s="213"/>
      <c r="M619" s="213"/>
      <c r="N619" s="213"/>
      <c r="O619" s="213"/>
      <c r="P619" s="213"/>
    </row>
    <row r="620" spans="1:16" s="260" customFormat="1">
      <c r="A620" s="230"/>
      <c r="B620" s="929"/>
      <c r="C620" s="929"/>
      <c r="D620" s="931"/>
      <c r="E620" s="217" t="s">
        <v>1085</v>
      </c>
      <c r="F620" s="217" t="s">
        <v>44</v>
      </c>
      <c r="G620" s="217" t="s">
        <v>45</v>
      </c>
      <c r="H620" s="213"/>
      <c r="I620" s="213"/>
      <c r="J620" s="213"/>
      <c r="K620" s="213"/>
      <c r="L620" s="213"/>
      <c r="M620" s="213"/>
      <c r="N620" s="213"/>
      <c r="O620" s="213"/>
      <c r="P620" s="213"/>
    </row>
    <row r="621" spans="1:16" s="260" customFormat="1" ht="16.5" customHeight="1">
      <c r="A621" s="230"/>
      <c r="B621" s="255" t="s">
        <v>1645</v>
      </c>
      <c r="C621" s="255" t="s">
        <v>1608</v>
      </c>
      <c r="D621" s="940" t="s">
        <v>1644</v>
      </c>
      <c r="E621" s="215">
        <f>F621-5</f>
        <v>43525</v>
      </c>
      <c r="F621" s="215">
        <v>43530</v>
      </c>
      <c r="G621" s="215">
        <f>F621+6</f>
        <v>43536</v>
      </c>
      <c r="H621" s="213"/>
      <c r="I621" s="213"/>
      <c r="J621" s="213"/>
      <c r="K621" s="213"/>
      <c r="L621" s="213"/>
      <c r="M621" s="213"/>
      <c r="N621" s="213"/>
      <c r="O621" s="213"/>
      <c r="P621" s="213"/>
    </row>
    <row r="622" spans="1:16" s="260" customFormat="1">
      <c r="A622" s="230"/>
      <c r="B622" s="255" t="s">
        <v>1643</v>
      </c>
      <c r="C622" s="255" t="s">
        <v>1608</v>
      </c>
      <c r="D622" s="940"/>
      <c r="E622" s="215">
        <f t="shared" ref="E622:F624" si="74">E621+7</f>
        <v>43532</v>
      </c>
      <c r="F622" s="215">
        <f t="shared" si="74"/>
        <v>43537</v>
      </c>
      <c r="G622" s="215">
        <f>F622+6</f>
        <v>43543</v>
      </c>
      <c r="H622" s="213"/>
      <c r="I622" s="213"/>
      <c r="J622" s="213"/>
      <c r="K622" s="213"/>
      <c r="L622" s="213"/>
      <c r="M622" s="213"/>
      <c r="N622" s="213"/>
      <c r="O622" s="213"/>
      <c r="P622" s="213"/>
    </row>
    <row r="623" spans="1:16" s="260" customFormat="1" ht="16.5" customHeight="1">
      <c r="A623" s="230"/>
      <c r="B623" s="255" t="s">
        <v>1642</v>
      </c>
      <c r="C623" s="255" t="s">
        <v>1608</v>
      </c>
      <c r="D623" s="940"/>
      <c r="E623" s="215">
        <f t="shared" si="74"/>
        <v>43539</v>
      </c>
      <c r="F623" s="215">
        <f t="shared" si="74"/>
        <v>43544</v>
      </c>
      <c r="G623" s="215">
        <f>F623+6</f>
        <v>43550</v>
      </c>
      <c r="H623" s="213"/>
      <c r="I623" s="213"/>
      <c r="J623" s="213"/>
      <c r="K623" s="213"/>
      <c r="L623" s="213"/>
      <c r="M623" s="213"/>
      <c r="N623" s="213"/>
      <c r="O623" s="213"/>
      <c r="P623" s="213"/>
    </row>
    <row r="624" spans="1:16" s="260" customFormat="1">
      <c r="A624" s="213"/>
      <c r="B624" s="255" t="s">
        <v>1641</v>
      </c>
      <c r="C624" s="255" t="s">
        <v>1608</v>
      </c>
      <c r="D624" s="940"/>
      <c r="E624" s="215">
        <f t="shared" si="74"/>
        <v>43546</v>
      </c>
      <c r="F624" s="215">
        <f t="shared" si="74"/>
        <v>43551</v>
      </c>
      <c r="G624" s="215">
        <f>F624+6</f>
        <v>43557</v>
      </c>
      <c r="H624" s="213"/>
      <c r="I624" s="213"/>
      <c r="J624" s="213"/>
      <c r="K624" s="213"/>
      <c r="L624" s="213"/>
      <c r="M624" s="213"/>
      <c r="N624" s="213"/>
      <c r="O624" s="213"/>
      <c r="P624" s="213"/>
    </row>
    <row r="625" spans="1:16" s="260" customFormat="1">
      <c r="A625" s="213"/>
      <c r="B625" s="230"/>
      <c r="C625" s="230"/>
      <c r="D625" s="230"/>
      <c r="E625" s="230"/>
      <c r="F625" s="230"/>
      <c r="G625" s="230"/>
      <c r="H625" s="213"/>
      <c r="I625" s="213"/>
      <c r="J625" s="213"/>
      <c r="K625" s="213"/>
      <c r="L625" s="213"/>
      <c r="M625" s="213"/>
      <c r="N625" s="213"/>
      <c r="O625" s="213"/>
      <c r="P625" s="213"/>
    </row>
    <row r="626" spans="1:16">
      <c r="B626" s="928" t="s">
        <v>40</v>
      </c>
      <c r="C626" s="928" t="s">
        <v>41</v>
      </c>
      <c r="D626" s="930" t="s">
        <v>42</v>
      </c>
      <c r="E626" s="217" t="s">
        <v>201</v>
      </c>
      <c r="F626" s="217" t="s">
        <v>201</v>
      </c>
      <c r="G626" s="217" t="s">
        <v>253</v>
      </c>
    </row>
    <row r="627" spans="1:16" ht="16.5" customHeight="1">
      <c r="B627" s="929"/>
      <c r="C627" s="929"/>
      <c r="D627" s="931"/>
      <c r="E627" s="217" t="s">
        <v>1085</v>
      </c>
      <c r="F627" s="217" t="s">
        <v>44</v>
      </c>
      <c r="G627" s="217" t="s">
        <v>45</v>
      </c>
    </row>
    <row r="628" spans="1:16" ht="16.5" customHeight="1">
      <c r="B628" s="275" t="s">
        <v>1629</v>
      </c>
      <c r="C628" s="255" t="s">
        <v>1608</v>
      </c>
      <c r="D628" s="940" t="s">
        <v>1640</v>
      </c>
      <c r="E628" s="215">
        <f>F628-3</f>
        <v>43522</v>
      </c>
      <c r="F628" s="215">
        <v>43525</v>
      </c>
      <c r="G628" s="215">
        <f>F628+6</f>
        <v>43531</v>
      </c>
    </row>
    <row r="629" spans="1:16">
      <c r="B629" s="275" t="s">
        <v>1639</v>
      </c>
      <c r="C629" s="255" t="s">
        <v>1608</v>
      </c>
      <c r="D629" s="940"/>
      <c r="E629" s="215">
        <f t="shared" ref="E629:F632" si="75">E628+7</f>
        <v>43529</v>
      </c>
      <c r="F629" s="215">
        <f t="shared" si="75"/>
        <v>43532</v>
      </c>
      <c r="G629" s="215">
        <f>F629+6</f>
        <v>43538</v>
      </c>
    </row>
    <row r="630" spans="1:16" ht="16.5" customHeight="1">
      <c r="B630" s="275" t="s">
        <v>1638</v>
      </c>
      <c r="C630" s="255" t="s">
        <v>1604</v>
      </c>
      <c r="D630" s="940"/>
      <c r="E630" s="215">
        <f t="shared" si="75"/>
        <v>43536</v>
      </c>
      <c r="F630" s="215">
        <f t="shared" si="75"/>
        <v>43539</v>
      </c>
      <c r="G630" s="215">
        <f>F630+6</f>
        <v>43545</v>
      </c>
    </row>
    <row r="631" spans="1:16" ht="16.5" customHeight="1">
      <c r="B631" s="275" t="s">
        <v>1637</v>
      </c>
      <c r="C631" s="255" t="s">
        <v>1604</v>
      </c>
      <c r="D631" s="940"/>
      <c r="E631" s="215">
        <f t="shared" si="75"/>
        <v>43543</v>
      </c>
      <c r="F631" s="215">
        <f t="shared" si="75"/>
        <v>43546</v>
      </c>
      <c r="G631" s="215">
        <f>F631+6</f>
        <v>43552</v>
      </c>
    </row>
    <row r="632" spans="1:16">
      <c r="B632" s="275" t="s">
        <v>1636</v>
      </c>
      <c r="C632" s="255" t="s">
        <v>1604</v>
      </c>
      <c r="D632" s="940"/>
      <c r="E632" s="215">
        <f t="shared" si="75"/>
        <v>43550</v>
      </c>
      <c r="F632" s="215">
        <f t="shared" si="75"/>
        <v>43553</v>
      </c>
      <c r="G632" s="215">
        <f>F632+6</f>
        <v>43559</v>
      </c>
    </row>
    <row r="633" spans="1:16">
      <c r="B633" s="213"/>
      <c r="C633" s="213"/>
    </row>
    <row r="634" spans="1:16">
      <c r="B634" s="928" t="s">
        <v>40</v>
      </c>
      <c r="C634" s="928" t="s">
        <v>41</v>
      </c>
      <c r="D634" s="930" t="s">
        <v>42</v>
      </c>
      <c r="E634" s="217" t="s">
        <v>201</v>
      </c>
      <c r="F634" s="217" t="s">
        <v>201</v>
      </c>
      <c r="G634" s="217" t="s">
        <v>1635</v>
      </c>
    </row>
    <row r="635" spans="1:16">
      <c r="B635" s="929"/>
      <c r="C635" s="929"/>
      <c r="D635" s="931"/>
      <c r="E635" s="217" t="s">
        <v>1085</v>
      </c>
      <c r="F635" s="217" t="s">
        <v>44</v>
      </c>
      <c r="G635" s="217" t="s">
        <v>45</v>
      </c>
    </row>
    <row r="636" spans="1:16" ht="16.5" customHeight="1">
      <c r="B636" s="275" t="s">
        <v>1634</v>
      </c>
      <c r="C636" s="255" t="s">
        <v>1608</v>
      </c>
      <c r="D636" s="940" t="s">
        <v>1633</v>
      </c>
      <c r="E636" s="215">
        <f>F636-3</f>
        <v>43524</v>
      </c>
      <c r="F636" s="215">
        <v>43527</v>
      </c>
      <c r="G636" s="215">
        <f>F636+6</f>
        <v>43533</v>
      </c>
    </row>
    <row r="637" spans="1:16">
      <c r="B637" s="275" t="s">
        <v>1632</v>
      </c>
      <c r="C637" s="255" t="s">
        <v>1608</v>
      </c>
      <c r="D637" s="940"/>
      <c r="E637" s="215">
        <f t="shared" ref="E637:F640" si="76">E636+7</f>
        <v>43531</v>
      </c>
      <c r="F637" s="215">
        <f t="shared" si="76"/>
        <v>43534</v>
      </c>
      <c r="G637" s="215">
        <f>F637+6</f>
        <v>43540</v>
      </c>
    </row>
    <row r="638" spans="1:16">
      <c r="B638" s="275" t="s">
        <v>1631</v>
      </c>
      <c r="C638" s="255" t="s">
        <v>1608</v>
      </c>
      <c r="D638" s="940"/>
      <c r="E638" s="215">
        <f t="shared" si="76"/>
        <v>43538</v>
      </c>
      <c r="F638" s="215">
        <f t="shared" si="76"/>
        <v>43541</v>
      </c>
      <c r="G638" s="215">
        <f>F638+6</f>
        <v>43547</v>
      </c>
    </row>
    <row r="639" spans="1:16">
      <c r="B639" s="275" t="s">
        <v>1630</v>
      </c>
      <c r="C639" s="255" t="s">
        <v>1604</v>
      </c>
      <c r="D639" s="940"/>
      <c r="E639" s="215">
        <f t="shared" si="76"/>
        <v>43545</v>
      </c>
      <c r="F639" s="215">
        <f t="shared" si="76"/>
        <v>43548</v>
      </c>
      <c r="G639" s="215">
        <f>F639+6</f>
        <v>43554</v>
      </c>
    </row>
    <row r="640" spans="1:16">
      <c r="B640" s="275" t="s">
        <v>1629</v>
      </c>
      <c r="C640" s="255" t="s">
        <v>1604</v>
      </c>
      <c r="D640" s="940"/>
      <c r="E640" s="215">
        <f t="shared" si="76"/>
        <v>43552</v>
      </c>
      <c r="F640" s="215">
        <f t="shared" si="76"/>
        <v>43555</v>
      </c>
      <c r="G640" s="215">
        <f>F640+6</f>
        <v>43561</v>
      </c>
    </row>
    <row r="641" spans="1:8">
      <c r="B641" s="300"/>
      <c r="C641" s="291"/>
      <c r="D641" s="226"/>
      <c r="E641" s="225"/>
      <c r="F641" s="225"/>
      <c r="G641" s="225"/>
    </row>
    <row r="642" spans="1:8">
      <c r="A642" s="230" t="s">
        <v>256</v>
      </c>
    </row>
    <row r="643" spans="1:8">
      <c r="B643" s="928" t="s">
        <v>1426</v>
      </c>
      <c r="C643" s="928" t="s">
        <v>1494</v>
      </c>
      <c r="D643" s="930" t="s">
        <v>1424</v>
      </c>
      <c r="E643" s="217" t="s">
        <v>1493</v>
      </c>
      <c r="F643" s="217" t="s">
        <v>1493</v>
      </c>
      <c r="G643" s="217" t="s">
        <v>1617</v>
      </c>
    </row>
    <row r="644" spans="1:8">
      <c r="B644" s="929"/>
      <c r="C644" s="929"/>
      <c r="D644" s="931"/>
      <c r="E644" s="217" t="s">
        <v>1491</v>
      </c>
      <c r="F644" s="217" t="s">
        <v>1053</v>
      </c>
      <c r="G644" s="217" t="s">
        <v>1054</v>
      </c>
    </row>
    <row r="645" spans="1:8">
      <c r="B645" s="275" t="s">
        <v>1628</v>
      </c>
      <c r="C645" s="255" t="s">
        <v>1627</v>
      </c>
      <c r="D645" s="940" t="s">
        <v>1626</v>
      </c>
      <c r="E645" s="215">
        <f>F645-5</f>
        <v>43524</v>
      </c>
      <c r="F645" s="215">
        <v>43529</v>
      </c>
      <c r="G645" s="215">
        <f>F645+6</f>
        <v>43535</v>
      </c>
    </row>
    <row r="646" spans="1:8">
      <c r="B646" s="275" t="s">
        <v>1625</v>
      </c>
      <c r="C646" s="255" t="s">
        <v>1431</v>
      </c>
      <c r="D646" s="940"/>
      <c r="E646" s="215">
        <f t="shared" ref="E646:F648" si="77">E645+7</f>
        <v>43531</v>
      </c>
      <c r="F646" s="215">
        <f t="shared" si="77"/>
        <v>43536</v>
      </c>
      <c r="G646" s="215">
        <f>F646+6</f>
        <v>43542</v>
      </c>
    </row>
    <row r="647" spans="1:8">
      <c r="B647" s="275" t="s">
        <v>1624</v>
      </c>
      <c r="C647" s="255" t="s">
        <v>1623</v>
      </c>
      <c r="D647" s="940"/>
      <c r="E647" s="215">
        <f t="shared" si="77"/>
        <v>43538</v>
      </c>
      <c r="F647" s="215">
        <f t="shared" si="77"/>
        <v>43543</v>
      </c>
      <c r="G647" s="215">
        <f>F647+6</f>
        <v>43549</v>
      </c>
    </row>
    <row r="648" spans="1:8">
      <c r="B648" s="275" t="s">
        <v>1622</v>
      </c>
      <c r="C648" s="255" t="s">
        <v>1427</v>
      </c>
      <c r="D648" s="940"/>
      <c r="E648" s="215">
        <f t="shared" si="77"/>
        <v>43545</v>
      </c>
      <c r="F648" s="215">
        <f t="shared" si="77"/>
        <v>43550</v>
      </c>
      <c r="G648" s="215">
        <f>F648+6</f>
        <v>43556</v>
      </c>
    </row>
    <row r="649" spans="1:8">
      <c r="B649" s="213"/>
      <c r="C649" s="213"/>
    </row>
    <row r="650" spans="1:8" s="260" customFormat="1">
      <c r="A650" s="213"/>
      <c r="B650" s="928" t="s">
        <v>1426</v>
      </c>
      <c r="C650" s="928" t="s">
        <v>1494</v>
      </c>
      <c r="D650" s="930" t="s">
        <v>1424</v>
      </c>
      <c r="E650" s="217" t="s">
        <v>1493</v>
      </c>
      <c r="F650" s="217" t="s">
        <v>1493</v>
      </c>
      <c r="G650" s="217" t="s">
        <v>1617</v>
      </c>
      <c r="H650" s="213"/>
    </row>
    <row r="651" spans="1:8">
      <c r="B651" s="929"/>
      <c r="C651" s="929"/>
      <c r="D651" s="931"/>
      <c r="E651" s="217" t="s">
        <v>1491</v>
      </c>
      <c r="F651" s="217" t="s">
        <v>1053</v>
      </c>
      <c r="G651" s="217" t="s">
        <v>1054</v>
      </c>
    </row>
    <row r="652" spans="1:8">
      <c r="B652" s="275" t="s">
        <v>1618</v>
      </c>
      <c r="C652" s="255" t="s">
        <v>1608</v>
      </c>
      <c r="D652" s="940" t="s">
        <v>1621</v>
      </c>
      <c r="E652" s="215">
        <f>F652-3</f>
        <v>43528</v>
      </c>
      <c r="F652" s="215">
        <v>43531</v>
      </c>
      <c r="G652" s="215">
        <f>F652+5</f>
        <v>43536</v>
      </c>
    </row>
    <row r="653" spans="1:8">
      <c r="B653" s="275" t="s">
        <v>1620</v>
      </c>
      <c r="C653" s="255" t="s">
        <v>1604</v>
      </c>
      <c r="D653" s="940"/>
      <c r="E653" s="215">
        <f t="shared" ref="E653:F655" si="78">E652+7</f>
        <v>43535</v>
      </c>
      <c r="F653" s="215">
        <f t="shared" si="78"/>
        <v>43538</v>
      </c>
      <c r="G653" s="215">
        <f>F653+5</f>
        <v>43543</v>
      </c>
    </row>
    <row r="654" spans="1:8">
      <c r="B654" s="275" t="s">
        <v>1619</v>
      </c>
      <c r="C654" s="255" t="s">
        <v>1604</v>
      </c>
      <c r="D654" s="940"/>
      <c r="E654" s="215">
        <f t="shared" si="78"/>
        <v>43542</v>
      </c>
      <c r="F654" s="215">
        <f t="shared" si="78"/>
        <v>43545</v>
      </c>
      <c r="G654" s="215">
        <f>F654+5</f>
        <v>43550</v>
      </c>
    </row>
    <row r="655" spans="1:8">
      <c r="B655" s="275" t="s">
        <v>1618</v>
      </c>
      <c r="C655" s="255" t="s">
        <v>1604</v>
      </c>
      <c r="D655" s="940"/>
      <c r="E655" s="215">
        <f t="shared" si="78"/>
        <v>43549</v>
      </c>
      <c r="F655" s="215">
        <f t="shared" si="78"/>
        <v>43552</v>
      </c>
      <c r="G655" s="215">
        <f>F655+5</f>
        <v>43557</v>
      </c>
    </row>
    <row r="656" spans="1:8">
      <c r="B656" s="213"/>
      <c r="C656" s="213"/>
    </row>
    <row r="657" spans="1:8">
      <c r="B657" s="928" t="s">
        <v>1426</v>
      </c>
      <c r="C657" s="928" t="s">
        <v>1494</v>
      </c>
      <c r="D657" s="930" t="s">
        <v>1424</v>
      </c>
      <c r="E657" s="217" t="s">
        <v>1493</v>
      </c>
      <c r="F657" s="217" t="s">
        <v>1493</v>
      </c>
      <c r="G657" s="217" t="s">
        <v>1617</v>
      </c>
    </row>
    <row r="658" spans="1:8">
      <c r="B658" s="929"/>
      <c r="C658" s="929"/>
      <c r="D658" s="931"/>
      <c r="E658" s="217" t="s">
        <v>1491</v>
      </c>
      <c r="F658" s="217" t="s">
        <v>1053</v>
      </c>
      <c r="G658" s="217" t="s">
        <v>1054</v>
      </c>
    </row>
    <row r="659" spans="1:8" s="260" customFormat="1">
      <c r="A659" s="213"/>
      <c r="B659" s="275" t="s">
        <v>1614</v>
      </c>
      <c r="C659" s="255" t="s">
        <v>1608</v>
      </c>
      <c r="D659" s="940" t="s">
        <v>1616</v>
      </c>
      <c r="E659" s="215">
        <f>F659-3</f>
        <v>43523</v>
      </c>
      <c r="F659" s="215">
        <v>43526</v>
      </c>
      <c r="G659" s="215">
        <f>F659+4</f>
        <v>43530</v>
      </c>
      <c r="H659" s="213"/>
    </row>
    <row r="660" spans="1:8">
      <c r="B660" s="275" t="s">
        <v>1613</v>
      </c>
      <c r="C660" s="255" t="s">
        <v>1608</v>
      </c>
      <c r="D660" s="940"/>
      <c r="E660" s="215">
        <f t="shared" ref="E660:F663" si="79">E659+7</f>
        <v>43530</v>
      </c>
      <c r="F660" s="215">
        <f t="shared" si="79"/>
        <v>43533</v>
      </c>
      <c r="G660" s="215">
        <f>F660+4</f>
        <v>43537</v>
      </c>
    </row>
    <row r="661" spans="1:8">
      <c r="B661" s="275" t="s">
        <v>1615</v>
      </c>
      <c r="C661" s="255" t="s">
        <v>1604</v>
      </c>
      <c r="D661" s="940"/>
      <c r="E661" s="215">
        <f t="shared" si="79"/>
        <v>43537</v>
      </c>
      <c r="F661" s="215">
        <f t="shared" si="79"/>
        <v>43540</v>
      </c>
      <c r="G661" s="215">
        <f>F661+4</f>
        <v>43544</v>
      </c>
    </row>
    <row r="662" spans="1:8">
      <c r="B662" s="275" t="s">
        <v>1614</v>
      </c>
      <c r="C662" s="255" t="s">
        <v>1604</v>
      </c>
      <c r="D662" s="940"/>
      <c r="E662" s="215">
        <f t="shared" si="79"/>
        <v>43544</v>
      </c>
      <c r="F662" s="215">
        <f t="shared" si="79"/>
        <v>43547</v>
      </c>
      <c r="G662" s="215">
        <f>F662+4</f>
        <v>43551</v>
      </c>
    </row>
    <row r="663" spans="1:8">
      <c r="B663" s="275" t="s">
        <v>1613</v>
      </c>
      <c r="C663" s="255" t="s">
        <v>1604</v>
      </c>
      <c r="D663" s="940"/>
      <c r="E663" s="215">
        <f t="shared" si="79"/>
        <v>43551</v>
      </c>
      <c r="F663" s="215">
        <f t="shared" si="79"/>
        <v>43554</v>
      </c>
      <c r="G663" s="215">
        <f>F663+4</f>
        <v>43558</v>
      </c>
    </row>
    <row r="664" spans="1:8">
      <c r="B664" s="285"/>
      <c r="C664" s="285"/>
      <c r="E664" s="225"/>
      <c r="F664" s="225"/>
      <c r="G664" s="225"/>
    </row>
    <row r="665" spans="1:8">
      <c r="A665" s="230" t="s">
        <v>1612</v>
      </c>
      <c r="B665" s="227"/>
      <c r="C665" s="235"/>
      <c r="D665" s="226"/>
      <c r="E665" s="225"/>
      <c r="F665" s="225"/>
      <c r="G665" s="225"/>
    </row>
    <row r="666" spans="1:8">
      <c r="B666" s="928" t="s">
        <v>1426</v>
      </c>
      <c r="C666" s="928" t="s">
        <v>1494</v>
      </c>
      <c r="D666" s="930" t="s">
        <v>1424</v>
      </c>
      <c r="E666" s="217" t="s">
        <v>1493</v>
      </c>
      <c r="F666" s="217" t="s">
        <v>1493</v>
      </c>
      <c r="G666" s="217" t="s">
        <v>1611</v>
      </c>
    </row>
    <row r="667" spans="1:8">
      <c r="B667" s="929"/>
      <c r="C667" s="929"/>
      <c r="D667" s="931"/>
      <c r="E667" s="217" t="s">
        <v>1491</v>
      </c>
      <c r="F667" s="217" t="s">
        <v>1053</v>
      </c>
      <c r="G667" s="217" t="s">
        <v>1054</v>
      </c>
    </row>
    <row r="668" spans="1:8">
      <c r="B668" s="275" t="s">
        <v>1605</v>
      </c>
      <c r="C668" s="255" t="s">
        <v>1608</v>
      </c>
      <c r="D668" s="940" t="s">
        <v>1610</v>
      </c>
      <c r="E668" s="215">
        <f>F668-5</f>
        <v>43525</v>
      </c>
      <c r="F668" s="215">
        <v>43530</v>
      </c>
      <c r="G668" s="215">
        <f>F668+11</f>
        <v>43541</v>
      </c>
    </row>
    <row r="669" spans="1:8">
      <c r="B669" s="275" t="s">
        <v>1609</v>
      </c>
      <c r="C669" s="255" t="s">
        <v>1608</v>
      </c>
      <c r="D669" s="940"/>
      <c r="E669" s="215">
        <f t="shared" ref="E669:F671" si="80">E668+7</f>
        <v>43532</v>
      </c>
      <c r="F669" s="215">
        <f t="shared" si="80"/>
        <v>43537</v>
      </c>
      <c r="G669" s="215">
        <f>F669+11</f>
        <v>43548</v>
      </c>
    </row>
    <row r="670" spans="1:8">
      <c r="B670" s="275" t="s">
        <v>1607</v>
      </c>
      <c r="C670" s="255" t="s">
        <v>1606</v>
      </c>
      <c r="D670" s="940"/>
      <c r="E670" s="215">
        <f t="shared" si="80"/>
        <v>43539</v>
      </c>
      <c r="F670" s="215">
        <f t="shared" si="80"/>
        <v>43544</v>
      </c>
      <c r="G670" s="215">
        <f>F670+11</f>
        <v>43555</v>
      </c>
    </row>
    <row r="671" spans="1:8">
      <c r="B671" s="275" t="s">
        <v>1605</v>
      </c>
      <c r="C671" s="255" t="s">
        <v>1604</v>
      </c>
      <c r="D671" s="940"/>
      <c r="E671" s="215">
        <f t="shared" si="80"/>
        <v>43546</v>
      </c>
      <c r="F671" s="215">
        <f t="shared" si="80"/>
        <v>43551</v>
      </c>
      <c r="G671" s="215">
        <f>F671+11</f>
        <v>43562</v>
      </c>
    </row>
    <row r="672" spans="1:8">
      <c r="B672" s="300"/>
      <c r="C672" s="291"/>
      <c r="D672" s="226"/>
      <c r="E672" s="225"/>
      <c r="F672" s="225"/>
    </row>
    <row r="673" spans="1:7">
      <c r="A673" s="230" t="s">
        <v>260</v>
      </c>
    </row>
    <row r="674" spans="1:7">
      <c r="B674" s="928" t="s">
        <v>1426</v>
      </c>
      <c r="C674" s="928" t="s">
        <v>1494</v>
      </c>
      <c r="D674" s="930" t="s">
        <v>1424</v>
      </c>
      <c r="E674" s="217" t="s">
        <v>1493</v>
      </c>
      <c r="F674" s="217" t="s">
        <v>1493</v>
      </c>
      <c r="G674" s="217" t="s">
        <v>1603</v>
      </c>
    </row>
    <row r="675" spans="1:7">
      <c r="B675" s="929"/>
      <c r="C675" s="929"/>
      <c r="D675" s="931"/>
      <c r="E675" s="217" t="s">
        <v>1491</v>
      </c>
      <c r="F675" s="217" t="s">
        <v>1053</v>
      </c>
      <c r="G675" s="217" t="s">
        <v>1054</v>
      </c>
    </row>
    <row r="676" spans="1:7">
      <c r="B676" s="275" t="s">
        <v>1597</v>
      </c>
      <c r="C676" s="255" t="s">
        <v>1602</v>
      </c>
      <c r="D676" s="940" t="s">
        <v>1601</v>
      </c>
      <c r="E676" s="215">
        <f>F676-3</f>
        <v>43523</v>
      </c>
      <c r="F676" s="215">
        <v>43526</v>
      </c>
      <c r="G676" s="215">
        <f>F676+6</f>
        <v>43532</v>
      </c>
    </row>
    <row r="677" spans="1:7">
      <c r="B677" s="275" t="s">
        <v>1595</v>
      </c>
      <c r="C677" s="255" t="s">
        <v>1600</v>
      </c>
      <c r="D677" s="940"/>
      <c r="E677" s="215">
        <f t="shared" ref="E677:F680" si="81">E676+7</f>
        <v>43530</v>
      </c>
      <c r="F677" s="215">
        <f t="shared" si="81"/>
        <v>43533</v>
      </c>
      <c r="G677" s="215">
        <f>F677+6</f>
        <v>43539</v>
      </c>
    </row>
    <row r="678" spans="1:7">
      <c r="B678" s="275" t="s">
        <v>1599</v>
      </c>
      <c r="C678" s="255" t="s">
        <v>1598</v>
      </c>
      <c r="D678" s="940"/>
      <c r="E678" s="215">
        <f t="shared" si="81"/>
        <v>43537</v>
      </c>
      <c r="F678" s="215">
        <f t="shared" si="81"/>
        <v>43540</v>
      </c>
      <c r="G678" s="215">
        <f>F678+6</f>
        <v>43546</v>
      </c>
    </row>
    <row r="679" spans="1:7">
      <c r="B679" s="275" t="s">
        <v>1597</v>
      </c>
      <c r="C679" s="255" t="s">
        <v>1596</v>
      </c>
      <c r="D679" s="940"/>
      <c r="E679" s="215">
        <f t="shared" si="81"/>
        <v>43544</v>
      </c>
      <c r="F679" s="215">
        <f t="shared" si="81"/>
        <v>43547</v>
      </c>
      <c r="G679" s="215">
        <f>F679+6</f>
        <v>43553</v>
      </c>
    </row>
    <row r="680" spans="1:7">
      <c r="B680" s="275" t="s">
        <v>1595</v>
      </c>
      <c r="C680" s="255" t="s">
        <v>1594</v>
      </c>
      <c r="D680" s="940"/>
      <c r="E680" s="215">
        <f t="shared" si="81"/>
        <v>43551</v>
      </c>
      <c r="F680" s="215">
        <f t="shared" si="81"/>
        <v>43554</v>
      </c>
      <c r="G680" s="215">
        <f>F680+6</f>
        <v>43560</v>
      </c>
    </row>
    <row r="681" spans="1:7">
      <c r="B681" s="299"/>
      <c r="C681" s="298"/>
      <c r="D681" s="226"/>
      <c r="E681" s="225"/>
      <c r="F681" s="225"/>
      <c r="G681" s="225"/>
    </row>
    <row r="682" spans="1:7">
      <c r="A682" s="230" t="s">
        <v>1593</v>
      </c>
      <c r="B682" s="278"/>
      <c r="C682" s="278"/>
      <c r="D682" s="226"/>
      <c r="E682" s="225"/>
      <c r="F682" s="225"/>
      <c r="G682" s="239"/>
    </row>
    <row r="683" spans="1:7">
      <c r="B683" s="936" t="s">
        <v>1426</v>
      </c>
      <c r="C683" s="936" t="s">
        <v>1494</v>
      </c>
      <c r="D683" s="938" t="s">
        <v>1424</v>
      </c>
      <c r="E683" s="217" t="s">
        <v>1493</v>
      </c>
      <c r="F683" s="217" t="s">
        <v>1493</v>
      </c>
      <c r="G683" s="217" t="s">
        <v>1592</v>
      </c>
    </row>
    <row r="684" spans="1:7">
      <c r="B684" s="937"/>
      <c r="C684" s="937"/>
      <c r="D684" s="939"/>
      <c r="E684" s="217" t="s">
        <v>1491</v>
      </c>
      <c r="F684" s="217" t="s">
        <v>1053</v>
      </c>
      <c r="G684" s="217" t="s">
        <v>1054</v>
      </c>
    </row>
    <row r="685" spans="1:7">
      <c r="B685" s="274" t="s">
        <v>1591</v>
      </c>
      <c r="C685" s="274" t="s">
        <v>1434</v>
      </c>
      <c r="D685" s="932" t="s">
        <v>1590</v>
      </c>
      <c r="E685" s="215">
        <f>F685-4</f>
        <v>43524</v>
      </c>
      <c r="F685" s="215">
        <v>43528</v>
      </c>
      <c r="G685" s="215">
        <f>F685+12</f>
        <v>43540</v>
      </c>
    </row>
    <row r="686" spans="1:7" ht="16.5" customHeight="1">
      <c r="B686" s="274" t="s">
        <v>1589</v>
      </c>
      <c r="C686" s="274" t="s">
        <v>1431</v>
      </c>
      <c r="D686" s="926"/>
      <c r="E686" s="215">
        <f t="shared" ref="E686:F688" si="82">E685+7</f>
        <v>43531</v>
      </c>
      <c r="F686" s="215">
        <f t="shared" si="82"/>
        <v>43535</v>
      </c>
      <c r="G686" s="215">
        <f>F686+12</f>
        <v>43547</v>
      </c>
    </row>
    <row r="687" spans="1:7">
      <c r="B687" s="274" t="s">
        <v>1588</v>
      </c>
      <c r="C687" s="274" t="s">
        <v>1429</v>
      </c>
      <c r="D687" s="926"/>
      <c r="E687" s="215">
        <f t="shared" si="82"/>
        <v>43538</v>
      </c>
      <c r="F687" s="215">
        <f t="shared" si="82"/>
        <v>43542</v>
      </c>
      <c r="G687" s="215">
        <f>F687+12</f>
        <v>43554</v>
      </c>
    </row>
    <row r="688" spans="1:7">
      <c r="B688" s="274" t="s">
        <v>1587</v>
      </c>
      <c r="C688" s="274" t="s">
        <v>1427</v>
      </c>
      <c r="D688" s="927"/>
      <c r="E688" s="215">
        <f t="shared" si="82"/>
        <v>43545</v>
      </c>
      <c r="F688" s="215">
        <f t="shared" si="82"/>
        <v>43549</v>
      </c>
      <c r="G688" s="215">
        <f>F688+12</f>
        <v>43561</v>
      </c>
    </row>
    <row r="689" spans="1:8">
      <c r="B689" s="285"/>
      <c r="C689" s="284"/>
      <c r="D689" s="226"/>
      <c r="E689" s="225"/>
      <c r="F689" s="225"/>
      <c r="G689" s="239"/>
    </row>
    <row r="690" spans="1:8">
      <c r="A690" s="230" t="s">
        <v>1586</v>
      </c>
      <c r="B690" s="278"/>
      <c r="C690" s="278"/>
      <c r="D690" s="226"/>
      <c r="E690" s="225"/>
      <c r="F690" s="225"/>
      <c r="G690" s="239"/>
    </row>
    <row r="691" spans="1:8">
      <c r="B691" s="936" t="s">
        <v>1426</v>
      </c>
      <c r="C691" s="936" t="s">
        <v>1494</v>
      </c>
      <c r="D691" s="938" t="s">
        <v>1424</v>
      </c>
      <c r="E691" s="217" t="s">
        <v>1493</v>
      </c>
      <c r="F691" s="217" t="s">
        <v>1493</v>
      </c>
      <c r="G691" s="217" t="s">
        <v>1585</v>
      </c>
    </row>
    <row r="692" spans="1:8">
      <c r="B692" s="937"/>
      <c r="C692" s="937"/>
      <c r="D692" s="939"/>
      <c r="E692" s="217" t="s">
        <v>1491</v>
      </c>
      <c r="F692" s="217" t="s">
        <v>1053</v>
      </c>
      <c r="G692" s="217" t="s">
        <v>1054</v>
      </c>
    </row>
    <row r="693" spans="1:8">
      <c r="B693" s="274" t="s">
        <v>1584</v>
      </c>
      <c r="C693" s="274" t="s">
        <v>1583</v>
      </c>
      <c r="D693" s="932" t="s">
        <v>1582</v>
      </c>
      <c r="E693" s="215">
        <f>F693-5</f>
        <v>43524</v>
      </c>
      <c r="F693" s="215">
        <v>43529</v>
      </c>
      <c r="G693" s="215">
        <f>F693+11</f>
        <v>43540</v>
      </c>
    </row>
    <row r="694" spans="1:8">
      <c r="B694" s="274" t="s">
        <v>1581</v>
      </c>
      <c r="C694" s="274" t="s">
        <v>1580</v>
      </c>
      <c r="D694" s="926"/>
      <c r="E694" s="215">
        <f t="shared" ref="E694:F696" si="83">E693+7</f>
        <v>43531</v>
      </c>
      <c r="F694" s="215">
        <f t="shared" si="83"/>
        <v>43536</v>
      </c>
      <c r="G694" s="215">
        <f>F694+11</f>
        <v>43547</v>
      </c>
    </row>
    <row r="695" spans="1:8">
      <c r="B695" s="274" t="s">
        <v>1579</v>
      </c>
      <c r="C695" s="274" t="s">
        <v>1577</v>
      </c>
      <c r="D695" s="926"/>
      <c r="E695" s="215">
        <f t="shared" si="83"/>
        <v>43538</v>
      </c>
      <c r="F695" s="215">
        <f t="shared" si="83"/>
        <v>43543</v>
      </c>
      <c r="G695" s="215">
        <f>F695+11</f>
        <v>43554</v>
      </c>
    </row>
    <row r="696" spans="1:8">
      <c r="B696" s="274" t="s">
        <v>1578</v>
      </c>
      <c r="C696" s="274" t="s">
        <v>1577</v>
      </c>
      <c r="D696" s="927"/>
      <c r="E696" s="215">
        <f t="shared" si="83"/>
        <v>43545</v>
      </c>
      <c r="F696" s="215">
        <f t="shared" si="83"/>
        <v>43550</v>
      </c>
      <c r="G696" s="215">
        <f>F696+11</f>
        <v>43561</v>
      </c>
    </row>
    <row r="697" spans="1:8">
      <c r="B697" s="298"/>
      <c r="C697" s="298"/>
      <c r="D697" s="226"/>
      <c r="E697" s="225"/>
      <c r="F697" s="225"/>
      <c r="G697" s="225"/>
    </row>
    <row r="698" spans="1:8">
      <c r="A698" s="271" t="s">
        <v>238</v>
      </c>
      <c r="B698" s="272"/>
      <c r="C698" s="272"/>
      <c r="D698" s="271"/>
      <c r="E698" s="271"/>
      <c r="F698" s="271"/>
      <c r="G698" s="271"/>
      <c r="H698" s="253"/>
    </row>
    <row r="699" spans="1:8">
      <c r="A699" s="230" t="s">
        <v>1576</v>
      </c>
    </row>
    <row r="700" spans="1:8">
      <c r="B700" s="936" t="s">
        <v>1426</v>
      </c>
      <c r="C700" s="936" t="s">
        <v>1494</v>
      </c>
      <c r="D700" s="938" t="s">
        <v>1424</v>
      </c>
      <c r="E700" s="217" t="s">
        <v>1493</v>
      </c>
      <c r="F700" s="217" t="s">
        <v>1493</v>
      </c>
      <c r="G700" s="217" t="s">
        <v>1575</v>
      </c>
    </row>
    <row r="701" spans="1:8">
      <c r="B701" s="937"/>
      <c r="C701" s="937"/>
      <c r="D701" s="939"/>
      <c r="E701" s="217" t="s">
        <v>1491</v>
      </c>
      <c r="F701" s="217" t="s">
        <v>1053</v>
      </c>
      <c r="G701" s="217" t="s">
        <v>1054</v>
      </c>
    </row>
    <row r="702" spans="1:8">
      <c r="B702" s="274" t="s">
        <v>1573</v>
      </c>
      <c r="C702" s="274">
        <v>117</v>
      </c>
      <c r="D702" s="932" t="s">
        <v>1572</v>
      </c>
      <c r="E702" s="215">
        <f>F702-5</f>
        <v>43525</v>
      </c>
      <c r="F702" s="215">
        <v>43530</v>
      </c>
      <c r="G702" s="215">
        <f>F702+27</f>
        <v>43557</v>
      </c>
    </row>
    <row r="703" spans="1:8">
      <c r="B703" s="274" t="s">
        <v>1571</v>
      </c>
      <c r="C703" s="274" t="s">
        <v>1570</v>
      </c>
      <c r="D703" s="926"/>
      <c r="E703" s="215">
        <f t="shared" ref="E703:F705" si="84">E702+7</f>
        <v>43532</v>
      </c>
      <c r="F703" s="215">
        <f t="shared" si="84"/>
        <v>43537</v>
      </c>
      <c r="G703" s="215">
        <f>F703+27</f>
        <v>43564</v>
      </c>
    </row>
    <row r="704" spans="1:8">
      <c r="B704" s="274" t="s">
        <v>1569</v>
      </c>
      <c r="C704" s="274">
        <v>1904</v>
      </c>
      <c r="D704" s="926"/>
      <c r="E704" s="215">
        <f t="shared" si="84"/>
        <v>43539</v>
      </c>
      <c r="F704" s="215">
        <f t="shared" si="84"/>
        <v>43544</v>
      </c>
      <c r="G704" s="215">
        <f>F704+27</f>
        <v>43571</v>
      </c>
    </row>
    <row r="705" spans="1:8">
      <c r="B705" s="274" t="s">
        <v>1568</v>
      </c>
      <c r="C705" s="274">
        <v>219</v>
      </c>
      <c r="D705" s="927"/>
      <c r="E705" s="215">
        <f t="shared" si="84"/>
        <v>43546</v>
      </c>
      <c r="F705" s="215">
        <f t="shared" si="84"/>
        <v>43551</v>
      </c>
      <c r="G705" s="215">
        <f>F705+27</f>
        <v>43578</v>
      </c>
    </row>
    <row r="706" spans="1:8">
      <c r="B706" s="213"/>
      <c r="C706" s="213"/>
    </row>
    <row r="707" spans="1:8">
      <c r="A707" s="230" t="s">
        <v>1574</v>
      </c>
      <c r="B707" s="213"/>
      <c r="C707" s="213"/>
    </row>
    <row r="708" spans="1:8">
      <c r="B708" s="928" t="s">
        <v>1426</v>
      </c>
      <c r="C708" s="928" t="s">
        <v>1494</v>
      </c>
      <c r="D708" s="930" t="s">
        <v>1424</v>
      </c>
      <c r="E708" s="217" t="s">
        <v>1493</v>
      </c>
      <c r="F708" s="217" t="s">
        <v>1493</v>
      </c>
      <c r="G708" s="217" t="s">
        <v>1574</v>
      </c>
    </row>
    <row r="709" spans="1:8">
      <c r="B709" s="929"/>
      <c r="C709" s="929"/>
      <c r="D709" s="931"/>
      <c r="E709" s="217" t="s">
        <v>1491</v>
      </c>
      <c r="F709" s="217" t="s">
        <v>1053</v>
      </c>
      <c r="G709" s="217" t="s">
        <v>1054</v>
      </c>
    </row>
    <row r="710" spans="1:8">
      <c r="B710" s="274" t="s">
        <v>1573</v>
      </c>
      <c r="C710" s="274">
        <v>117</v>
      </c>
      <c r="D710" s="932" t="s">
        <v>1572</v>
      </c>
      <c r="E710" s="215">
        <f>F710-5</f>
        <v>43525</v>
      </c>
      <c r="F710" s="215">
        <v>43530</v>
      </c>
      <c r="G710" s="215">
        <f>F710+22</f>
        <v>43552</v>
      </c>
    </row>
    <row r="711" spans="1:8">
      <c r="B711" s="274" t="s">
        <v>1571</v>
      </c>
      <c r="C711" s="274" t="s">
        <v>1570</v>
      </c>
      <c r="D711" s="926"/>
      <c r="E711" s="215">
        <f t="shared" ref="E711:F713" si="85">E710+7</f>
        <v>43532</v>
      </c>
      <c r="F711" s="215">
        <f t="shared" si="85"/>
        <v>43537</v>
      </c>
      <c r="G711" s="215">
        <f>F711+22</f>
        <v>43559</v>
      </c>
    </row>
    <row r="712" spans="1:8">
      <c r="B712" s="274" t="s">
        <v>1569</v>
      </c>
      <c r="C712" s="274">
        <v>1904</v>
      </c>
      <c r="D712" s="926"/>
      <c r="E712" s="215">
        <f t="shared" si="85"/>
        <v>43539</v>
      </c>
      <c r="F712" s="215">
        <f t="shared" si="85"/>
        <v>43544</v>
      </c>
      <c r="G712" s="215">
        <f>F712+22</f>
        <v>43566</v>
      </c>
    </row>
    <row r="713" spans="1:8">
      <c r="B713" s="274" t="s">
        <v>1568</v>
      </c>
      <c r="C713" s="274">
        <v>219</v>
      </c>
      <c r="D713" s="927"/>
      <c r="E713" s="215">
        <f t="shared" si="85"/>
        <v>43546</v>
      </c>
      <c r="F713" s="215">
        <f t="shared" si="85"/>
        <v>43551</v>
      </c>
      <c r="G713" s="215">
        <f>F713+22</f>
        <v>43573</v>
      </c>
    </row>
    <row r="714" spans="1:8">
      <c r="B714" s="252"/>
      <c r="C714" s="252"/>
    </row>
    <row r="715" spans="1:8">
      <c r="A715" s="230" t="s">
        <v>1567</v>
      </c>
      <c r="B715" s="252"/>
      <c r="C715" s="252"/>
      <c r="E715" s="252"/>
      <c r="F715" s="230"/>
      <c r="G715" s="230"/>
      <c r="H715" s="276"/>
    </row>
    <row r="716" spans="1:8">
      <c r="B716" s="936" t="s">
        <v>1426</v>
      </c>
      <c r="C716" s="936" t="s">
        <v>1425</v>
      </c>
      <c r="D716" s="938" t="s">
        <v>1424</v>
      </c>
      <c r="E716" s="217" t="s">
        <v>1423</v>
      </c>
      <c r="F716" s="217" t="s">
        <v>1423</v>
      </c>
      <c r="G716" s="217" t="s">
        <v>1566</v>
      </c>
    </row>
    <row r="717" spans="1:8">
      <c r="B717" s="937"/>
      <c r="C717" s="937"/>
      <c r="D717" s="939"/>
      <c r="E717" s="217" t="s">
        <v>1421</v>
      </c>
      <c r="F717" s="217" t="s">
        <v>1420</v>
      </c>
      <c r="G717" s="217" t="s">
        <v>1419</v>
      </c>
    </row>
    <row r="718" spans="1:8">
      <c r="B718" s="274" t="s">
        <v>1565</v>
      </c>
      <c r="C718" s="274" t="s">
        <v>1564</v>
      </c>
      <c r="D718" s="932" t="s">
        <v>1563</v>
      </c>
      <c r="E718" s="215">
        <f>F718-3</f>
        <v>43522</v>
      </c>
      <c r="F718" s="215">
        <v>43525</v>
      </c>
      <c r="G718" s="215">
        <f>F718+25</f>
        <v>43550</v>
      </c>
    </row>
    <row r="719" spans="1:8">
      <c r="B719" s="274" t="s">
        <v>1084</v>
      </c>
      <c r="C719" s="274"/>
      <c r="D719" s="926"/>
      <c r="E719" s="215">
        <f t="shared" ref="E719:F722" si="86">E718+7</f>
        <v>43529</v>
      </c>
      <c r="F719" s="215">
        <f t="shared" si="86"/>
        <v>43532</v>
      </c>
      <c r="G719" s="215">
        <f>F719+25</f>
        <v>43557</v>
      </c>
    </row>
    <row r="720" spans="1:8">
      <c r="A720" s="297"/>
      <c r="B720" s="274" t="s">
        <v>1562</v>
      </c>
      <c r="C720" s="274" t="s">
        <v>1561</v>
      </c>
      <c r="D720" s="926"/>
      <c r="E720" s="215">
        <f t="shared" si="86"/>
        <v>43536</v>
      </c>
      <c r="F720" s="215">
        <f t="shared" si="86"/>
        <v>43539</v>
      </c>
      <c r="G720" s="215">
        <f>F720+25</f>
        <v>43564</v>
      </c>
    </row>
    <row r="721" spans="1:7">
      <c r="B721" s="274" t="s">
        <v>1560</v>
      </c>
      <c r="C721" s="274" t="s">
        <v>1559</v>
      </c>
      <c r="D721" s="926"/>
      <c r="E721" s="215">
        <f t="shared" si="86"/>
        <v>43543</v>
      </c>
      <c r="F721" s="215">
        <f t="shared" si="86"/>
        <v>43546</v>
      </c>
      <c r="G721" s="215">
        <f>F721+25</f>
        <v>43571</v>
      </c>
    </row>
    <row r="722" spans="1:7">
      <c r="B722" s="274" t="s">
        <v>417</v>
      </c>
      <c r="C722" s="274" t="s">
        <v>1558</v>
      </c>
      <c r="D722" s="927"/>
      <c r="E722" s="215">
        <f t="shared" si="86"/>
        <v>43550</v>
      </c>
      <c r="F722" s="215">
        <f t="shared" si="86"/>
        <v>43553</v>
      </c>
      <c r="G722" s="215">
        <f>F722+25</f>
        <v>43578</v>
      </c>
    </row>
    <row r="723" spans="1:7">
      <c r="B723" s="296"/>
      <c r="C723" s="295"/>
      <c r="F723" s="225"/>
      <c r="G723" s="225"/>
    </row>
    <row r="724" spans="1:7">
      <c r="A724" s="230" t="s">
        <v>1557</v>
      </c>
      <c r="B724" s="213"/>
      <c r="C724" s="213"/>
      <c r="F724" s="294"/>
      <c r="G724" s="294"/>
    </row>
    <row r="725" spans="1:7">
      <c r="B725" s="928" t="s">
        <v>1426</v>
      </c>
      <c r="C725" s="928" t="s">
        <v>1494</v>
      </c>
      <c r="D725" s="930" t="s">
        <v>1424</v>
      </c>
      <c r="E725" s="217" t="s">
        <v>1493</v>
      </c>
      <c r="F725" s="217" t="s">
        <v>1493</v>
      </c>
      <c r="G725" s="217" t="s">
        <v>1556</v>
      </c>
    </row>
    <row r="726" spans="1:7">
      <c r="B726" s="929"/>
      <c r="C726" s="929"/>
      <c r="D726" s="931"/>
      <c r="E726" s="217" t="s">
        <v>1491</v>
      </c>
      <c r="F726" s="217" t="s">
        <v>1053</v>
      </c>
      <c r="G726" s="217" t="s">
        <v>1054</v>
      </c>
    </row>
    <row r="727" spans="1:7">
      <c r="B727" s="275" t="s">
        <v>1553</v>
      </c>
      <c r="C727" s="255" t="s">
        <v>1393</v>
      </c>
      <c r="D727" s="940" t="s">
        <v>1552</v>
      </c>
      <c r="E727" s="215">
        <f>F727-5</f>
        <v>43524</v>
      </c>
      <c r="F727" s="215">
        <v>43529</v>
      </c>
      <c r="G727" s="215">
        <f>F727+34</f>
        <v>43563</v>
      </c>
    </row>
    <row r="728" spans="1:7">
      <c r="B728" s="275" t="s">
        <v>1551</v>
      </c>
      <c r="C728" s="255" t="s">
        <v>464</v>
      </c>
      <c r="D728" s="940"/>
      <c r="E728" s="215">
        <f t="shared" ref="E728:F730" si="87">E727+7</f>
        <v>43531</v>
      </c>
      <c r="F728" s="215">
        <f t="shared" si="87"/>
        <v>43536</v>
      </c>
      <c r="G728" s="215">
        <f>F728+34</f>
        <v>43570</v>
      </c>
    </row>
    <row r="729" spans="1:7">
      <c r="B729" s="275" t="s">
        <v>1550</v>
      </c>
      <c r="C729" s="255" t="s">
        <v>465</v>
      </c>
      <c r="D729" s="940"/>
      <c r="E729" s="215">
        <f t="shared" si="87"/>
        <v>43538</v>
      </c>
      <c r="F729" s="215">
        <f t="shared" si="87"/>
        <v>43543</v>
      </c>
      <c r="G729" s="215">
        <f>F729+34</f>
        <v>43577</v>
      </c>
    </row>
    <row r="730" spans="1:7">
      <c r="B730" s="275" t="s">
        <v>1549</v>
      </c>
      <c r="C730" s="255" t="s">
        <v>753</v>
      </c>
      <c r="D730" s="940"/>
      <c r="E730" s="215">
        <f t="shared" si="87"/>
        <v>43545</v>
      </c>
      <c r="F730" s="215">
        <f t="shared" si="87"/>
        <v>43550</v>
      </c>
      <c r="G730" s="215">
        <f>F730+34</f>
        <v>43584</v>
      </c>
    </row>
    <row r="731" spans="1:7">
      <c r="B731" s="213"/>
      <c r="C731" s="213"/>
      <c r="F731" s="225"/>
    </row>
    <row r="732" spans="1:7">
      <c r="A732" s="230" t="s">
        <v>1555</v>
      </c>
      <c r="B732" s="213"/>
      <c r="C732" s="213"/>
      <c r="F732" s="294"/>
    </row>
    <row r="733" spans="1:7">
      <c r="B733" s="936" t="s">
        <v>1426</v>
      </c>
      <c r="C733" s="936" t="s">
        <v>1425</v>
      </c>
      <c r="D733" s="938" t="s">
        <v>1424</v>
      </c>
      <c r="E733" s="217" t="s">
        <v>1423</v>
      </c>
      <c r="F733" s="217" t="s">
        <v>1423</v>
      </c>
      <c r="G733" s="217" t="s">
        <v>1554</v>
      </c>
    </row>
    <row r="734" spans="1:7">
      <c r="B734" s="937"/>
      <c r="C734" s="937"/>
      <c r="D734" s="939"/>
      <c r="E734" s="217" t="s">
        <v>1421</v>
      </c>
      <c r="F734" s="217" t="s">
        <v>1420</v>
      </c>
      <c r="G734" s="217" t="s">
        <v>1419</v>
      </c>
    </row>
    <row r="735" spans="1:7">
      <c r="B735" s="275" t="s">
        <v>1553</v>
      </c>
      <c r="C735" s="255" t="s">
        <v>1393</v>
      </c>
      <c r="D735" s="940" t="s">
        <v>1552</v>
      </c>
      <c r="E735" s="215">
        <f>F735-5</f>
        <v>43524</v>
      </c>
      <c r="F735" s="215">
        <v>43529</v>
      </c>
      <c r="G735" s="215">
        <f>F735+41</f>
        <v>43570</v>
      </c>
    </row>
    <row r="736" spans="1:7">
      <c r="B736" s="275" t="s">
        <v>1551</v>
      </c>
      <c r="C736" s="255" t="s">
        <v>464</v>
      </c>
      <c r="D736" s="940"/>
      <c r="E736" s="215">
        <f t="shared" ref="E736:F738" si="88">E735+7</f>
        <v>43531</v>
      </c>
      <c r="F736" s="215">
        <f t="shared" si="88"/>
        <v>43536</v>
      </c>
      <c r="G736" s="215">
        <f>F736+41</f>
        <v>43577</v>
      </c>
    </row>
    <row r="737" spans="1:10">
      <c r="B737" s="275" t="s">
        <v>1550</v>
      </c>
      <c r="C737" s="255" t="s">
        <v>465</v>
      </c>
      <c r="D737" s="940"/>
      <c r="E737" s="215">
        <f t="shared" si="88"/>
        <v>43538</v>
      </c>
      <c r="F737" s="215">
        <f t="shared" si="88"/>
        <v>43543</v>
      </c>
      <c r="G737" s="215">
        <f>F737+41</f>
        <v>43584</v>
      </c>
    </row>
    <row r="738" spans="1:10">
      <c r="B738" s="275" t="s">
        <v>1549</v>
      </c>
      <c r="C738" s="255" t="s">
        <v>753</v>
      </c>
      <c r="D738" s="940"/>
      <c r="E738" s="215">
        <f t="shared" si="88"/>
        <v>43545</v>
      </c>
      <c r="F738" s="215">
        <f t="shared" si="88"/>
        <v>43550</v>
      </c>
      <c r="G738" s="215">
        <f>F738+41</f>
        <v>43591</v>
      </c>
    </row>
    <row r="739" spans="1:10">
      <c r="B739" s="213"/>
      <c r="C739" s="213"/>
      <c r="D739" s="226"/>
      <c r="E739" s="225"/>
      <c r="F739" s="225"/>
    </row>
    <row r="740" spans="1:10">
      <c r="A740" s="230" t="s">
        <v>1548</v>
      </c>
      <c r="B740" s="213"/>
      <c r="C740" s="213"/>
    </row>
    <row r="741" spans="1:10">
      <c r="B741" s="936" t="s">
        <v>1426</v>
      </c>
      <c r="C741" s="936" t="s">
        <v>1425</v>
      </c>
      <c r="D741" s="938" t="s">
        <v>1424</v>
      </c>
      <c r="E741" s="217" t="s">
        <v>1423</v>
      </c>
      <c r="F741" s="217" t="s">
        <v>1423</v>
      </c>
      <c r="G741" s="217" t="s">
        <v>1547</v>
      </c>
    </row>
    <row r="742" spans="1:10">
      <c r="B742" s="937"/>
      <c r="C742" s="937"/>
      <c r="D742" s="939"/>
      <c r="E742" s="217" t="s">
        <v>1421</v>
      </c>
      <c r="F742" s="217" t="s">
        <v>1420</v>
      </c>
      <c r="G742" s="217" t="s">
        <v>1419</v>
      </c>
    </row>
    <row r="743" spans="1:10">
      <c r="B743" s="274" t="s">
        <v>1546</v>
      </c>
      <c r="C743" s="274" t="s">
        <v>1442</v>
      </c>
      <c r="D743" s="932" t="s">
        <v>1545</v>
      </c>
      <c r="E743" s="215">
        <f>F743-6</f>
        <v>43524</v>
      </c>
      <c r="F743" s="215">
        <v>43530</v>
      </c>
      <c r="G743" s="215">
        <f>F743+18</f>
        <v>43548</v>
      </c>
    </row>
    <row r="744" spans="1:10">
      <c r="B744" s="274" t="s">
        <v>1544</v>
      </c>
      <c r="C744" s="274" t="s">
        <v>452</v>
      </c>
      <c r="D744" s="926"/>
      <c r="E744" s="215">
        <f t="shared" ref="E744:F746" si="89">E743+7</f>
        <v>43531</v>
      </c>
      <c r="F744" s="215">
        <f t="shared" si="89"/>
        <v>43537</v>
      </c>
      <c r="G744" s="215">
        <f>F744+18</f>
        <v>43555</v>
      </c>
    </row>
    <row r="745" spans="1:10">
      <c r="B745" s="274" t="s">
        <v>1543</v>
      </c>
      <c r="C745" s="274" t="s">
        <v>453</v>
      </c>
      <c r="D745" s="926"/>
      <c r="E745" s="215">
        <f t="shared" si="89"/>
        <v>43538</v>
      </c>
      <c r="F745" s="215">
        <f t="shared" si="89"/>
        <v>43544</v>
      </c>
      <c r="G745" s="215">
        <f>F745+18</f>
        <v>43562</v>
      </c>
    </row>
    <row r="746" spans="1:10">
      <c r="B746" s="274" t="s">
        <v>1542</v>
      </c>
      <c r="C746" s="274" t="s">
        <v>454</v>
      </c>
      <c r="D746" s="927"/>
      <c r="E746" s="215">
        <f t="shared" si="89"/>
        <v>43545</v>
      </c>
      <c r="F746" s="215">
        <f t="shared" si="89"/>
        <v>43551</v>
      </c>
      <c r="G746" s="215">
        <f>F746+18</f>
        <v>43569</v>
      </c>
    </row>
    <row r="747" spans="1:10">
      <c r="B747" s="293"/>
      <c r="C747" s="293"/>
      <c r="E747" s="225"/>
      <c r="F747" s="225"/>
      <c r="G747" s="225"/>
    </row>
    <row r="748" spans="1:10" s="292" customFormat="1">
      <c r="A748" s="271" t="s">
        <v>267</v>
      </c>
      <c r="B748" s="272"/>
      <c r="C748" s="272"/>
      <c r="D748" s="271"/>
      <c r="E748" s="271"/>
      <c r="F748" s="271"/>
      <c r="G748" s="271"/>
      <c r="H748" s="253"/>
      <c r="I748" s="260"/>
      <c r="J748" s="260"/>
    </row>
    <row r="749" spans="1:10" s="222" customFormat="1">
      <c r="A749" s="230" t="s">
        <v>276</v>
      </c>
      <c r="B749" s="270"/>
      <c r="C749" s="270"/>
      <c r="D749" s="252"/>
      <c r="E749" s="252"/>
      <c r="F749" s="269"/>
      <c r="G749" s="269"/>
      <c r="H749" s="218"/>
      <c r="I749" s="213"/>
      <c r="J749" s="213"/>
    </row>
    <row r="750" spans="1:10" s="222" customFormat="1">
      <c r="A750" s="218"/>
      <c r="B750" s="928" t="s">
        <v>1426</v>
      </c>
      <c r="C750" s="928" t="s">
        <v>1494</v>
      </c>
      <c r="D750" s="930" t="s">
        <v>1424</v>
      </c>
      <c r="E750" s="217" t="s">
        <v>1493</v>
      </c>
      <c r="F750" s="217" t="s">
        <v>1493</v>
      </c>
      <c r="G750" s="217" t="s">
        <v>1541</v>
      </c>
      <c r="H750" s="213"/>
      <c r="I750" s="213"/>
      <c r="J750" s="213"/>
    </row>
    <row r="751" spans="1:10" s="222" customFormat="1">
      <c r="A751" s="218"/>
      <c r="B751" s="929"/>
      <c r="C751" s="929"/>
      <c r="D751" s="931"/>
      <c r="E751" s="217" t="s">
        <v>1491</v>
      </c>
      <c r="F751" s="217" t="s">
        <v>1053</v>
      </c>
      <c r="G751" s="217" t="s">
        <v>1054</v>
      </c>
      <c r="H751" s="213"/>
      <c r="I751" s="213"/>
      <c r="J751" s="213"/>
    </row>
    <row r="752" spans="1:10" s="222" customFormat="1">
      <c r="A752" s="218"/>
      <c r="B752" s="255" t="s">
        <v>1464</v>
      </c>
      <c r="C752" s="255" t="s">
        <v>1463</v>
      </c>
      <c r="D752" s="932" t="s">
        <v>1462</v>
      </c>
      <c r="E752" s="215">
        <f>F752-4</f>
        <v>43521</v>
      </c>
      <c r="F752" s="215">
        <v>43525</v>
      </c>
      <c r="G752" s="215">
        <f>F752+18</f>
        <v>43543</v>
      </c>
      <c r="H752" s="213"/>
      <c r="I752" s="213"/>
      <c r="J752" s="213"/>
    </row>
    <row r="753" spans="1:16" s="222" customFormat="1">
      <c r="A753" s="218"/>
      <c r="B753" s="275" t="s">
        <v>1461</v>
      </c>
      <c r="C753" s="274" t="s">
        <v>1197</v>
      </c>
      <c r="D753" s="926"/>
      <c r="E753" s="215">
        <f t="shared" ref="E753:F756" si="90">E752+7</f>
        <v>43528</v>
      </c>
      <c r="F753" s="215">
        <f t="shared" si="90"/>
        <v>43532</v>
      </c>
      <c r="G753" s="215">
        <f>F753+18</f>
        <v>43550</v>
      </c>
      <c r="H753" s="213"/>
      <c r="I753" s="213"/>
      <c r="J753" s="213"/>
    </row>
    <row r="754" spans="1:16" s="222" customFormat="1">
      <c r="A754" s="218"/>
      <c r="B754" s="275" t="s">
        <v>1460</v>
      </c>
      <c r="C754" s="274" t="s">
        <v>1402</v>
      </c>
      <c r="D754" s="926"/>
      <c r="E754" s="215">
        <f t="shared" si="90"/>
        <v>43535</v>
      </c>
      <c r="F754" s="215">
        <f t="shared" si="90"/>
        <v>43539</v>
      </c>
      <c r="G754" s="215">
        <f>F754+18</f>
        <v>43557</v>
      </c>
      <c r="H754" s="213"/>
      <c r="I754" s="213"/>
      <c r="J754" s="213"/>
    </row>
    <row r="755" spans="1:16" s="222" customFormat="1">
      <c r="A755" s="218"/>
      <c r="B755" s="275" t="s">
        <v>1459</v>
      </c>
      <c r="C755" s="274" t="s">
        <v>1458</v>
      </c>
      <c r="D755" s="927"/>
      <c r="E755" s="215">
        <f t="shared" si="90"/>
        <v>43542</v>
      </c>
      <c r="F755" s="215">
        <f t="shared" si="90"/>
        <v>43546</v>
      </c>
      <c r="G755" s="215">
        <f>F755+18</f>
        <v>43564</v>
      </c>
      <c r="H755" s="213"/>
      <c r="I755" s="213"/>
      <c r="J755" s="213"/>
    </row>
    <row r="756" spans="1:16" s="222" customFormat="1">
      <c r="A756" s="218"/>
      <c r="B756" s="255" t="s">
        <v>1457</v>
      </c>
      <c r="C756" s="255" t="s">
        <v>1456</v>
      </c>
      <c r="D756" s="940"/>
      <c r="E756" s="215">
        <f t="shared" si="90"/>
        <v>43549</v>
      </c>
      <c r="F756" s="215">
        <f t="shared" si="90"/>
        <v>43553</v>
      </c>
      <c r="G756" s="215">
        <f>F756+18</f>
        <v>43571</v>
      </c>
      <c r="H756" s="213"/>
      <c r="I756" s="213"/>
      <c r="J756" s="213"/>
    </row>
    <row r="757" spans="1:16" s="222" customFormat="1">
      <c r="A757" s="218"/>
      <c r="B757" s="218"/>
      <c r="C757" s="218"/>
      <c r="D757" s="218"/>
      <c r="E757" s="225"/>
      <c r="F757" s="225"/>
      <c r="G757" s="225"/>
      <c r="H757" s="213"/>
      <c r="I757" s="213"/>
      <c r="J757" s="213"/>
    </row>
    <row r="758" spans="1:16" s="222" customFormat="1">
      <c r="A758" s="218"/>
      <c r="B758" s="928" t="s">
        <v>1426</v>
      </c>
      <c r="C758" s="928" t="s">
        <v>1494</v>
      </c>
      <c r="D758" s="930" t="s">
        <v>1424</v>
      </c>
      <c r="E758" s="217" t="s">
        <v>1493</v>
      </c>
      <c r="F758" s="217" t="s">
        <v>1493</v>
      </c>
      <c r="G758" s="217" t="s">
        <v>1541</v>
      </c>
      <c r="H758" s="213"/>
      <c r="I758" s="213"/>
      <c r="J758" s="213"/>
    </row>
    <row r="759" spans="1:16" s="222" customFormat="1">
      <c r="A759" s="218"/>
      <c r="B759" s="929"/>
      <c r="C759" s="929"/>
      <c r="D759" s="931"/>
      <c r="E759" s="217" t="s">
        <v>1491</v>
      </c>
      <c r="F759" s="217" t="s">
        <v>1053</v>
      </c>
      <c r="G759" s="217" t="s">
        <v>1054</v>
      </c>
      <c r="H759" s="213"/>
      <c r="I759" s="213"/>
      <c r="J759" s="213"/>
    </row>
    <row r="760" spans="1:16" s="222" customFormat="1">
      <c r="A760" s="218"/>
      <c r="B760" s="255" t="s">
        <v>1490</v>
      </c>
      <c r="C760" s="255" t="s">
        <v>1487</v>
      </c>
      <c r="D760" s="932" t="s">
        <v>1489</v>
      </c>
      <c r="E760" s="215">
        <f>F760-2</f>
        <v>43523</v>
      </c>
      <c r="F760" s="215">
        <v>43525</v>
      </c>
      <c r="G760" s="215">
        <f>F760+17</f>
        <v>43542</v>
      </c>
      <c r="H760" s="213" t="s">
        <v>1540</v>
      </c>
      <c r="I760" s="213"/>
      <c r="J760" s="213"/>
    </row>
    <row r="761" spans="1:16" s="222" customFormat="1">
      <c r="A761" s="218"/>
      <c r="B761" s="275" t="s">
        <v>1488</v>
      </c>
      <c r="C761" s="274" t="s">
        <v>1487</v>
      </c>
      <c r="D761" s="926"/>
      <c r="E761" s="215">
        <f t="shared" ref="E761:G764" si="91">E760+7</f>
        <v>43530</v>
      </c>
      <c r="F761" s="215">
        <f t="shared" si="91"/>
        <v>43532</v>
      </c>
      <c r="G761" s="215">
        <f t="shared" si="91"/>
        <v>43549</v>
      </c>
      <c r="H761" s="213" t="s">
        <v>1540</v>
      </c>
      <c r="I761" s="213"/>
      <c r="J761" s="213"/>
    </row>
    <row r="762" spans="1:16" s="222" customFormat="1">
      <c r="A762" s="218"/>
      <c r="B762" s="275" t="s">
        <v>1486</v>
      </c>
      <c r="C762" s="274" t="s">
        <v>1485</v>
      </c>
      <c r="D762" s="926"/>
      <c r="E762" s="215">
        <f t="shared" si="91"/>
        <v>43537</v>
      </c>
      <c r="F762" s="215">
        <f t="shared" si="91"/>
        <v>43539</v>
      </c>
      <c r="G762" s="215">
        <f t="shared" si="91"/>
        <v>43556</v>
      </c>
      <c r="H762" s="213" t="s">
        <v>1540</v>
      </c>
      <c r="I762" s="213"/>
      <c r="J762" s="213"/>
    </row>
    <row r="763" spans="1:16" s="222" customFormat="1">
      <c r="A763" s="218"/>
      <c r="B763" s="275" t="s">
        <v>1484</v>
      </c>
      <c r="C763" s="274" t="s">
        <v>1400</v>
      </c>
      <c r="D763" s="927"/>
      <c r="E763" s="215">
        <f t="shared" si="91"/>
        <v>43544</v>
      </c>
      <c r="F763" s="215">
        <f t="shared" si="91"/>
        <v>43546</v>
      </c>
      <c r="G763" s="215">
        <f t="shared" si="91"/>
        <v>43563</v>
      </c>
      <c r="H763" s="213" t="s">
        <v>1540</v>
      </c>
      <c r="I763" s="213"/>
      <c r="J763" s="213"/>
    </row>
    <row r="764" spans="1:16" s="222" customFormat="1">
      <c r="A764" s="218"/>
      <c r="B764" s="255" t="s">
        <v>1483</v>
      </c>
      <c r="C764" s="255" t="s">
        <v>1482</v>
      </c>
      <c r="D764" s="940"/>
      <c r="E764" s="215">
        <f t="shared" si="91"/>
        <v>43551</v>
      </c>
      <c r="F764" s="215">
        <f t="shared" si="91"/>
        <v>43553</v>
      </c>
      <c r="G764" s="215">
        <f t="shared" si="91"/>
        <v>43570</v>
      </c>
      <c r="H764" s="213"/>
      <c r="I764" s="213"/>
      <c r="J764" s="213"/>
    </row>
    <row r="765" spans="1:16" s="222" customFormat="1">
      <c r="A765" s="218"/>
      <c r="B765" s="291"/>
      <c r="C765" s="291"/>
      <c r="D765" s="226"/>
      <c r="E765" s="225"/>
      <c r="F765" s="225"/>
      <c r="G765" s="225"/>
      <c r="H765" s="213"/>
      <c r="I765" s="213"/>
      <c r="J765" s="213"/>
    </row>
    <row r="766" spans="1:16" s="222" customFormat="1">
      <c r="A766" s="290" t="s">
        <v>269</v>
      </c>
      <c r="B766" s="219"/>
      <c r="C766" s="219"/>
      <c r="D766" s="218"/>
      <c r="E766" s="218"/>
      <c r="F766" s="218"/>
      <c r="G766" s="218"/>
      <c r="H766" s="218"/>
      <c r="I766" s="213"/>
      <c r="J766" s="213"/>
    </row>
    <row r="767" spans="1:16" s="222" customFormat="1">
      <c r="A767" s="218"/>
      <c r="B767" s="928" t="s">
        <v>1426</v>
      </c>
      <c r="C767" s="928" t="s">
        <v>1494</v>
      </c>
      <c r="D767" s="930" t="s">
        <v>1424</v>
      </c>
      <c r="E767" s="217" t="s">
        <v>1493</v>
      </c>
      <c r="F767" s="217" t="s">
        <v>1493</v>
      </c>
      <c r="G767" s="217" t="s">
        <v>1539</v>
      </c>
      <c r="H767" s="217" t="s">
        <v>1538</v>
      </c>
      <c r="I767" s="213"/>
      <c r="J767" s="213"/>
    </row>
    <row r="768" spans="1:16" s="222" customFormat="1">
      <c r="A768" s="218"/>
      <c r="B768" s="929"/>
      <c r="C768" s="929"/>
      <c r="D768" s="931"/>
      <c r="E768" s="217" t="s">
        <v>1491</v>
      </c>
      <c r="F768" s="217" t="s">
        <v>1053</v>
      </c>
      <c r="G768" s="217" t="s">
        <v>1054</v>
      </c>
      <c r="H768" s="217" t="s">
        <v>1419</v>
      </c>
      <c r="I768" s="213"/>
      <c r="J768" s="213"/>
      <c r="K768" s="213"/>
      <c r="L768" s="213"/>
      <c r="M768" s="213"/>
      <c r="N768" s="213"/>
      <c r="O768" s="213"/>
      <c r="P768" s="213"/>
    </row>
    <row r="769" spans="1:16" s="222" customFormat="1" ht="16.5" customHeight="1">
      <c r="A769" s="218"/>
      <c r="B769" s="274" t="s">
        <v>1537</v>
      </c>
      <c r="C769" s="274"/>
      <c r="D769" s="940" t="s">
        <v>1536</v>
      </c>
      <c r="E769" s="215">
        <f>F769-5</f>
        <v>43524</v>
      </c>
      <c r="F769" s="215">
        <v>43529</v>
      </c>
      <c r="G769" s="215">
        <f>F769+23</f>
        <v>43552</v>
      </c>
      <c r="H769" s="217" t="s">
        <v>1535</v>
      </c>
      <c r="I769" s="213"/>
      <c r="J769" s="213"/>
      <c r="K769" s="213"/>
      <c r="L769" s="213"/>
      <c r="M769" s="213"/>
      <c r="N769" s="213"/>
      <c r="O769" s="213"/>
      <c r="P769" s="213"/>
    </row>
    <row r="770" spans="1:16" s="222" customFormat="1">
      <c r="A770" s="218"/>
      <c r="B770" s="274" t="s">
        <v>1480</v>
      </c>
      <c r="C770" s="274" t="s">
        <v>1479</v>
      </c>
      <c r="D770" s="940"/>
      <c r="E770" s="215">
        <f t="shared" ref="E770:F772" si="92">E769+7</f>
        <v>43531</v>
      </c>
      <c r="F770" s="215">
        <f t="shared" si="92"/>
        <v>43536</v>
      </c>
      <c r="G770" s="215">
        <f>F770+23</f>
        <v>43559</v>
      </c>
      <c r="H770" s="274" t="s">
        <v>1532</v>
      </c>
      <c r="I770" s="213"/>
      <c r="J770" s="213"/>
      <c r="K770" s="213"/>
      <c r="L770" s="213"/>
      <c r="M770" s="213"/>
      <c r="N770" s="213"/>
      <c r="O770" s="213"/>
      <c r="P770" s="213"/>
    </row>
    <row r="771" spans="1:16" s="222" customFormat="1">
      <c r="A771" s="218"/>
      <c r="B771" s="274" t="s">
        <v>1478</v>
      </c>
      <c r="C771" s="274" t="s">
        <v>94</v>
      </c>
      <c r="D771" s="940"/>
      <c r="E771" s="215">
        <f t="shared" si="92"/>
        <v>43538</v>
      </c>
      <c r="F771" s="215">
        <f t="shared" si="92"/>
        <v>43543</v>
      </c>
      <c r="G771" s="215">
        <f>F771+23</f>
        <v>43566</v>
      </c>
      <c r="H771" s="274" t="s">
        <v>1532</v>
      </c>
      <c r="I771" s="213"/>
      <c r="J771" s="213"/>
      <c r="K771" s="213"/>
      <c r="L771" s="213"/>
      <c r="M771" s="213"/>
      <c r="N771" s="213"/>
      <c r="O771" s="213"/>
      <c r="P771" s="213"/>
    </row>
    <row r="772" spans="1:16" s="222" customFormat="1">
      <c r="A772" s="218"/>
      <c r="B772" s="275" t="s">
        <v>1534</v>
      </c>
      <c r="C772" s="274" t="s">
        <v>1533</v>
      </c>
      <c r="D772" s="940"/>
      <c r="E772" s="215">
        <f t="shared" si="92"/>
        <v>43545</v>
      </c>
      <c r="F772" s="215">
        <f t="shared" si="92"/>
        <v>43550</v>
      </c>
      <c r="G772" s="215">
        <f>F772+23</f>
        <v>43573</v>
      </c>
      <c r="H772" s="274" t="s">
        <v>1532</v>
      </c>
      <c r="I772" s="213"/>
      <c r="J772" s="213"/>
      <c r="K772" s="213"/>
      <c r="L772" s="213"/>
      <c r="M772" s="213"/>
      <c r="N772" s="213"/>
      <c r="O772" s="213"/>
      <c r="P772" s="213"/>
    </row>
    <row r="773" spans="1:16" s="222" customFormat="1">
      <c r="A773" s="218"/>
      <c r="B773" s="213"/>
      <c r="C773" s="213"/>
      <c r="D773" s="213"/>
      <c r="E773" s="225"/>
      <c r="F773" s="225"/>
      <c r="G773" s="225"/>
      <c r="H773" s="256"/>
      <c r="I773" s="213"/>
      <c r="J773" s="213"/>
      <c r="K773" s="213"/>
      <c r="L773" s="213"/>
      <c r="M773" s="213"/>
      <c r="N773" s="213"/>
      <c r="O773" s="213"/>
      <c r="P773" s="213"/>
    </row>
    <row r="774" spans="1:16" s="222" customFormat="1">
      <c r="A774" s="230" t="s">
        <v>275</v>
      </c>
      <c r="B774" s="213"/>
      <c r="C774" s="213"/>
      <c r="D774" s="213"/>
      <c r="E774" s="218"/>
      <c r="F774" s="218"/>
      <c r="G774" s="218"/>
      <c r="H774" s="218"/>
      <c r="I774" s="213"/>
      <c r="J774" s="213"/>
    </row>
    <row r="775" spans="1:16" s="222" customFormat="1">
      <c r="A775" s="218"/>
      <c r="B775" s="928" t="s">
        <v>1426</v>
      </c>
      <c r="C775" s="928" t="s">
        <v>1494</v>
      </c>
      <c r="D775" s="930" t="s">
        <v>1424</v>
      </c>
      <c r="E775" s="217" t="s">
        <v>1493</v>
      </c>
      <c r="F775" s="217" t="s">
        <v>1493</v>
      </c>
      <c r="G775" s="217" t="s">
        <v>1522</v>
      </c>
      <c r="H775" s="218"/>
      <c r="I775" s="213"/>
      <c r="J775" s="213"/>
    </row>
    <row r="776" spans="1:16" s="222" customFormat="1">
      <c r="A776" s="218"/>
      <c r="B776" s="929"/>
      <c r="C776" s="929"/>
      <c r="D776" s="931"/>
      <c r="E776" s="217" t="s">
        <v>1491</v>
      </c>
      <c r="F776" s="217" t="s">
        <v>1053</v>
      </c>
      <c r="G776" s="217" t="s">
        <v>1054</v>
      </c>
      <c r="H776" s="218"/>
      <c r="I776" s="213"/>
      <c r="J776" s="213"/>
    </row>
    <row r="777" spans="1:16" s="222" customFormat="1">
      <c r="A777" s="218"/>
      <c r="B777" s="255" t="s">
        <v>1531</v>
      </c>
      <c r="C777" s="255" t="s">
        <v>1530</v>
      </c>
      <c r="D777" s="932" t="s">
        <v>1529</v>
      </c>
      <c r="E777" s="215">
        <f>F777-3</f>
        <v>43523</v>
      </c>
      <c r="F777" s="215">
        <v>43526</v>
      </c>
      <c r="G777" s="215">
        <f>F777+24</f>
        <v>43550</v>
      </c>
      <c r="H777" s="218"/>
      <c r="I777" s="213"/>
      <c r="J777" s="213"/>
    </row>
    <row r="778" spans="1:16" s="222" customFormat="1">
      <c r="A778" s="218"/>
      <c r="B778" s="275" t="s">
        <v>1528</v>
      </c>
      <c r="C778" s="274" t="s">
        <v>1456</v>
      </c>
      <c r="D778" s="926"/>
      <c r="E778" s="215">
        <f t="shared" ref="E778:F781" si="93">E777+7</f>
        <v>43530</v>
      </c>
      <c r="F778" s="215">
        <f t="shared" si="93"/>
        <v>43533</v>
      </c>
      <c r="G778" s="215">
        <f>F778+24</f>
        <v>43557</v>
      </c>
      <c r="H778" s="218"/>
      <c r="I778" s="213"/>
      <c r="J778" s="213"/>
    </row>
    <row r="779" spans="1:16" s="222" customFormat="1">
      <c r="A779" s="218"/>
      <c r="B779" s="275" t="s">
        <v>1527</v>
      </c>
      <c r="C779" s="274" t="s">
        <v>1526</v>
      </c>
      <c r="D779" s="926"/>
      <c r="E779" s="215">
        <f t="shared" si="93"/>
        <v>43537</v>
      </c>
      <c r="F779" s="215">
        <f t="shared" si="93"/>
        <v>43540</v>
      </c>
      <c r="G779" s="215">
        <f>F779+24</f>
        <v>43564</v>
      </c>
      <c r="H779" s="218"/>
      <c r="I779" s="213"/>
      <c r="J779" s="213"/>
    </row>
    <row r="780" spans="1:16" s="222" customFormat="1">
      <c r="A780" s="218"/>
      <c r="B780" s="275" t="s">
        <v>1525</v>
      </c>
      <c r="C780" s="274" t="s">
        <v>1524</v>
      </c>
      <c r="D780" s="927"/>
      <c r="E780" s="215">
        <f t="shared" si="93"/>
        <v>43544</v>
      </c>
      <c r="F780" s="215">
        <f t="shared" si="93"/>
        <v>43547</v>
      </c>
      <c r="G780" s="215">
        <f>F780+24</f>
        <v>43571</v>
      </c>
      <c r="H780" s="218"/>
      <c r="I780" s="213"/>
      <c r="J780" s="213"/>
    </row>
    <row r="781" spans="1:16" s="222" customFormat="1">
      <c r="A781" s="218"/>
      <c r="B781" s="255" t="s">
        <v>1523</v>
      </c>
      <c r="C781" s="255" t="s">
        <v>1346</v>
      </c>
      <c r="D781" s="940"/>
      <c r="E781" s="215">
        <f t="shared" si="93"/>
        <v>43551</v>
      </c>
      <c r="F781" s="215">
        <f t="shared" si="93"/>
        <v>43554</v>
      </c>
      <c r="G781" s="215">
        <f>F781+24</f>
        <v>43578</v>
      </c>
      <c r="H781" s="218"/>
      <c r="I781" s="213"/>
      <c r="J781" s="213"/>
    </row>
    <row r="782" spans="1:16" s="222" customFormat="1">
      <c r="A782" s="218"/>
      <c r="B782" s="218"/>
      <c r="C782" s="218"/>
      <c r="D782" s="218"/>
      <c r="E782" s="225"/>
      <c r="F782" s="225"/>
      <c r="G782" s="225"/>
      <c r="H782" s="218"/>
      <c r="I782" s="213"/>
      <c r="J782" s="213"/>
    </row>
    <row r="783" spans="1:16" s="222" customFormat="1">
      <c r="A783" s="218"/>
      <c r="B783" s="928" t="s">
        <v>1426</v>
      </c>
      <c r="C783" s="928" t="s">
        <v>1494</v>
      </c>
      <c r="D783" s="930" t="s">
        <v>1424</v>
      </c>
      <c r="E783" s="217" t="s">
        <v>1493</v>
      </c>
      <c r="F783" s="217" t="s">
        <v>1493</v>
      </c>
      <c r="G783" s="217" t="s">
        <v>1522</v>
      </c>
      <c r="H783" s="218"/>
      <c r="I783" s="213"/>
      <c r="J783" s="213"/>
    </row>
    <row r="784" spans="1:16" s="222" customFormat="1">
      <c r="A784" s="218"/>
      <c r="B784" s="929"/>
      <c r="C784" s="929"/>
      <c r="D784" s="931"/>
      <c r="E784" s="217" t="s">
        <v>1491</v>
      </c>
      <c r="F784" s="217" t="s">
        <v>1053</v>
      </c>
      <c r="G784" s="217" t="s">
        <v>1054</v>
      </c>
      <c r="H784" s="218"/>
      <c r="I784" s="213"/>
      <c r="J784" s="213"/>
    </row>
    <row r="785" spans="1:10" s="222" customFormat="1" ht="16.5" customHeight="1">
      <c r="A785" s="218"/>
      <c r="B785" s="255" t="s">
        <v>1521</v>
      </c>
      <c r="C785" s="255" t="s">
        <v>1520</v>
      </c>
      <c r="D785" s="932" t="s">
        <v>1519</v>
      </c>
      <c r="E785" s="215">
        <f>F785-6</f>
        <v>43525</v>
      </c>
      <c r="F785" s="215">
        <v>43531</v>
      </c>
      <c r="G785" s="215">
        <f>F785+11</f>
        <v>43542</v>
      </c>
      <c r="H785" s="218"/>
      <c r="I785" s="213"/>
      <c r="J785" s="213"/>
    </row>
    <row r="786" spans="1:10" s="222" customFormat="1">
      <c r="A786" s="218"/>
      <c r="B786" s="275" t="s">
        <v>1518</v>
      </c>
      <c r="C786" s="274" t="s">
        <v>1517</v>
      </c>
      <c r="D786" s="926"/>
      <c r="E786" s="215">
        <f t="shared" ref="E786:G788" si="94">E785+7</f>
        <v>43532</v>
      </c>
      <c r="F786" s="215">
        <f t="shared" si="94"/>
        <v>43538</v>
      </c>
      <c r="G786" s="215">
        <f t="shared" si="94"/>
        <v>43549</v>
      </c>
      <c r="H786" s="218"/>
      <c r="I786" s="213"/>
      <c r="J786" s="213"/>
    </row>
    <row r="787" spans="1:10" s="222" customFormat="1">
      <c r="A787" s="218"/>
      <c r="B787" s="275" t="s">
        <v>1516</v>
      </c>
      <c r="C787" s="274" t="s">
        <v>1515</v>
      </c>
      <c r="D787" s="926"/>
      <c r="E787" s="215">
        <f t="shared" si="94"/>
        <v>43539</v>
      </c>
      <c r="F787" s="215">
        <f t="shared" si="94"/>
        <v>43545</v>
      </c>
      <c r="G787" s="215">
        <f t="shared" si="94"/>
        <v>43556</v>
      </c>
      <c r="H787" s="218"/>
      <c r="I787" s="213"/>
      <c r="J787" s="213"/>
    </row>
    <row r="788" spans="1:10" s="222" customFormat="1">
      <c r="A788" s="218"/>
      <c r="B788" s="275" t="s">
        <v>1514</v>
      </c>
      <c r="C788" s="274" t="s">
        <v>1513</v>
      </c>
      <c r="D788" s="927"/>
      <c r="E788" s="215">
        <f t="shared" si="94"/>
        <v>43546</v>
      </c>
      <c r="F788" s="215">
        <f t="shared" si="94"/>
        <v>43552</v>
      </c>
      <c r="G788" s="215">
        <f t="shared" si="94"/>
        <v>43563</v>
      </c>
      <c r="H788" s="218"/>
      <c r="I788" s="213"/>
      <c r="J788" s="213"/>
    </row>
    <row r="789" spans="1:10" s="222" customFormat="1">
      <c r="A789" s="218"/>
      <c r="B789" s="278"/>
      <c r="C789" s="278"/>
      <c r="D789" s="226"/>
      <c r="E789" s="225"/>
      <c r="F789" s="225"/>
      <c r="G789" s="289"/>
      <c r="H789" s="218"/>
      <c r="I789" s="213"/>
      <c r="J789" s="213"/>
    </row>
    <row r="790" spans="1:10" s="222" customFormat="1">
      <c r="A790" s="230" t="s">
        <v>1512</v>
      </c>
      <c r="B790" s="219"/>
      <c r="C790" s="219"/>
      <c r="D790" s="218"/>
      <c r="E790" s="218"/>
      <c r="F790" s="218"/>
      <c r="G790" s="218"/>
      <c r="H790" s="218"/>
      <c r="I790" s="213"/>
      <c r="J790" s="213"/>
    </row>
    <row r="791" spans="1:10" s="222" customFormat="1">
      <c r="A791" s="230"/>
      <c r="B791" s="928" t="s">
        <v>1426</v>
      </c>
      <c r="C791" s="928" t="s">
        <v>1494</v>
      </c>
      <c r="D791" s="930" t="s">
        <v>1424</v>
      </c>
      <c r="E791" s="217" t="s">
        <v>1493</v>
      </c>
      <c r="F791" s="217" t="s">
        <v>1493</v>
      </c>
      <c r="G791" s="217" t="s">
        <v>1492</v>
      </c>
      <c r="H791" s="218"/>
      <c r="I791" s="213"/>
      <c r="J791" s="213"/>
    </row>
    <row r="792" spans="1:10" s="222" customFormat="1">
      <c r="A792" s="230"/>
      <c r="B792" s="929"/>
      <c r="C792" s="929"/>
      <c r="D792" s="931"/>
      <c r="E792" s="217" t="s">
        <v>1491</v>
      </c>
      <c r="F792" s="217" t="s">
        <v>1053</v>
      </c>
      <c r="G792" s="217" t="s">
        <v>1054</v>
      </c>
      <c r="H792" s="218"/>
      <c r="I792" s="213"/>
      <c r="J792" s="213"/>
    </row>
    <row r="793" spans="1:10" s="222" customFormat="1">
      <c r="A793" s="230"/>
      <c r="B793" s="255" t="s">
        <v>1511</v>
      </c>
      <c r="C793" s="255" t="s">
        <v>1510</v>
      </c>
      <c r="D793" s="932" t="s">
        <v>1509</v>
      </c>
      <c r="E793" s="215">
        <f>F793-2</f>
        <v>43529</v>
      </c>
      <c r="F793" s="215">
        <v>43531</v>
      </c>
      <c r="G793" s="215">
        <f>F793+17</f>
        <v>43548</v>
      </c>
      <c r="H793" s="218"/>
      <c r="I793" s="213"/>
      <c r="J793" s="213"/>
    </row>
    <row r="794" spans="1:10" s="222" customFormat="1">
      <c r="A794" s="230"/>
      <c r="B794" s="275" t="s">
        <v>1508</v>
      </c>
      <c r="C794" s="274" t="s">
        <v>1507</v>
      </c>
      <c r="D794" s="926"/>
      <c r="E794" s="215">
        <f t="shared" ref="E794:G796" si="95">E793+7</f>
        <v>43536</v>
      </c>
      <c r="F794" s="215">
        <f t="shared" si="95"/>
        <v>43538</v>
      </c>
      <c r="G794" s="215">
        <f t="shared" si="95"/>
        <v>43555</v>
      </c>
      <c r="H794" s="218"/>
      <c r="I794" s="213"/>
      <c r="J794" s="213"/>
    </row>
    <row r="795" spans="1:10" s="222" customFormat="1">
      <c r="A795" s="230"/>
      <c r="B795" s="275" t="s">
        <v>1506</v>
      </c>
      <c r="C795" s="274" t="s">
        <v>1505</v>
      </c>
      <c r="D795" s="926"/>
      <c r="E795" s="215">
        <f t="shared" si="95"/>
        <v>43543</v>
      </c>
      <c r="F795" s="215">
        <f t="shared" si="95"/>
        <v>43545</v>
      </c>
      <c r="G795" s="215">
        <f t="shared" si="95"/>
        <v>43562</v>
      </c>
      <c r="H795" s="218"/>
      <c r="I795" s="213"/>
      <c r="J795" s="213"/>
    </row>
    <row r="796" spans="1:10" s="222" customFormat="1">
      <c r="A796" s="230"/>
      <c r="B796" s="275" t="s">
        <v>1504</v>
      </c>
      <c r="C796" s="274"/>
      <c r="D796" s="927"/>
      <c r="E796" s="215">
        <f t="shared" si="95"/>
        <v>43550</v>
      </c>
      <c r="F796" s="215">
        <f t="shared" si="95"/>
        <v>43552</v>
      </c>
      <c r="G796" s="215">
        <f t="shared" si="95"/>
        <v>43569</v>
      </c>
      <c r="H796" s="218"/>
      <c r="I796" s="213"/>
      <c r="J796" s="213"/>
    </row>
    <row r="797" spans="1:10" s="222" customFormat="1">
      <c r="A797" s="230"/>
      <c r="B797" s="218"/>
      <c r="C797" s="218"/>
      <c r="D797" s="218"/>
      <c r="E797" s="218"/>
      <c r="F797" s="218"/>
      <c r="G797" s="218"/>
      <c r="H797" s="218"/>
      <c r="I797" s="213"/>
      <c r="J797" s="213"/>
    </row>
    <row r="798" spans="1:10" s="222" customFormat="1">
      <c r="A798" s="218"/>
      <c r="B798" s="928" t="s">
        <v>1426</v>
      </c>
      <c r="C798" s="928" t="s">
        <v>1494</v>
      </c>
      <c r="D798" s="930" t="s">
        <v>1424</v>
      </c>
      <c r="E798" s="217" t="s">
        <v>1493</v>
      </c>
      <c r="F798" s="217" t="s">
        <v>1493</v>
      </c>
      <c r="G798" s="217" t="s">
        <v>1492</v>
      </c>
      <c r="H798" s="218"/>
      <c r="I798" s="213"/>
      <c r="J798" s="213"/>
    </row>
    <row r="799" spans="1:10" s="222" customFormat="1">
      <c r="A799" s="218"/>
      <c r="B799" s="929"/>
      <c r="C799" s="929"/>
      <c r="D799" s="931"/>
      <c r="E799" s="217" t="s">
        <v>1491</v>
      </c>
      <c r="F799" s="217" t="s">
        <v>1053</v>
      </c>
      <c r="G799" s="217" t="s">
        <v>1054</v>
      </c>
      <c r="H799" s="218"/>
      <c r="I799" s="213"/>
      <c r="J799" s="213"/>
    </row>
    <row r="800" spans="1:10" s="222" customFormat="1">
      <c r="A800" s="218"/>
      <c r="B800" s="255" t="s">
        <v>1503</v>
      </c>
      <c r="C800" s="255" t="s">
        <v>1502</v>
      </c>
      <c r="D800" s="932" t="s">
        <v>1501</v>
      </c>
      <c r="E800" s="215">
        <f>F800-3</f>
        <v>43528</v>
      </c>
      <c r="F800" s="215">
        <v>43531</v>
      </c>
      <c r="G800" s="215">
        <f>F800+16</f>
        <v>43547</v>
      </c>
      <c r="H800" s="218"/>
      <c r="I800" s="213"/>
      <c r="J800" s="213"/>
    </row>
    <row r="801" spans="1:16" s="222" customFormat="1">
      <c r="A801" s="218"/>
      <c r="B801" s="275" t="s">
        <v>1500</v>
      </c>
      <c r="C801" s="274" t="s">
        <v>1499</v>
      </c>
      <c r="D801" s="926"/>
      <c r="E801" s="215">
        <f t="shared" ref="E801:G803" si="96">E800+7</f>
        <v>43535</v>
      </c>
      <c r="F801" s="215">
        <f t="shared" si="96"/>
        <v>43538</v>
      </c>
      <c r="G801" s="215">
        <f t="shared" si="96"/>
        <v>43554</v>
      </c>
      <c r="H801" s="218"/>
      <c r="I801" s="213"/>
      <c r="J801" s="213"/>
    </row>
    <row r="802" spans="1:16" s="222" customFormat="1">
      <c r="A802" s="218"/>
      <c r="B802" s="275" t="s">
        <v>1498</v>
      </c>
      <c r="C802" s="274" t="s">
        <v>1497</v>
      </c>
      <c r="D802" s="926"/>
      <c r="E802" s="215">
        <f t="shared" si="96"/>
        <v>43542</v>
      </c>
      <c r="F802" s="215">
        <f t="shared" si="96"/>
        <v>43545</v>
      </c>
      <c r="G802" s="215">
        <f t="shared" si="96"/>
        <v>43561</v>
      </c>
      <c r="H802" s="218"/>
      <c r="I802" s="213"/>
      <c r="J802" s="213"/>
    </row>
    <row r="803" spans="1:16" s="222" customFormat="1">
      <c r="A803" s="218"/>
      <c r="B803" s="275" t="s">
        <v>1496</v>
      </c>
      <c r="C803" s="274" t="s">
        <v>1495</v>
      </c>
      <c r="D803" s="927"/>
      <c r="E803" s="215">
        <f t="shared" si="96"/>
        <v>43549</v>
      </c>
      <c r="F803" s="215">
        <f t="shared" si="96"/>
        <v>43552</v>
      </c>
      <c r="G803" s="215">
        <f t="shared" si="96"/>
        <v>43568</v>
      </c>
      <c r="H803" s="218"/>
      <c r="I803" s="213"/>
      <c r="J803" s="213"/>
    </row>
    <row r="804" spans="1:16" s="222" customFormat="1">
      <c r="A804" s="218"/>
      <c r="B804" s="288"/>
      <c r="C804" s="287"/>
      <c r="D804" s="226"/>
      <c r="E804" s="225"/>
      <c r="F804" s="225"/>
      <c r="G804" s="225"/>
      <c r="H804" s="218"/>
      <c r="I804" s="213"/>
      <c r="J804" s="213"/>
    </row>
    <row r="805" spans="1:16" s="222" customFormat="1">
      <c r="A805" s="218"/>
      <c r="B805" s="928" t="s">
        <v>1426</v>
      </c>
      <c r="C805" s="928" t="s">
        <v>1494</v>
      </c>
      <c r="D805" s="930" t="s">
        <v>1424</v>
      </c>
      <c r="E805" s="217" t="s">
        <v>1493</v>
      </c>
      <c r="F805" s="217" t="s">
        <v>1493</v>
      </c>
      <c r="G805" s="217" t="s">
        <v>1492</v>
      </c>
      <c r="H805" s="218"/>
      <c r="I805" s="213"/>
      <c r="J805" s="213"/>
    </row>
    <row r="806" spans="1:16" s="222" customFormat="1">
      <c r="A806" s="218"/>
      <c r="B806" s="929"/>
      <c r="C806" s="929"/>
      <c r="D806" s="931"/>
      <c r="E806" s="217" t="s">
        <v>1491</v>
      </c>
      <c r="F806" s="217" t="s">
        <v>1053</v>
      </c>
      <c r="G806" s="217" t="s">
        <v>1054</v>
      </c>
      <c r="H806" s="218"/>
      <c r="I806" s="213"/>
      <c r="J806" s="213"/>
    </row>
    <row r="807" spans="1:16" s="222" customFormat="1">
      <c r="A807" s="218"/>
      <c r="B807" s="255" t="s">
        <v>1490</v>
      </c>
      <c r="C807" s="255" t="s">
        <v>1487</v>
      </c>
      <c r="D807" s="932" t="s">
        <v>1489</v>
      </c>
      <c r="E807" s="215">
        <f>F807-2</f>
        <v>43523</v>
      </c>
      <c r="F807" s="215">
        <v>43525</v>
      </c>
      <c r="G807" s="215">
        <f>F807+18</f>
        <v>43543</v>
      </c>
      <c r="H807" s="218"/>
      <c r="I807" s="213"/>
      <c r="J807" s="213"/>
    </row>
    <row r="808" spans="1:16" s="222" customFormat="1">
      <c r="A808" s="218"/>
      <c r="B808" s="275" t="s">
        <v>1488</v>
      </c>
      <c r="C808" s="274" t="s">
        <v>1487</v>
      </c>
      <c r="D808" s="926"/>
      <c r="E808" s="215">
        <f t="shared" ref="E808:G811" si="97">E807+7</f>
        <v>43530</v>
      </c>
      <c r="F808" s="215">
        <f t="shared" si="97"/>
        <v>43532</v>
      </c>
      <c r="G808" s="215">
        <f t="shared" si="97"/>
        <v>43550</v>
      </c>
      <c r="H808" s="218"/>
      <c r="I808" s="213"/>
      <c r="J808" s="213"/>
    </row>
    <row r="809" spans="1:16" s="222" customFormat="1">
      <c r="A809" s="218"/>
      <c r="B809" s="275" t="s">
        <v>1486</v>
      </c>
      <c r="C809" s="274" t="s">
        <v>1485</v>
      </c>
      <c r="D809" s="926"/>
      <c r="E809" s="215">
        <f t="shared" si="97"/>
        <v>43537</v>
      </c>
      <c r="F809" s="215">
        <f t="shared" si="97"/>
        <v>43539</v>
      </c>
      <c r="G809" s="215">
        <f t="shared" si="97"/>
        <v>43557</v>
      </c>
      <c r="H809" s="218"/>
      <c r="I809" s="213"/>
      <c r="J809" s="213"/>
    </row>
    <row r="810" spans="1:16" s="222" customFormat="1">
      <c r="A810" s="218"/>
      <c r="B810" s="275" t="s">
        <v>1484</v>
      </c>
      <c r="C810" s="274" t="s">
        <v>1400</v>
      </c>
      <c r="D810" s="927"/>
      <c r="E810" s="215">
        <f t="shared" si="97"/>
        <v>43544</v>
      </c>
      <c r="F810" s="215">
        <f t="shared" si="97"/>
        <v>43546</v>
      </c>
      <c r="G810" s="215">
        <f t="shared" si="97"/>
        <v>43564</v>
      </c>
      <c r="H810" s="218"/>
      <c r="I810" s="213"/>
      <c r="J810" s="213"/>
    </row>
    <row r="811" spans="1:16" s="222" customFormat="1">
      <c r="A811" s="218"/>
      <c r="B811" s="255" t="s">
        <v>1483</v>
      </c>
      <c r="C811" s="255" t="s">
        <v>1482</v>
      </c>
      <c r="D811" s="940"/>
      <c r="E811" s="215">
        <f t="shared" si="97"/>
        <v>43551</v>
      </c>
      <c r="F811" s="215">
        <f t="shared" si="97"/>
        <v>43553</v>
      </c>
      <c r="G811" s="215">
        <f t="shared" si="97"/>
        <v>43571</v>
      </c>
      <c r="H811" s="218"/>
      <c r="I811" s="213"/>
      <c r="J811" s="213"/>
    </row>
    <row r="812" spans="1:16" s="222" customFormat="1">
      <c r="A812" s="218"/>
      <c r="B812" s="213"/>
      <c r="C812" s="213"/>
      <c r="D812" s="218"/>
      <c r="E812" s="218"/>
      <c r="F812" s="218"/>
      <c r="G812" s="218"/>
      <c r="H812" s="218"/>
      <c r="I812" s="213"/>
      <c r="J812" s="213"/>
    </row>
    <row r="813" spans="1:16" s="222" customFormat="1">
      <c r="A813" s="218"/>
      <c r="B813" s="936" t="s">
        <v>1426</v>
      </c>
      <c r="C813" s="936" t="s">
        <v>1425</v>
      </c>
      <c r="D813" s="938" t="s">
        <v>1424</v>
      </c>
      <c r="E813" s="217" t="s">
        <v>1423</v>
      </c>
      <c r="F813" s="217" t="s">
        <v>1423</v>
      </c>
      <c r="G813" s="217" t="s">
        <v>1474</v>
      </c>
      <c r="H813" s="213"/>
      <c r="I813" s="213"/>
      <c r="J813" s="213"/>
      <c r="K813" s="213"/>
      <c r="L813" s="213"/>
      <c r="M813" s="213"/>
      <c r="N813" s="213"/>
      <c r="O813" s="213"/>
      <c r="P813" s="213"/>
    </row>
    <row r="814" spans="1:16" s="222" customFormat="1">
      <c r="A814" s="218"/>
      <c r="B814" s="937"/>
      <c r="C814" s="937"/>
      <c r="D814" s="939"/>
      <c r="E814" s="217" t="s">
        <v>1421</v>
      </c>
      <c r="F814" s="217" t="s">
        <v>1420</v>
      </c>
      <c r="G814" s="217" t="s">
        <v>1419</v>
      </c>
      <c r="H814" s="218"/>
      <c r="I814" s="213"/>
      <c r="J814" s="213"/>
    </row>
    <row r="815" spans="1:16" s="222" customFormat="1" ht="16.5" customHeight="1">
      <c r="A815" s="218"/>
      <c r="B815" s="275" t="s">
        <v>1197</v>
      </c>
      <c r="C815" s="255"/>
      <c r="D815" s="932" t="s">
        <v>1481</v>
      </c>
      <c r="E815" s="215">
        <f>F815-4</f>
        <v>43524</v>
      </c>
      <c r="F815" s="215">
        <v>43528</v>
      </c>
      <c r="G815" s="215">
        <f>F815+20</f>
        <v>43548</v>
      </c>
      <c r="H815" s="218"/>
      <c r="I815" s="213"/>
      <c r="J815" s="213"/>
    </row>
    <row r="816" spans="1:16" s="222" customFormat="1">
      <c r="A816" s="218"/>
      <c r="B816" s="275" t="s">
        <v>1480</v>
      </c>
      <c r="C816" s="275" t="s">
        <v>1479</v>
      </c>
      <c r="D816" s="926"/>
      <c r="E816" s="215">
        <f t="shared" ref="E816:F818" si="98">E815+7</f>
        <v>43531</v>
      </c>
      <c r="F816" s="215">
        <f t="shared" si="98"/>
        <v>43535</v>
      </c>
      <c r="G816" s="215">
        <f>F816+20</f>
        <v>43555</v>
      </c>
      <c r="H816" s="218"/>
      <c r="I816" s="213"/>
      <c r="J816" s="213"/>
    </row>
    <row r="817" spans="1:16" s="222" customFormat="1">
      <c r="A817" s="218"/>
      <c r="B817" s="275" t="s">
        <v>1478</v>
      </c>
      <c r="C817" s="275" t="s">
        <v>1477</v>
      </c>
      <c r="D817" s="926"/>
      <c r="E817" s="215">
        <f t="shared" si="98"/>
        <v>43538</v>
      </c>
      <c r="F817" s="215">
        <f t="shared" si="98"/>
        <v>43542</v>
      </c>
      <c r="G817" s="215">
        <f>F817+20</f>
        <v>43562</v>
      </c>
      <c r="H817" s="218"/>
      <c r="I817" s="213"/>
      <c r="J817" s="213"/>
    </row>
    <row r="818" spans="1:16" s="222" customFormat="1">
      <c r="A818" s="218"/>
      <c r="B818" s="275" t="s">
        <v>1476</v>
      </c>
      <c r="C818" s="275" t="s">
        <v>1475</v>
      </c>
      <c r="D818" s="927"/>
      <c r="E818" s="215">
        <f t="shared" si="98"/>
        <v>43545</v>
      </c>
      <c r="F818" s="215">
        <f t="shared" si="98"/>
        <v>43549</v>
      </c>
      <c r="G818" s="215">
        <f>F818+20</f>
        <v>43569</v>
      </c>
      <c r="H818" s="218"/>
      <c r="I818" s="213"/>
      <c r="J818" s="213"/>
    </row>
    <row r="819" spans="1:16" s="222" customFormat="1">
      <c r="A819" s="218"/>
      <c r="B819" s="287"/>
      <c r="C819" s="286"/>
      <c r="D819" s="226"/>
      <c r="E819" s="225"/>
      <c r="F819" s="225"/>
      <c r="G819" s="225"/>
      <c r="H819" s="218"/>
      <c r="I819" s="213"/>
      <c r="J819" s="213"/>
    </row>
    <row r="820" spans="1:16" s="222" customFormat="1">
      <c r="A820" s="218"/>
      <c r="B820" s="936" t="s">
        <v>1426</v>
      </c>
      <c r="C820" s="936" t="s">
        <v>1425</v>
      </c>
      <c r="D820" s="938" t="s">
        <v>1424</v>
      </c>
      <c r="E820" s="217" t="s">
        <v>1423</v>
      </c>
      <c r="F820" s="217" t="s">
        <v>1423</v>
      </c>
      <c r="G820" s="217" t="s">
        <v>1474</v>
      </c>
      <c r="H820" s="218"/>
      <c r="I820" s="213"/>
      <c r="J820" s="213"/>
    </row>
    <row r="821" spans="1:16" s="222" customFormat="1">
      <c r="A821" s="218"/>
      <c r="B821" s="937"/>
      <c r="C821" s="937"/>
      <c r="D821" s="939"/>
      <c r="E821" s="217" t="s">
        <v>1421</v>
      </c>
      <c r="F821" s="217" t="s">
        <v>1420</v>
      </c>
      <c r="G821" s="217" t="s">
        <v>1419</v>
      </c>
      <c r="H821" s="213"/>
      <c r="I821" s="213"/>
      <c r="J821" s="213"/>
      <c r="K821" s="213"/>
      <c r="L821" s="213"/>
      <c r="M821" s="213"/>
      <c r="N821" s="213"/>
      <c r="O821" s="213"/>
      <c r="P821" s="213"/>
    </row>
    <row r="822" spans="1:16" s="222" customFormat="1">
      <c r="A822" s="218"/>
      <c r="B822" s="274" t="s">
        <v>1473</v>
      </c>
      <c r="C822" s="274" t="s">
        <v>1472</v>
      </c>
      <c r="D822" s="932" t="s">
        <v>1471</v>
      </c>
      <c r="E822" s="215">
        <f>F822-5</f>
        <v>43523</v>
      </c>
      <c r="F822" s="215">
        <v>43528</v>
      </c>
      <c r="G822" s="215">
        <f>F822+20</f>
        <v>43548</v>
      </c>
      <c r="H822" s="213"/>
      <c r="I822" s="213"/>
      <c r="J822" s="213"/>
      <c r="K822" s="213"/>
      <c r="L822" s="213"/>
      <c r="M822" s="213"/>
      <c r="N822" s="213"/>
      <c r="O822" s="213"/>
      <c r="P822" s="213"/>
    </row>
    <row r="823" spans="1:16" s="222" customFormat="1">
      <c r="A823" s="218"/>
      <c r="B823" s="274" t="s">
        <v>1470</v>
      </c>
      <c r="C823" s="274" t="s">
        <v>1469</v>
      </c>
      <c r="D823" s="926"/>
      <c r="E823" s="215">
        <f t="shared" ref="E823:F825" si="99">E822+7</f>
        <v>43530</v>
      </c>
      <c r="F823" s="215">
        <f t="shared" si="99"/>
        <v>43535</v>
      </c>
      <c r="G823" s="215">
        <f>F823+20</f>
        <v>43555</v>
      </c>
      <c r="H823" s="213"/>
      <c r="I823" s="213"/>
      <c r="J823" s="213"/>
      <c r="K823" s="213"/>
      <c r="L823" s="213"/>
      <c r="M823" s="213"/>
      <c r="N823" s="213"/>
      <c r="O823" s="213"/>
      <c r="P823" s="213"/>
    </row>
    <row r="824" spans="1:16" s="222" customFormat="1">
      <c r="A824" s="218"/>
      <c r="B824" s="274" t="s">
        <v>1468</v>
      </c>
      <c r="C824" s="274" t="s">
        <v>1467</v>
      </c>
      <c r="D824" s="926"/>
      <c r="E824" s="215">
        <f t="shared" si="99"/>
        <v>43537</v>
      </c>
      <c r="F824" s="215">
        <f t="shared" si="99"/>
        <v>43542</v>
      </c>
      <c r="G824" s="215">
        <f>F824+20</f>
        <v>43562</v>
      </c>
      <c r="H824" s="213"/>
      <c r="I824" s="213"/>
      <c r="J824" s="213"/>
      <c r="K824" s="213"/>
      <c r="L824" s="213"/>
      <c r="M824" s="213"/>
      <c r="N824" s="213"/>
      <c r="O824" s="213"/>
      <c r="P824" s="213"/>
    </row>
    <row r="825" spans="1:16" s="222" customFormat="1">
      <c r="A825" s="218"/>
      <c r="B825" s="274" t="s">
        <v>1466</v>
      </c>
      <c r="C825" s="274" t="s">
        <v>1465</v>
      </c>
      <c r="D825" s="927"/>
      <c r="E825" s="215">
        <f t="shared" si="99"/>
        <v>43544</v>
      </c>
      <c r="F825" s="215">
        <f t="shared" si="99"/>
        <v>43549</v>
      </c>
      <c r="G825" s="215">
        <f>F825+20</f>
        <v>43569</v>
      </c>
      <c r="H825" s="213"/>
      <c r="I825" s="213"/>
      <c r="J825" s="213"/>
      <c r="K825" s="213"/>
      <c r="L825" s="213"/>
      <c r="M825" s="213"/>
      <c r="N825" s="213"/>
      <c r="O825" s="213"/>
      <c r="P825" s="213"/>
    </row>
    <row r="826" spans="1:16" s="222" customFormat="1">
      <c r="A826" s="218"/>
      <c r="B826" s="218"/>
      <c r="C826" s="218"/>
      <c r="D826" s="218"/>
      <c r="E826" s="225"/>
      <c r="F826" s="225"/>
      <c r="G826" s="225"/>
      <c r="H826" s="213"/>
      <c r="I826" s="213"/>
      <c r="J826" s="213"/>
      <c r="K826" s="213"/>
      <c r="L826" s="213"/>
      <c r="M826" s="213"/>
      <c r="N826" s="213"/>
      <c r="O826" s="213"/>
      <c r="P826" s="213"/>
    </row>
    <row r="827" spans="1:16" s="222" customFormat="1">
      <c r="A827" s="230" t="s">
        <v>154</v>
      </c>
      <c r="B827" s="219"/>
      <c r="C827" s="219"/>
      <c r="D827" s="218"/>
      <c r="E827" s="218"/>
      <c r="F827" s="218"/>
      <c r="G827" s="218"/>
      <c r="H827" s="218"/>
      <c r="I827" s="213"/>
      <c r="J827" s="213"/>
    </row>
    <row r="828" spans="1:16" s="222" customFormat="1">
      <c r="A828" s="230"/>
      <c r="B828" s="928" t="s">
        <v>40</v>
      </c>
      <c r="C828" s="928" t="s">
        <v>41</v>
      </c>
      <c r="D828" s="930" t="s">
        <v>42</v>
      </c>
      <c r="E828" s="217" t="s">
        <v>201</v>
      </c>
      <c r="F828" s="217" t="s">
        <v>201</v>
      </c>
      <c r="G828" s="217" t="s">
        <v>100</v>
      </c>
      <c r="H828" s="217" t="s">
        <v>154</v>
      </c>
      <c r="I828" s="213"/>
      <c r="J828" s="213"/>
    </row>
    <row r="829" spans="1:16" s="222" customFormat="1">
      <c r="A829" s="218"/>
      <c r="B829" s="929"/>
      <c r="C829" s="929"/>
      <c r="D829" s="931"/>
      <c r="E829" s="217" t="s">
        <v>1085</v>
      </c>
      <c r="F829" s="217" t="s">
        <v>44</v>
      </c>
      <c r="G829" s="217" t="s">
        <v>45</v>
      </c>
      <c r="H829" s="217" t="s">
        <v>45</v>
      </c>
      <c r="I829" s="213"/>
      <c r="J829" s="213"/>
    </row>
    <row r="830" spans="1:16" s="222" customFormat="1">
      <c r="A830" s="218"/>
      <c r="B830" s="255" t="s">
        <v>1464</v>
      </c>
      <c r="C830" s="255" t="s">
        <v>1463</v>
      </c>
      <c r="D830" s="932" t="s">
        <v>1462</v>
      </c>
      <c r="E830" s="215">
        <f>F830-4</f>
        <v>43521</v>
      </c>
      <c r="F830" s="215">
        <v>43525</v>
      </c>
      <c r="G830" s="215">
        <f>F830+10</f>
        <v>43535</v>
      </c>
      <c r="H830" s="254" t="s">
        <v>98</v>
      </c>
      <c r="I830" s="213"/>
      <c r="J830" s="213"/>
    </row>
    <row r="831" spans="1:16" s="222" customFormat="1">
      <c r="A831" s="218"/>
      <c r="B831" s="275" t="s">
        <v>1461</v>
      </c>
      <c r="C831" s="274" t="s">
        <v>1197</v>
      </c>
      <c r="D831" s="926"/>
      <c r="E831" s="215">
        <f t="shared" ref="E831:F834" si="100">E830+7</f>
        <v>43528</v>
      </c>
      <c r="F831" s="215">
        <f t="shared" si="100"/>
        <v>43532</v>
      </c>
      <c r="G831" s="215">
        <f>F831+10</f>
        <v>43542</v>
      </c>
      <c r="H831" s="254" t="s">
        <v>98</v>
      </c>
      <c r="I831" s="213"/>
      <c r="J831" s="213"/>
    </row>
    <row r="832" spans="1:16" s="222" customFormat="1">
      <c r="A832" s="218"/>
      <c r="B832" s="275" t="s">
        <v>1460</v>
      </c>
      <c r="C832" s="274" t="s">
        <v>1402</v>
      </c>
      <c r="D832" s="926"/>
      <c r="E832" s="215">
        <f t="shared" si="100"/>
        <v>43535</v>
      </c>
      <c r="F832" s="215">
        <f t="shared" si="100"/>
        <v>43539</v>
      </c>
      <c r="G832" s="215">
        <f>F832+10</f>
        <v>43549</v>
      </c>
      <c r="H832" s="254" t="s">
        <v>98</v>
      </c>
      <c r="I832" s="213"/>
      <c r="J832" s="213"/>
    </row>
    <row r="833" spans="1:10" s="222" customFormat="1">
      <c r="A833" s="218"/>
      <c r="B833" s="275" t="s">
        <v>1459</v>
      </c>
      <c r="C833" s="274" t="s">
        <v>1458</v>
      </c>
      <c r="D833" s="927"/>
      <c r="E833" s="215">
        <f t="shared" si="100"/>
        <v>43542</v>
      </c>
      <c r="F833" s="215">
        <f t="shared" si="100"/>
        <v>43546</v>
      </c>
      <c r="G833" s="215">
        <f>F833+10</f>
        <v>43556</v>
      </c>
      <c r="H833" s="254" t="s">
        <v>98</v>
      </c>
      <c r="I833" s="213"/>
      <c r="J833" s="213"/>
    </row>
    <row r="834" spans="1:10" s="222" customFormat="1">
      <c r="A834" s="218"/>
      <c r="B834" s="255" t="s">
        <v>1457</v>
      </c>
      <c r="C834" s="255" t="s">
        <v>1456</v>
      </c>
      <c r="D834" s="940"/>
      <c r="E834" s="215">
        <f t="shared" si="100"/>
        <v>43549</v>
      </c>
      <c r="F834" s="215">
        <f t="shared" si="100"/>
        <v>43553</v>
      </c>
      <c r="G834" s="215">
        <f>F834+10</f>
        <v>43563</v>
      </c>
      <c r="H834" s="254" t="s">
        <v>98</v>
      </c>
      <c r="I834" s="213"/>
      <c r="J834" s="213"/>
    </row>
    <row r="835" spans="1:10" s="222" customFormat="1">
      <c r="A835" s="218"/>
      <c r="B835" s="218"/>
      <c r="C835" s="218"/>
      <c r="D835" s="218"/>
      <c r="E835" s="218"/>
      <c r="F835" s="218"/>
      <c r="G835" s="218"/>
      <c r="H835" s="218"/>
      <c r="I835" s="213"/>
      <c r="J835" s="213"/>
    </row>
    <row r="836" spans="1:10" s="222" customFormat="1">
      <c r="A836" s="218"/>
      <c r="B836" s="928" t="s">
        <v>1426</v>
      </c>
      <c r="C836" s="928" t="s">
        <v>1425</v>
      </c>
      <c r="D836" s="930" t="s">
        <v>1424</v>
      </c>
      <c r="E836" s="217" t="s">
        <v>1423</v>
      </c>
      <c r="F836" s="217" t="s">
        <v>1423</v>
      </c>
      <c r="G836" s="217" t="s">
        <v>1422</v>
      </c>
      <c r="H836" s="217" t="s">
        <v>1451</v>
      </c>
      <c r="I836" s="213"/>
      <c r="J836" s="213"/>
    </row>
    <row r="837" spans="1:10" s="222" customFormat="1">
      <c r="A837" s="218"/>
      <c r="B837" s="929"/>
      <c r="C837" s="929"/>
      <c r="D837" s="931"/>
      <c r="E837" s="217" t="s">
        <v>1421</v>
      </c>
      <c r="F837" s="217" t="s">
        <v>1420</v>
      </c>
      <c r="G837" s="217" t="s">
        <v>1419</v>
      </c>
      <c r="H837" s="217" t="s">
        <v>45</v>
      </c>
      <c r="I837" s="213"/>
      <c r="J837" s="213"/>
    </row>
    <row r="838" spans="1:10" s="222" customFormat="1" ht="16.5" customHeight="1">
      <c r="A838" s="218"/>
      <c r="B838" s="255" t="s">
        <v>1418</v>
      </c>
      <c r="C838" s="255" t="s">
        <v>1417</v>
      </c>
      <c r="D838" s="932" t="s">
        <v>1455</v>
      </c>
      <c r="E838" s="215">
        <f>F838-6</f>
        <v>43524</v>
      </c>
      <c r="F838" s="215">
        <v>43530</v>
      </c>
      <c r="G838" s="215">
        <f>F838+10</f>
        <v>43540</v>
      </c>
      <c r="H838" s="254" t="s">
        <v>1410</v>
      </c>
      <c r="I838" s="213"/>
      <c r="J838" s="213"/>
    </row>
    <row r="839" spans="1:10" s="222" customFormat="1">
      <c r="A839" s="218"/>
      <c r="B839" s="275" t="s">
        <v>1415</v>
      </c>
      <c r="C839" s="274" t="s">
        <v>1404</v>
      </c>
      <c r="D839" s="926"/>
      <c r="E839" s="215">
        <f t="shared" ref="E839:F841" si="101">E838+7</f>
        <v>43531</v>
      </c>
      <c r="F839" s="215">
        <f t="shared" si="101"/>
        <v>43537</v>
      </c>
      <c r="G839" s="215">
        <f>F839+10</f>
        <v>43547</v>
      </c>
      <c r="H839" s="254" t="s">
        <v>1410</v>
      </c>
      <c r="I839" s="213"/>
      <c r="J839" s="213"/>
    </row>
    <row r="840" spans="1:10" s="222" customFormat="1">
      <c r="A840" s="218"/>
      <c r="B840" s="275" t="s">
        <v>1414</v>
      </c>
      <c r="C840" s="274" t="s">
        <v>1454</v>
      </c>
      <c r="D840" s="926"/>
      <c r="E840" s="215">
        <f t="shared" si="101"/>
        <v>43538</v>
      </c>
      <c r="F840" s="215">
        <f t="shared" si="101"/>
        <v>43544</v>
      </c>
      <c r="G840" s="215">
        <f>F840+10</f>
        <v>43554</v>
      </c>
      <c r="H840" s="254" t="s">
        <v>1410</v>
      </c>
      <c r="I840" s="213"/>
      <c r="J840" s="213"/>
    </row>
    <row r="841" spans="1:10" s="222" customFormat="1">
      <c r="A841" s="218"/>
      <c r="B841" s="275" t="s">
        <v>1412</v>
      </c>
      <c r="C841" s="274" t="s">
        <v>1453</v>
      </c>
      <c r="D841" s="927"/>
      <c r="E841" s="215">
        <f t="shared" si="101"/>
        <v>43545</v>
      </c>
      <c r="F841" s="215">
        <f t="shared" si="101"/>
        <v>43551</v>
      </c>
      <c r="G841" s="215">
        <f>F841+10</f>
        <v>43561</v>
      </c>
      <c r="H841" s="254" t="s">
        <v>1410</v>
      </c>
      <c r="I841" s="213"/>
      <c r="J841" s="213"/>
    </row>
    <row r="842" spans="1:10" s="222" customFormat="1">
      <c r="A842" s="218"/>
      <c r="B842" s="218"/>
      <c r="C842" s="218"/>
      <c r="D842" s="218"/>
      <c r="E842" s="218"/>
      <c r="F842" s="218"/>
      <c r="G842" s="225"/>
      <c r="H842" s="256"/>
      <c r="I842" s="213"/>
      <c r="J842" s="213"/>
    </row>
    <row r="843" spans="1:10" s="222" customFormat="1">
      <c r="A843" s="218"/>
      <c r="B843" s="928" t="s">
        <v>1426</v>
      </c>
      <c r="C843" s="928" t="s">
        <v>1425</v>
      </c>
      <c r="D843" s="930" t="s">
        <v>1424</v>
      </c>
      <c r="E843" s="217" t="s">
        <v>1423</v>
      </c>
      <c r="F843" s="217" t="s">
        <v>1423</v>
      </c>
      <c r="G843" s="217" t="s">
        <v>1452</v>
      </c>
      <c r="H843" s="217" t="s">
        <v>1451</v>
      </c>
      <c r="I843" s="213"/>
      <c r="J843" s="213"/>
    </row>
    <row r="844" spans="1:10" s="222" customFormat="1">
      <c r="A844" s="218"/>
      <c r="B844" s="929"/>
      <c r="C844" s="929"/>
      <c r="D844" s="931"/>
      <c r="E844" s="217" t="s">
        <v>1421</v>
      </c>
      <c r="F844" s="217" t="s">
        <v>1420</v>
      </c>
      <c r="G844" s="217" t="s">
        <v>1419</v>
      </c>
      <c r="H844" s="217" t="s">
        <v>45</v>
      </c>
      <c r="I844" s="213"/>
      <c r="J844" s="213"/>
    </row>
    <row r="845" spans="1:10" s="222" customFormat="1">
      <c r="A845" s="218"/>
      <c r="B845" s="255" t="s">
        <v>1450</v>
      </c>
      <c r="C845" s="255" t="s">
        <v>1449</v>
      </c>
      <c r="D845" s="932" t="s">
        <v>1448</v>
      </c>
      <c r="E845" s="215">
        <f>F845-2</f>
        <v>43524</v>
      </c>
      <c r="F845" s="215">
        <v>43526</v>
      </c>
      <c r="G845" s="215">
        <f>F845+8</f>
        <v>43534</v>
      </c>
      <c r="H845" s="254" t="s">
        <v>1444</v>
      </c>
      <c r="I845" s="213"/>
      <c r="J845" s="213"/>
    </row>
    <row r="846" spans="1:10" s="222" customFormat="1">
      <c r="A846" s="218"/>
      <c r="B846" s="275" t="s">
        <v>1447</v>
      </c>
      <c r="C846" s="274" t="s">
        <v>1442</v>
      </c>
      <c r="D846" s="926"/>
      <c r="E846" s="215">
        <f t="shared" ref="E846:G848" si="102">E845+7</f>
        <v>43531</v>
      </c>
      <c r="F846" s="215">
        <f t="shared" si="102"/>
        <v>43533</v>
      </c>
      <c r="G846" s="215">
        <f t="shared" si="102"/>
        <v>43541</v>
      </c>
      <c r="H846" s="254" t="s">
        <v>1444</v>
      </c>
      <c r="I846" s="213"/>
      <c r="J846" s="213"/>
    </row>
    <row r="847" spans="1:10" s="222" customFormat="1">
      <c r="A847" s="218"/>
      <c r="B847" s="275" t="s">
        <v>1446</v>
      </c>
      <c r="C847" s="274" t="s">
        <v>1431</v>
      </c>
      <c r="D847" s="926"/>
      <c r="E847" s="215">
        <f t="shared" si="102"/>
        <v>43538</v>
      </c>
      <c r="F847" s="215">
        <f t="shared" si="102"/>
        <v>43540</v>
      </c>
      <c r="G847" s="215">
        <f t="shared" si="102"/>
        <v>43548</v>
      </c>
      <c r="H847" s="254" t="s">
        <v>1444</v>
      </c>
      <c r="I847" s="213"/>
      <c r="J847" s="213"/>
    </row>
    <row r="848" spans="1:10" s="222" customFormat="1">
      <c r="A848" s="218"/>
      <c r="B848" s="275" t="s">
        <v>1445</v>
      </c>
      <c r="C848" s="274" t="s">
        <v>1431</v>
      </c>
      <c r="D848" s="927"/>
      <c r="E848" s="215">
        <f t="shared" si="102"/>
        <v>43545</v>
      </c>
      <c r="F848" s="215">
        <f t="shared" si="102"/>
        <v>43547</v>
      </c>
      <c r="G848" s="215">
        <f t="shared" si="102"/>
        <v>43555</v>
      </c>
      <c r="H848" s="254" t="s">
        <v>1444</v>
      </c>
      <c r="I848" s="213"/>
      <c r="J848" s="213"/>
    </row>
    <row r="849" spans="1:10" s="222" customFormat="1">
      <c r="A849" s="218"/>
      <c r="B849" s="218"/>
      <c r="C849" s="218"/>
      <c r="D849" s="218"/>
      <c r="E849" s="225"/>
      <c r="F849" s="225"/>
      <c r="G849" s="225"/>
      <c r="H849" s="218"/>
      <c r="I849" s="213"/>
      <c r="J849" s="213"/>
    </row>
    <row r="850" spans="1:10" s="222" customFormat="1">
      <c r="A850" s="218"/>
      <c r="B850" s="928" t="s">
        <v>1426</v>
      </c>
      <c r="C850" s="928" t="s">
        <v>1425</v>
      </c>
      <c r="D850" s="930" t="s">
        <v>1424</v>
      </c>
      <c r="E850" s="217" t="s">
        <v>1423</v>
      </c>
      <c r="F850" s="217" t="s">
        <v>1423</v>
      </c>
      <c r="G850" s="217" t="s">
        <v>1436</v>
      </c>
      <c r="H850" s="213"/>
      <c r="I850" s="213"/>
      <c r="J850" s="213"/>
    </row>
    <row r="851" spans="1:10" s="222" customFormat="1">
      <c r="A851" s="218"/>
      <c r="B851" s="929"/>
      <c r="C851" s="929"/>
      <c r="D851" s="931"/>
      <c r="E851" s="217" t="s">
        <v>1421</v>
      </c>
      <c r="F851" s="217" t="s">
        <v>1420</v>
      </c>
      <c r="G851" s="217" t="s">
        <v>1419</v>
      </c>
      <c r="H851" s="213"/>
      <c r="I851" s="213"/>
      <c r="J851" s="213"/>
    </row>
    <row r="852" spans="1:10" s="222" customFormat="1">
      <c r="A852" s="218"/>
      <c r="B852" s="255" t="s">
        <v>1443</v>
      </c>
      <c r="C852" s="255" t="s">
        <v>1442</v>
      </c>
      <c r="D852" s="932" t="s">
        <v>1441</v>
      </c>
      <c r="E852" s="215">
        <f>F852-4</f>
        <v>43524</v>
      </c>
      <c r="F852" s="215">
        <v>43528</v>
      </c>
      <c r="G852" s="215">
        <f>F852+9</f>
        <v>43537</v>
      </c>
      <c r="H852" s="213"/>
      <c r="I852" s="213"/>
      <c r="J852" s="213"/>
    </row>
    <row r="853" spans="1:10" s="222" customFormat="1">
      <c r="A853" s="218"/>
      <c r="B853" s="275" t="s">
        <v>1440</v>
      </c>
      <c r="C853" s="274" t="s">
        <v>1434</v>
      </c>
      <c r="D853" s="926"/>
      <c r="E853" s="215">
        <f t="shared" ref="E853:G855" si="103">E852+7</f>
        <v>43531</v>
      </c>
      <c r="F853" s="215">
        <f t="shared" si="103"/>
        <v>43535</v>
      </c>
      <c r="G853" s="215">
        <f t="shared" si="103"/>
        <v>43544</v>
      </c>
      <c r="H853" s="213"/>
      <c r="I853" s="213"/>
      <c r="J853" s="213"/>
    </row>
    <row r="854" spans="1:10" s="222" customFormat="1">
      <c r="A854" s="218"/>
      <c r="B854" s="275" t="s">
        <v>1439</v>
      </c>
      <c r="C854" s="274" t="s">
        <v>1431</v>
      </c>
      <c r="D854" s="926"/>
      <c r="E854" s="215">
        <f t="shared" si="103"/>
        <v>43538</v>
      </c>
      <c r="F854" s="215">
        <f t="shared" si="103"/>
        <v>43542</v>
      </c>
      <c r="G854" s="215">
        <f t="shared" si="103"/>
        <v>43551</v>
      </c>
      <c r="H854" s="213"/>
      <c r="I854" s="213"/>
      <c r="J854" s="213"/>
    </row>
    <row r="855" spans="1:10" s="222" customFormat="1">
      <c r="A855" s="218"/>
      <c r="B855" s="275" t="s">
        <v>1438</v>
      </c>
      <c r="C855" s="274" t="s">
        <v>1437</v>
      </c>
      <c r="D855" s="927"/>
      <c r="E855" s="215">
        <f t="shared" si="103"/>
        <v>43545</v>
      </c>
      <c r="F855" s="215">
        <f t="shared" si="103"/>
        <v>43549</v>
      </c>
      <c r="G855" s="215">
        <f t="shared" si="103"/>
        <v>43558</v>
      </c>
      <c r="H855" s="213"/>
      <c r="I855" s="213"/>
      <c r="J855" s="213"/>
    </row>
    <row r="856" spans="1:10" s="222" customFormat="1">
      <c r="A856" s="218"/>
      <c r="B856" s="213"/>
      <c r="C856" s="213"/>
      <c r="D856" s="213"/>
      <c r="E856" s="225"/>
      <c r="F856" s="225"/>
      <c r="G856" s="225"/>
      <c r="H856" s="213"/>
      <c r="I856" s="213"/>
      <c r="J856" s="213"/>
    </row>
    <row r="857" spans="1:10" s="222" customFormat="1">
      <c r="A857" s="218"/>
      <c r="B857" s="928" t="s">
        <v>1426</v>
      </c>
      <c r="C857" s="928" t="s">
        <v>1425</v>
      </c>
      <c r="D857" s="930" t="s">
        <v>1424</v>
      </c>
      <c r="E857" s="217" t="s">
        <v>1423</v>
      </c>
      <c r="F857" s="217" t="s">
        <v>1423</v>
      </c>
      <c r="G857" s="217" t="s">
        <v>1436</v>
      </c>
      <c r="H857" s="218"/>
      <c r="I857" s="213"/>
      <c r="J857" s="213"/>
    </row>
    <row r="858" spans="1:10" s="222" customFormat="1">
      <c r="A858" s="218"/>
      <c r="B858" s="929"/>
      <c r="C858" s="929"/>
      <c r="D858" s="931"/>
      <c r="E858" s="217" t="s">
        <v>1421</v>
      </c>
      <c r="F858" s="217" t="s">
        <v>1420</v>
      </c>
      <c r="G858" s="217" t="s">
        <v>1419</v>
      </c>
      <c r="H858" s="218"/>
      <c r="I858" s="213"/>
      <c r="J858" s="213"/>
    </row>
    <row r="859" spans="1:10" s="222" customFormat="1">
      <c r="A859" s="218"/>
      <c r="B859" s="255" t="s">
        <v>1435</v>
      </c>
      <c r="C859" s="255" t="s">
        <v>1434</v>
      </c>
      <c r="D859" s="932" t="s">
        <v>1433</v>
      </c>
      <c r="E859" s="215">
        <f>F859-6</f>
        <v>43525</v>
      </c>
      <c r="F859" s="215">
        <v>43531</v>
      </c>
      <c r="G859" s="215">
        <f>F859+13</f>
        <v>43544</v>
      </c>
      <c r="H859" s="218"/>
      <c r="I859" s="213"/>
      <c r="J859" s="213"/>
    </row>
    <row r="860" spans="1:10" s="222" customFormat="1">
      <c r="A860" s="218"/>
      <c r="B860" s="275" t="s">
        <v>1432</v>
      </c>
      <c r="C860" s="274" t="s">
        <v>1431</v>
      </c>
      <c r="D860" s="926"/>
      <c r="E860" s="215">
        <f t="shared" ref="E860:G862" si="104">E859+7</f>
        <v>43532</v>
      </c>
      <c r="F860" s="215">
        <f t="shared" si="104"/>
        <v>43538</v>
      </c>
      <c r="G860" s="215">
        <f t="shared" si="104"/>
        <v>43551</v>
      </c>
      <c r="H860" s="218"/>
      <c r="I860" s="213"/>
      <c r="J860" s="213"/>
    </row>
    <row r="861" spans="1:10" s="222" customFormat="1">
      <c r="A861" s="218"/>
      <c r="B861" s="275" t="s">
        <v>1430</v>
      </c>
      <c r="C861" s="274" t="s">
        <v>1429</v>
      </c>
      <c r="D861" s="926"/>
      <c r="E861" s="215">
        <f t="shared" si="104"/>
        <v>43539</v>
      </c>
      <c r="F861" s="215">
        <f t="shared" si="104"/>
        <v>43545</v>
      </c>
      <c r="G861" s="215">
        <f t="shared" si="104"/>
        <v>43558</v>
      </c>
      <c r="H861" s="218"/>
      <c r="I861" s="213"/>
      <c r="J861" s="213"/>
    </row>
    <row r="862" spans="1:10" s="222" customFormat="1">
      <c r="A862" s="218"/>
      <c r="B862" s="275" t="s">
        <v>1428</v>
      </c>
      <c r="C862" s="274" t="s">
        <v>1427</v>
      </c>
      <c r="D862" s="927"/>
      <c r="E862" s="215">
        <f t="shared" si="104"/>
        <v>43546</v>
      </c>
      <c r="F862" s="215">
        <f t="shared" si="104"/>
        <v>43552</v>
      </c>
      <c r="G862" s="215">
        <f t="shared" si="104"/>
        <v>43565</v>
      </c>
      <c r="H862" s="218"/>
      <c r="I862" s="213"/>
      <c r="J862" s="213"/>
    </row>
    <row r="863" spans="1:10" s="222" customFormat="1">
      <c r="A863" s="218"/>
      <c r="B863" s="285"/>
      <c r="C863" s="284"/>
      <c r="D863" s="226"/>
      <c r="E863" s="225"/>
      <c r="F863" s="225"/>
      <c r="G863" s="225"/>
      <c r="H863" s="218"/>
      <c r="I863" s="213"/>
      <c r="J863" s="213"/>
    </row>
    <row r="864" spans="1:10" s="222" customFormat="1">
      <c r="A864" s="230" t="s">
        <v>148</v>
      </c>
      <c r="B864" s="252"/>
      <c r="C864" s="252"/>
      <c r="D864" s="252"/>
      <c r="E864" s="252"/>
      <c r="F864" s="230"/>
      <c r="G864" s="230"/>
      <c r="H864" s="250"/>
      <c r="I864" s="213"/>
      <c r="J864" s="213"/>
    </row>
    <row r="865" spans="1:16" s="222" customFormat="1">
      <c r="A865" s="218"/>
      <c r="B865" s="928" t="s">
        <v>1426</v>
      </c>
      <c r="C865" s="928" t="s">
        <v>1425</v>
      </c>
      <c r="D865" s="930" t="s">
        <v>1424</v>
      </c>
      <c r="E865" s="217" t="s">
        <v>1423</v>
      </c>
      <c r="F865" s="217" t="s">
        <v>1423</v>
      </c>
      <c r="G865" s="217" t="s">
        <v>1422</v>
      </c>
      <c r="H865" s="217" t="s">
        <v>268</v>
      </c>
      <c r="I865" s="213"/>
      <c r="J865" s="213"/>
    </row>
    <row r="866" spans="1:16" s="222" customFormat="1">
      <c r="A866" s="218"/>
      <c r="B866" s="929"/>
      <c r="C866" s="929"/>
      <c r="D866" s="931"/>
      <c r="E866" s="217" t="s">
        <v>1421</v>
      </c>
      <c r="F866" s="217" t="s">
        <v>1420</v>
      </c>
      <c r="G866" s="217" t="s">
        <v>1419</v>
      </c>
      <c r="H866" s="217" t="s">
        <v>45</v>
      </c>
      <c r="I866" s="213"/>
      <c r="J866" s="213"/>
    </row>
    <row r="867" spans="1:16" s="222" customFormat="1" ht="16.5" customHeight="1">
      <c r="A867" s="218"/>
      <c r="B867" s="255" t="s">
        <v>1418</v>
      </c>
      <c r="C867" s="255" t="s">
        <v>1417</v>
      </c>
      <c r="D867" s="932" t="s">
        <v>1416</v>
      </c>
      <c r="E867" s="215">
        <f>F867-6</f>
        <v>43524</v>
      </c>
      <c r="F867" s="215">
        <v>43530</v>
      </c>
      <c r="G867" s="215">
        <f>F867+17</f>
        <v>43547</v>
      </c>
      <c r="H867" s="217" t="s">
        <v>1410</v>
      </c>
      <c r="I867" s="213"/>
      <c r="J867" s="213"/>
    </row>
    <row r="868" spans="1:16" s="222" customFormat="1">
      <c r="A868" s="218"/>
      <c r="B868" s="275" t="s">
        <v>1415</v>
      </c>
      <c r="C868" s="274" t="s">
        <v>1404</v>
      </c>
      <c r="D868" s="926"/>
      <c r="E868" s="215">
        <f t="shared" ref="E868:F870" si="105">E867+7</f>
        <v>43531</v>
      </c>
      <c r="F868" s="215">
        <f t="shared" si="105"/>
        <v>43537</v>
      </c>
      <c r="G868" s="215">
        <f>F868+17</f>
        <v>43554</v>
      </c>
      <c r="H868" s="217" t="s">
        <v>1410</v>
      </c>
      <c r="I868" s="213"/>
      <c r="J868" s="213"/>
    </row>
    <row r="869" spans="1:16" s="222" customFormat="1">
      <c r="A869" s="218"/>
      <c r="B869" s="275" t="s">
        <v>1414</v>
      </c>
      <c r="C869" s="274" t="s">
        <v>1413</v>
      </c>
      <c r="D869" s="926"/>
      <c r="E869" s="215">
        <f t="shared" si="105"/>
        <v>43538</v>
      </c>
      <c r="F869" s="215">
        <f t="shared" si="105"/>
        <v>43544</v>
      </c>
      <c r="G869" s="215">
        <f>F869+17</f>
        <v>43561</v>
      </c>
      <c r="H869" s="217" t="s">
        <v>1410</v>
      </c>
      <c r="I869" s="213"/>
      <c r="J869" s="213"/>
    </row>
    <row r="870" spans="1:16" s="222" customFormat="1">
      <c r="A870" s="218"/>
      <c r="B870" s="275" t="s">
        <v>1412</v>
      </c>
      <c r="C870" s="274" t="s">
        <v>1411</v>
      </c>
      <c r="D870" s="927"/>
      <c r="E870" s="215">
        <f t="shared" si="105"/>
        <v>43545</v>
      </c>
      <c r="F870" s="215">
        <f t="shared" si="105"/>
        <v>43551</v>
      </c>
      <c r="G870" s="215">
        <f>F870+17</f>
        <v>43568</v>
      </c>
      <c r="H870" s="217" t="s">
        <v>1410</v>
      </c>
      <c r="I870" s="213"/>
      <c r="J870" s="213"/>
    </row>
    <row r="871" spans="1:16" s="222" customFormat="1">
      <c r="A871" s="218"/>
      <c r="B871" s="278"/>
      <c r="C871" s="278"/>
      <c r="D871" s="226"/>
      <c r="E871" s="225"/>
      <c r="F871" s="225"/>
      <c r="G871" s="218"/>
      <c r="H871" s="218"/>
      <c r="I871" s="213"/>
      <c r="J871" s="213"/>
    </row>
    <row r="872" spans="1:16" s="222" customFormat="1">
      <c r="A872" s="941" t="s">
        <v>1409</v>
      </c>
      <c r="B872" s="941"/>
      <c r="C872" s="252"/>
      <c r="D872" s="230"/>
      <c r="E872" s="230"/>
      <c r="F872" s="230"/>
      <c r="G872" s="250"/>
      <c r="H872" s="218"/>
      <c r="I872" s="213"/>
      <c r="J872" s="213"/>
      <c r="K872" s="213"/>
      <c r="L872" s="213"/>
      <c r="M872" s="213"/>
      <c r="N872" s="213"/>
      <c r="O872" s="213"/>
      <c r="P872" s="213"/>
    </row>
    <row r="873" spans="1:16" s="222" customFormat="1">
      <c r="A873" s="218"/>
      <c r="B873" s="928" t="s">
        <v>784</v>
      </c>
      <c r="C873" s="928" t="s">
        <v>41</v>
      </c>
      <c r="D873" s="930" t="s">
        <v>42</v>
      </c>
      <c r="E873" s="217" t="s">
        <v>201</v>
      </c>
      <c r="F873" s="217" t="s">
        <v>201</v>
      </c>
      <c r="G873" s="217" t="s">
        <v>1408</v>
      </c>
      <c r="H873" s="218"/>
      <c r="I873" s="213"/>
      <c r="J873" s="213"/>
      <c r="K873" s="213"/>
      <c r="L873" s="213"/>
      <c r="M873" s="213"/>
      <c r="N873" s="213"/>
      <c r="O873" s="213"/>
      <c r="P873" s="213"/>
    </row>
    <row r="874" spans="1:16" s="222" customFormat="1">
      <c r="A874" s="218"/>
      <c r="B874" s="929"/>
      <c r="C874" s="929"/>
      <c r="D874" s="931"/>
      <c r="E874" s="217" t="s">
        <v>1085</v>
      </c>
      <c r="F874" s="217" t="s">
        <v>44</v>
      </c>
      <c r="G874" s="217" t="s">
        <v>45</v>
      </c>
      <c r="H874" s="218"/>
      <c r="I874" s="213"/>
      <c r="J874" s="213"/>
    </row>
    <row r="875" spans="1:16" s="222" customFormat="1">
      <c r="A875" s="218"/>
      <c r="B875" s="274" t="s">
        <v>1405</v>
      </c>
      <c r="C875" s="274" t="s">
        <v>1407</v>
      </c>
      <c r="D875" s="940" t="s">
        <v>1406</v>
      </c>
      <c r="E875" s="215">
        <f>F875-5</f>
        <v>43525</v>
      </c>
      <c r="F875" s="215">
        <v>43530</v>
      </c>
      <c r="G875" s="215">
        <f>F875+14</f>
        <v>43544</v>
      </c>
      <c r="H875" s="218"/>
      <c r="I875" s="213"/>
      <c r="J875" s="213"/>
    </row>
    <row r="876" spans="1:16" s="222" customFormat="1">
      <c r="A876" s="218"/>
      <c r="B876" s="274" t="s">
        <v>1405</v>
      </c>
      <c r="C876" s="274" t="s">
        <v>1404</v>
      </c>
      <c r="D876" s="940"/>
      <c r="E876" s="215">
        <f t="shared" ref="E876:G878" si="106">E875+7</f>
        <v>43532</v>
      </c>
      <c r="F876" s="215">
        <f t="shared" si="106"/>
        <v>43537</v>
      </c>
      <c r="G876" s="215">
        <f t="shared" si="106"/>
        <v>43551</v>
      </c>
      <c r="H876" s="218"/>
      <c r="I876" s="213"/>
      <c r="J876" s="213"/>
    </row>
    <row r="877" spans="1:16" s="222" customFormat="1">
      <c r="A877" s="218"/>
      <c r="B877" s="274" t="s">
        <v>1403</v>
      </c>
      <c r="C877" s="274" t="s">
        <v>1402</v>
      </c>
      <c r="D877" s="940"/>
      <c r="E877" s="215">
        <f t="shared" si="106"/>
        <v>43539</v>
      </c>
      <c r="F877" s="215">
        <f t="shared" si="106"/>
        <v>43544</v>
      </c>
      <c r="G877" s="215">
        <f t="shared" si="106"/>
        <v>43558</v>
      </c>
      <c r="H877" s="218"/>
      <c r="I877" s="213"/>
      <c r="J877" s="213"/>
    </row>
    <row r="878" spans="1:16" s="222" customFormat="1">
      <c r="A878" s="218"/>
      <c r="B878" s="275" t="s">
        <v>1401</v>
      </c>
      <c r="C878" s="274" t="s">
        <v>1400</v>
      </c>
      <c r="D878" s="940"/>
      <c r="E878" s="215">
        <f t="shared" si="106"/>
        <v>43546</v>
      </c>
      <c r="F878" s="215">
        <f t="shared" si="106"/>
        <v>43551</v>
      </c>
      <c r="G878" s="215">
        <f t="shared" si="106"/>
        <v>43565</v>
      </c>
      <c r="H878" s="218"/>
      <c r="I878" s="213"/>
      <c r="J878" s="213"/>
    </row>
    <row r="879" spans="1:16" s="222" customFormat="1">
      <c r="A879" s="218"/>
      <c r="B879" s="283"/>
      <c r="C879" s="218"/>
      <c r="D879" s="218"/>
      <c r="E879" s="225"/>
      <c r="F879" s="225"/>
      <c r="G879" s="225"/>
      <c r="H879" s="218"/>
      <c r="I879" s="213"/>
      <c r="J879" s="213"/>
    </row>
    <row r="880" spans="1:16" s="222" customFormat="1">
      <c r="A880" s="218"/>
      <c r="B880" s="928" t="s">
        <v>784</v>
      </c>
      <c r="C880" s="928" t="s">
        <v>41</v>
      </c>
      <c r="D880" s="930" t="s">
        <v>42</v>
      </c>
      <c r="E880" s="217" t="s">
        <v>201</v>
      </c>
      <c r="F880" s="217" t="s">
        <v>201</v>
      </c>
      <c r="G880" s="217" t="s">
        <v>1399</v>
      </c>
      <c r="H880" s="218"/>
      <c r="I880" s="213"/>
      <c r="J880" s="213"/>
    </row>
    <row r="881" spans="1:10" s="222" customFormat="1">
      <c r="A881" s="218"/>
      <c r="B881" s="929"/>
      <c r="C881" s="929"/>
      <c r="D881" s="931"/>
      <c r="E881" s="217" t="s">
        <v>1085</v>
      </c>
      <c r="F881" s="217" t="s">
        <v>44</v>
      </c>
      <c r="G881" s="217" t="s">
        <v>45</v>
      </c>
      <c r="H881" s="218"/>
      <c r="I881" s="213"/>
      <c r="J881" s="213"/>
    </row>
    <row r="882" spans="1:10" s="222" customFormat="1">
      <c r="A882" s="218"/>
      <c r="B882" s="255" t="s">
        <v>1398</v>
      </c>
      <c r="C882" s="255" t="s">
        <v>1397</v>
      </c>
      <c r="D882" s="932" t="s">
        <v>1396</v>
      </c>
      <c r="E882" s="215">
        <f>F882-3</f>
        <v>43523</v>
      </c>
      <c r="F882" s="215">
        <v>43526</v>
      </c>
      <c r="G882" s="215">
        <f>F882+14</f>
        <v>43540</v>
      </c>
      <c r="H882" s="218"/>
      <c r="I882" s="213"/>
      <c r="J882" s="213"/>
    </row>
    <row r="883" spans="1:10" s="222" customFormat="1">
      <c r="A883" s="218"/>
      <c r="B883" s="275" t="s">
        <v>1395</v>
      </c>
      <c r="C883" s="274" t="s">
        <v>1277</v>
      </c>
      <c r="D883" s="926"/>
      <c r="E883" s="215">
        <f t="shared" ref="E883:G886" si="107">E882+7</f>
        <v>43530</v>
      </c>
      <c r="F883" s="215">
        <f t="shared" si="107"/>
        <v>43533</v>
      </c>
      <c r="G883" s="215">
        <f t="shared" si="107"/>
        <v>43547</v>
      </c>
      <c r="H883" s="218"/>
      <c r="I883" s="213"/>
      <c r="J883" s="213"/>
    </row>
    <row r="884" spans="1:10" s="222" customFormat="1">
      <c r="A884" s="218"/>
      <c r="B884" s="275" t="s">
        <v>1394</v>
      </c>
      <c r="C884" s="274" t="s">
        <v>1393</v>
      </c>
      <c r="D884" s="926"/>
      <c r="E884" s="215">
        <f t="shared" si="107"/>
        <v>43537</v>
      </c>
      <c r="F884" s="215">
        <f t="shared" si="107"/>
        <v>43540</v>
      </c>
      <c r="G884" s="215">
        <f t="shared" si="107"/>
        <v>43554</v>
      </c>
      <c r="H884" s="218"/>
      <c r="I884" s="213"/>
      <c r="J884" s="213"/>
    </row>
    <row r="885" spans="1:10" s="222" customFormat="1">
      <c r="A885" s="218"/>
      <c r="B885" s="275" t="s">
        <v>1392</v>
      </c>
      <c r="C885" s="274" t="s">
        <v>1391</v>
      </c>
      <c r="D885" s="927"/>
      <c r="E885" s="215">
        <f t="shared" si="107"/>
        <v>43544</v>
      </c>
      <c r="F885" s="215">
        <f t="shared" si="107"/>
        <v>43547</v>
      </c>
      <c r="G885" s="215">
        <f t="shared" si="107"/>
        <v>43561</v>
      </c>
      <c r="H885" s="218"/>
      <c r="I885" s="213"/>
      <c r="J885" s="213"/>
    </row>
    <row r="886" spans="1:10" s="222" customFormat="1">
      <c r="A886" s="218"/>
      <c r="B886" s="255" t="s">
        <v>1390</v>
      </c>
      <c r="C886" s="255" t="s">
        <v>1270</v>
      </c>
      <c r="D886" s="940"/>
      <c r="E886" s="215">
        <f t="shared" si="107"/>
        <v>43551</v>
      </c>
      <c r="F886" s="215">
        <f t="shared" si="107"/>
        <v>43554</v>
      </c>
      <c r="G886" s="215">
        <f t="shared" si="107"/>
        <v>43568</v>
      </c>
      <c r="H886" s="218"/>
      <c r="I886" s="213"/>
      <c r="J886" s="213"/>
    </row>
    <row r="887" spans="1:10" s="222" customFormat="1">
      <c r="A887" s="218"/>
      <c r="B887" s="282"/>
      <c r="C887" s="281"/>
      <c r="D887" s="226"/>
      <c r="E887" s="225"/>
      <c r="F887" s="225"/>
      <c r="G887" s="225"/>
      <c r="H887" s="218"/>
      <c r="I887" s="213"/>
      <c r="J887" s="213"/>
    </row>
    <row r="888" spans="1:10" s="260" customFormat="1">
      <c r="A888" s="935" t="s">
        <v>240</v>
      </c>
      <c r="B888" s="935"/>
      <c r="C888" s="935"/>
      <c r="D888" s="935"/>
      <c r="E888" s="935"/>
      <c r="F888" s="935"/>
      <c r="G888" s="935"/>
      <c r="H888" s="253"/>
    </row>
    <row r="889" spans="1:10">
      <c r="A889" s="230" t="s">
        <v>109</v>
      </c>
      <c r="B889" s="213"/>
      <c r="C889" s="213"/>
    </row>
    <row r="890" spans="1:10">
      <c r="B890" s="946" t="s">
        <v>40</v>
      </c>
      <c r="C890" s="946" t="s">
        <v>41</v>
      </c>
      <c r="D890" s="947" t="s">
        <v>42</v>
      </c>
      <c r="E890" s="217" t="s">
        <v>201</v>
      </c>
      <c r="F890" s="217" t="s">
        <v>201</v>
      </c>
      <c r="G890" s="280" t="s">
        <v>249</v>
      </c>
    </row>
    <row r="891" spans="1:10">
      <c r="B891" s="946"/>
      <c r="C891" s="946"/>
      <c r="D891" s="947"/>
      <c r="E891" s="217" t="s">
        <v>1085</v>
      </c>
      <c r="F891" s="217" t="s">
        <v>44</v>
      </c>
      <c r="G891" s="280" t="s">
        <v>45</v>
      </c>
    </row>
    <row r="892" spans="1:10">
      <c r="B892" s="274" t="s">
        <v>1389</v>
      </c>
      <c r="C892" s="274" t="s">
        <v>1388</v>
      </c>
      <c r="D892" s="932" t="s">
        <v>1387</v>
      </c>
      <c r="E892" s="215">
        <v>43465</v>
      </c>
      <c r="F892" s="215">
        <v>43525</v>
      </c>
      <c r="G892" s="215">
        <f>F892+13</f>
        <v>43538</v>
      </c>
    </row>
    <row r="893" spans="1:10">
      <c r="B893" s="274" t="s">
        <v>1386</v>
      </c>
      <c r="C893" s="274" t="s">
        <v>258</v>
      </c>
      <c r="D893" s="926"/>
      <c r="E893" s="215">
        <f t="shared" ref="E893:G896" si="108">E892+7</f>
        <v>43472</v>
      </c>
      <c r="F893" s="215">
        <f t="shared" si="108"/>
        <v>43532</v>
      </c>
      <c r="G893" s="215">
        <f t="shared" si="108"/>
        <v>43545</v>
      </c>
    </row>
    <row r="894" spans="1:10">
      <c r="B894" s="275" t="s">
        <v>1385</v>
      </c>
      <c r="C894" s="274" t="s">
        <v>1384</v>
      </c>
      <c r="D894" s="926"/>
      <c r="E894" s="215">
        <f t="shared" si="108"/>
        <v>43479</v>
      </c>
      <c r="F894" s="215">
        <f t="shared" si="108"/>
        <v>43539</v>
      </c>
      <c r="G894" s="215">
        <f t="shared" si="108"/>
        <v>43552</v>
      </c>
    </row>
    <row r="895" spans="1:10">
      <c r="B895" s="275" t="s">
        <v>327</v>
      </c>
      <c r="C895" s="274" t="s">
        <v>1383</v>
      </c>
      <c r="D895" s="926"/>
      <c r="E895" s="215">
        <f t="shared" si="108"/>
        <v>43486</v>
      </c>
      <c r="F895" s="215">
        <f t="shared" si="108"/>
        <v>43546</v>
      </c>
      <c r="G895" s="215">
        <f t="shared" si="108"/>
        <v>43559</v>
      </c>
    </row>
    <row r="896" spans="1:10">
      <c r="B896" s="275" t="s">
        <v>1197</v>
      </c>
      <c r="C896" s="274"/>
      <c r="D896" s="927"/>
      <c r="E896" s="215">
        <f t="shared" si="108"/>
        <v>43493</v>
      </c>
      <c r="F896" s="215">
        <f t="shared" si="108"/>
        <v>43553</v>
      </c>
      <c r="G896" s="215">
        <f t="shared" si="108"/>
        <v>43566</v>
      </c>
    </row>
    <row r="897" spans="1:7">
      <c r="B897" s="213"/>
      <c r="C897" s="213"/>
    </row>
    <row r="898" spans="1:7">
      <c r="A898" s="230"/>
      <c r="B898" s="936" t="s">
        <v>40</v>
      </c>
      <c r="C898" s="936" t="s">
        <v>41</v>
      </c>
      <c r="D898" s="938" t="s">
        <v>42</v>
      </c>
      <c r="E898" s="217" t="s">
        <v>201</v>
      </c>
      <c r="F898" s="217" t="s">
        <v>201</v>
      </c>
      <c r="G898" s="280" t="s">
        <v>249</v>
      </c>
    </row>
    <row r="899" spans="1:7">
      <c r="A899" s="230"/>
      <c r="B899" s="937"/>
      <c r="C899" s="937"/>
      <c r="D899" s="939"/>
      <c r="E899" s="217" t="s">
        <v>1085</v>
      </c>
      <c r="F899" s="217" t="s">
        <v>44</v>
      </c>
      <c r="G899" s="280" t="s">
        <v>45</v>
      </c>
    </row>
    <row r="900" spans="1:7">
      <c r="A900" s="230"/>
      <c r="B900" s="274" t="s">
        <v>1382</v>
      </c>
      <c r="C900" s="274" t="s">
        <v>1381</v>
      </c>
      <c r="D900" s="940" t="s">
        <v>1380</v>
      </c>
      <c r="E900" s="215">
        <v>43524</v>
      </c>
      <c r="F900" s="215">
        <v>43530</v>
      </c>
      <c r="G900" s="215">
        <f>F900+16</f>
        <v>43546</v>
      </c>
    </row>
    <row r="901" spans="1:7">
      <c r="A901" s="230"/>
      <c r="B901" s="274" t="s">
        <v>1379</v>
      </c>
      <c r="C901" s="274" t="s">
        <v>1378</v>
      </c>
      <c r="D901" s="940"/>
      <c r="E901" s="215">
        <f t="shared" ref="E901:G903" si="109">E900+7</f>
        <v>43531</v>
      </c>
      <c r="F901" s="215">
        <f t="shared" si="109"/>
        <v>43537</v>
      </c>
      <c r="G901" s="215">
        <f t="shared" si="109"/>
        <v>43553</v>
      </c>
    </row>
    <row r="902" spans="1:7">
      <c r="A902" s="230"/>
      <c r="B902" s="275" t="s">
        <v>1377</v>
      </c>
      <c r="C902" s="274" t="s">
        <v>1376</v>
      </c>
      <c r="D902" s="940"/>
      <c r="E902" s="215">
        <f t="shared" si="109"/>
        <v>43538</v>
      </c>
      <c r="F902" s="215">
        <f t="shared" si="109"/>
        <v>43544</v>
      </c>
      <c r="G902" s="215">
        <f t="shared" si="109"/>
        <v>43560</v>
      </c>
    </row>
    <row r="903" spans="1:7">
      <c r="A903" s="230"/>
      <c r="B903" s="275" t="s">
        <v>1375</v>
      </c>
      <c r="C903" s="274" t="s">
        <v>1374</v>
      </c>
      <c r="D903" s="940"/>
      <c r="E903" s="215">
        <f t="shared" si="109"/>
        <v>43545</v>
      </c>
      <c r="F903" s="215">
        <f t="shared" si="109"/>
        <v>43551</v>
      </c>
      <c r="G903" s="215">
        <f t="shared" si="109"/>
        <v>43567</v>
      </c>
    </row>
    <row r="904" spans="1:7">
      <c r="B904" s="213"/>
      <c r="C904" s="279"/>
    </row>
    <row r="905" spans="1:7">
      <c r="A905" s="230" t="s">
        <v>107</v>
      </c>
    </row>
    <row r="906" spans="1:7">
      <c r="B906" s="928" t="s">
        <v>40</v>
      </c>
      <c r="C906" s="928" t="s">
        <v>41</v>
      </c>
      <c r="D906" s="930" t="s">
        <v>42</v>
      </c>
      <c r="E906" s="217" t="s">
        <v>201</v>
      </c>
      <c r="F906" s="217" t="s">
        <v>201</v>
      </c>
      <c r="G906" s="266" t="s">
        <v>244</v>
      </c>
    </row>
    <row r="907" spans="1:7">
      <c r="B907" s="929"/>
      <c r="C907" s="929"/>
      <c r="D907" s="931"/>
      <c r="E907" s="217" t="s">
        <v>1085</v>
      </c>
      <c r="F907" s="217" t="s">
        <v>44</v>
      </c>
      <c r="G907" s="217" t="s">
        <v>45</v>
      </c>
    </row>
    <row r="908" spans="1:7">
      <c r="B908" s="274" t="s">
        <v>1389</v>
      </c>
      <c r="C908" s="274" t="s">
        <v>1388</v>
      </c>
      <c r="D908" s="932" t="s">
        <v>1387</v>
      </c>
      <c r="E908" s="215">
        <v>43465</v>
      </c>
      <c r="F908" s="215">
        <v>43525</v>
      </c>
      <c r="G908" s="215">
        <f>F908+17</f>
        <v>43542</v>
      </c>
    </row>
    <row r="909" spans="1:7">
      <c r="B909" s="274" t="s">
        <v>1386</v>
      </c>
      <c r="C909" s="274" t="s">
        <v>258</v>
      </c>
      <c r="D909" s="926"/>
      <c r="E909" s="215">
        <f t="shared" ref="E909:G912" si="110">E908+7</f>
        <v>43472</v>
      </c>
      <c r="F909" s="215">
        <f t="shared" si="110"/>
        <v>43532</v>
      </c>
      <c r="G909" s="215">
        <f t="shared" si="110"/>
        <v>43549</v>
      </c>
    </row>
    <row r="910" spans="1:7">
      <c r="B910" s="275" t="s">
        <v>1385</v>
      </c>
      <c r="C910" s="274" t="s">
        <v>1384</v>
      </c>
      <c r="D910" s="926"/>
      <c r="E910" s="215">
        <f t="shared" si="110"/>
        <v>43479</v>
      </c>
      <c r="F910" s="215">
        <f t="shared" si="110"/>
        <v>43539</v>
      </c>
      <c r="G910" s="215">
        <f t="shared" si="110"/>
        <v>43556</v>
      </c>
    </row>
    <row r="911" spans="1:7">
      <c r="B911" s="275" t="s">
        <v>327</v>
      </c>
      <c r="C911" s="274" t="s">
        <v>1383</v>
      </c>
      <c r="D911" s="926"/>
      <c r="E911" s="215">
        <f t="shared" si="110"/>
        <v>43486</v>
      </c>
      <c r="F911" s="215">
        <f t="shared" si="110"/>
        <v>43546</v>
      </c>
      <c r="G911" s="215">
        <f t="shared" si="110"/>
        <v>43563</v>
      </c>
    </row>
    <row r="912" spans="1:7">
      <c r="B912" s="275" t="s">
        <v>1197</v>
      </c>
      <c r="C912" s="274"/>
      <c r="D912" s="927"/>
      <c r="E912" s="215">
        <f t="shared" si="110"/>
        <v>43493</v>
      </c>
      <c r="F912" s="215">
        <f t="shared" si="110"/>
        <v>43553</v>
      </c>
      <c r="G912" s="215">
        <f t="shared" si="110"/>
        <v>43570</v>
      </c>
    </row>
    <row r="913" spans="1:7">
      <c r="B913" s="213"/>
      <c r="C913" s="213"/>
    </row>
    <row r="914" spans="1:7">
      <c r="B914" s="928" t="s">
        <v>40</v>
      </c>
      <c r="C914" s="928" t="s">
        <v>41</v>
      </c>
      <c r="D914" s="930" t="s">
        <v>42</v>
      </c>
      <c r="E914" s="217" t="s">
        <v>201</v>
      </c>
      <c r="F914" s="217" t="s">
        <v>201</v>
      </c>
      <c r="G914" s="266" t="s">
        <v>244</v>
      </c>
    </row>
    <row r="915" spans="1:7">
      <c r="B915" s="929"/>
      <c r="C915" s="929"/>
      <c r="D915" s="931"/>
      <c r="E915" s="217" t="s">
        <v>1085</v>
      </c>
      <c r="F915" s="217" t="s">
        <v>44</v>
      </c>
      <c r="G915" s="217" t="s">
        <v>45</v>
      </c>
    </row>
    <row r="916" spans="1:7">
      <c r="B916" s="274" t="s">
        <v>1382</v>
      </c>
      <c r="C916" s="274" t="s">
        <v>1381</v>
      </c>
      <c r="D916" s="940" t="s">
        <v>1380</v>
      </c>
      <c r="E916" s="215">
        <v>43524</v>
      </c>
      <c r="F916" s="215">
        <v>43530</v>
      </c>
      <c r="G916" s="215">
        <f>F916+13</f>
        <v>43543</v>
      </c>
    </row>
    <row r="917" spans="1:7">
      <c r="B917" s="274" t="s">
        <v>1379</v>
      </c>
      <c r="C917" s="274" t="s">
        <v>1378</v>
      </c>
      <c r="D917" s="940"/>
      <c r="E917" s="215">
        <f t="shared" ref="E917:G919" si="111">E916+7</f>
        <v>43531</v>
      </c>
      <c r="F917" s="215">
        <f t="shared" si="111"/>
        <v>43537</v>
      </c>
      <c r="G917" s="215">
        <f t="shared" si="111"/>
        <v>43550</v>
      </c>
    </row>
    <row r="918" spans="1:7">
      <c r="B918" s="275" t="s">
        <v>1377</v>
      </c>
      <c r="C918" s="274" t="s">
        <v>1376</v>
      </c>
      <c r="D918" s="940"/>
      <c r="E918" s="215">
        <f t="shared" si="111"/>
        <v>43538</v>
      </c>
      <c r="F918" s="215">
        <f t="shared" si="111"/>
        <v>43544</v>
      </c>
      <c r="G918" s="215">
        <f t="shared" si="111"/>
        <v>43557</v>
      </c>
    </row>
    <row r="919" spans="1:7">
      <c r="B919" s="275" t="s">
        <v>1375</v>
      </c>
      <c r="C919" s="274" t="s">
        <v>1374</v>
      </c>
      <c r="D919" s="940"/>
      <c r="E919" s="215">
        <f t="shared" si="111"/>
        <v>43545</v>
      </c>
      <c r="F919" s="215">
        <f t="shared" si="111"/>
        <v>43551</v>
      </c>
      <c r="G919" s="215">
        <f t="shared" si="111"/>
        <v>43564</v>
      </c>
    </row>
    <row r="920" spans="1:7">
      <c r="B920" s="278"/>
      <c r="C920" s="278"/>
      <c r="D920" s="226"/>
      <c r="E920" s="225"/>
      <c r="F920" s="225"/>
      <c r="G920" s="225"/>
    </row>
    <row r="921" spans="1:7">
      <c r="A921" s="230" t="s">
        <v>105</v>
      </c>
      <c r="B921" s="252"/>
      <c r="C921" s="252"/>
      <c r="D921" s="230"/>
      <c r="E921" s="230"/>
      <c r="F921" s="230"/>
      <c r="G921" s="276"/>
    </row>
    <row r="922" spans="1:7">
      <c r="B922" s="928" t="s">
        <v>40</v>
      </c>
      <c r="C922" s="928" t="s">
        <v>41</v>
      </c>
      <c r="D922" s="930" t="s">
        <v>42</v>
      </c>
      <c r="E922" s="217" t="s">
        <v>201</v>
      </c>
      <c r="F922" s="217" t="s">
        <v>201</v>
      </c>
      <c r="G922" s="266" t="s">
        <v>241</v>
      </c>
    </row>
    <row r="923" spans="1:7">
      <c r="B923" s="929"/>
      <c r="C923" s="929"/>
      <c r="D923" s="931"/>
      <c r="E923" s="217" t="s">
        <v>1085</v>
      </c>
      <c r="F923" s="217" t="s">
        <v>44</v>
      </c>
      <c r="G923" s="217" t="s">
        <v>45</v>
      </c>
    </row>
    <row r="924" spans="1:7">
      <c r="B924" s="274" t="s">
        <v>242</v>
      </c>
      <c r="C924" s="274" t="s">
        <v>1373</v>
      </c>
      <c r="D924" s="940" t="s">
        <v>1372</v>
      </c>
      <c r="E924" s="215">
        <v>43524</v>
      </c>
      <c r="F924" s="215">
        <v>43528</v>
      </c>
      <c r="G924" s="215">
        <f>F924+13</f>
        <v>43541</v>
      </c>
    </row>
    <row r="925" spans="1:7">
      <c r="B925" s="275" t="s">
        <v>1371</v>
      </c>
      <c r="C925" s="274" t="s">
        <v>1370</v>
      </c>
      <c r="D925" s="940"/>
      <c r="E925" s="215">
        <f t="shared" ref="E925:F927" si="112">E924+7</f>
        <v>43531</v>
      </c>
      <c r="F925" s="215">
        <f t="shared" si="112"/>
        <v>43535</v>
      </c>
      <c r="G925" s="215">
        <f>F925+13</f>
        <v>43548</v>
      </c>
    </row>
    <row r="926" spans="1:7">
      <c r="B926" s="275" t="s">
        <v>1369</v>
      </c>
      <c r="C926" s="274" t="s">
        <v>453</v>
      </c>
      <c r="D926" s="940"/>
      <c r="E926" s="215">
        <f t="shared" si="112"/>
        <v>43538</v>
      </c>
      <c r="F926" s="215">
        <f t="shared" si="112"/>
        <v>43542</v>
      </c>
      <c r="G926" s="215">
        <f>F926+13</f>
        <v>43555</v>
      </c>
    </row>
    <row r="927" spans="1:7">
      <c r="B927" s="275" t="s">
        <v>1368</v>
      </c>
      <c r="C927" s="274" t="s">
        <v>245</v>
      </c>
      <c r="D927" s="940"/>
      <c r="E927" s="215">
        <f t="shared" si="112"/>
        <v>43545</v>
      </c>
      <c r="F927" s="215">
        <f t="shared" si="112"/>
        <v>43549</v>
      </c>
      <c r="G927" s="215">
        <f>F927+13</f>
        <v>43562</v>
      </c>
    </row>
    <row r="928" spans="1:7">
      <c r="B928" s="277"/>
      <c r="C928" s="277"/>
      <c r="D928" s="226"/>
      <c r="E928" s="225"/>
      <c r="F928" s="225"/>
    </row>
    <row r="929" spans="1:10">
      <c r="A929" s="230" t="s">
        <v>104</v>
      </c>
      <c r="B929" s="252"/>
      <c r="C929" s="252"/>
      <c r="D929" s="252"/>
      <c r="E929" s="252"/>
      <c r="F929" s="230"/>
      <c r="G929" s="230"/>
      <c r="H929" s="276"/>
      <c r="I929" s="260"/>
      <c r="J929" s="260"/>
    </row>
    <row r="930" spans="1:10">
      <c r="B930" s="936" t="s">
        <v>40</v>
      </c>
      <c r="C930" s="936" t="s">
        <v>41</v>
      </c>
      <c r="D930" s="938" t="s">
        <v>42</v>
      </c>
      <c r="E930" s="217" t="s">
        <v>201</v>
      </c>
      <c r="F930" s="217" t="s">
        <v>201</v>
      </c>
      <c r="G930" s="217" t="s">
        <v>104</v>
      </c>
    </row>
    <row r="931" spans="1:10">
      <c r="B931" s="937"/>
      <c r="C931" s="937"/>
      <c r="D931" s="939"/>
      <c r="E931" s="217" t="s">
        <v>1085</v>
      </c>
      <c r="F931" s="217" t="s">
        <v>44</v>
      </c>
      <c r="G931" s="217" t="s">
        <v>45</v>
      </c>
    </row>
    <row r="932" spans="1:10">
      <c r="B932" s="274" t="s">
        <v>242</v>
      </c>
      <c r="C932" s="274" t="s">
        <v>1373</v>
      </c>
      <c r="D932" s="940" t="s">
        <v>1372</v>
      </c>
      <c r="E932" s="215">
        <v>43524</v>
      </c>
      <c r="F932" s="215">
        <v>43528</v>
      </c>
      <c r="G932" s="215">
        <f>F932+18</f>
        <v>43546</v>
      </c>
    </row>
    <row r="933" spans="1:10">
      <c r="B933" s="275" t="s">
        <v>1371</v>
      </c>
      <c r="C933" s="274" t="s">
        <v>1370</v>
      </c>
      <c r="D933" s="940"/>
      <c r="E933" s="215">
        <f t="shared" ref="E933:F935" si="113">E932+7</f>
        <v>43531</v>
      </c>
      <c r="F933" s="215">
        <f t="shared" si="113"/>
        <v>43535</v>
      </c>
      <c r="G933" s="215">
        <f>F933+18</f>
        <v>43553</v>
      </c>
    </row>
    <row r="934" spans="1:10">
      <c r="B934" s="275" t="s">
        <v>1369</v>
      </c>
      <c r="C934" s="274" t="s">
        <v>453</v>
      </c>
      <c r="D934" s="940"/>
      <c r="E934" s="215">
        <f t="shared" si="113"/>
        <v>43538</v>
      </c>
      <c r="F934" s="215">
        <f t="shared" si="113"/>
        <v>43542</v>
      </c>
      <c r="G934" s="215">
        <f>F934+18</f>
        <v>43560</v>
      </c>
    </row>
    <row r="935" spans="1:10">
      <c r="B935" s="275" t="s">
        <v>1368</v>
      </c>
      <c r="C935" s="274" t="s">
        <v>245</v>
      </c>
      <c r="D935" s="940"/>
      <c r="E935" s="215">
        <f t="shared" si="113"/>
        <v>43545</v>
      </c>
      <c r="F935" s="215">
        <f t="shared" si="113"/>
        <v>43549</v>
      </c>
      <c r="G935" s="215">
        <f>F935+18</f>
        <v>43567</v>
      </c>
    </row>
    <row r="936" spans="1:10">
      <c r="B936" s="213"/>
      <c r="C936" s="213"/>
    </row>
    <row r="937" spans="1:10">
      <c r="A937" s="941" t="s">
        <v>1367</v>
      </c>
      <c r="B937" s="941"/>
      <c r="C937" s="263"/>
      <c r="D937" s="225"/>
      <c r="E937" s="226"/>
      <c r="F937" s="225"/>
      <c r="G937" s="225"/>
    </row>
    <row r="938" spans="1:10">
      <c r="B938" s="936" t="s">
        <v>40</v>
      </c>
      <c r="C938" s="936" t="s">
        <v>41</v>
      </c>
      <c r="D938" s="938" t="s">
        <v>42</v>
      </c>
      <c r="E938" s="217" t="s">
        <v>201</v>
      </c>
      <c r="F938" s="217" t="s">
        <v>201</v>
      </c>
      <c r="G938" s="217" t="s">
        <v>100</v>
      </c>
      <c r="H938" s="217" t="s">
        <v>1366</v>
      </c>
    </row>
    <row r="939" spans="1:10">
      <c r="B939" s="937"/>
      <c r="C939" s="937"/>
      <c r="D939" s="939"/>
      <c r="E939" s="217" t="s">
        <v>1085</v>
      </c>
      <c r="F939" s="217" t="s">
        <v>44</v>
      </c>
      <c r="G939" s="217" t="s">
        <v>45</v>
      </c>
      <c r="H939" s="217" t="s">
        <v>45</v>
      </c>
    </row>
    <row r="940" spans="1:10">
      <c r="B940" s="224" t="s">
        <v>1365</v>
      </c>
      <c r="C940" s="224" t="s">
        <v>1364</v>
      </c>
      <c r="D940" s="932" t="s">
        <v>1363</v>
      </c>
      <c r="E940" s="215">
        <v>43528</v>
      </c>
      <c r="F940" s="215">
        <v>43531</v>
      </c>
      <c r="G940" s="215">
        <v>43542</v>
      </c>
      <c r="H940" s="254" t="s">
        <v>98</v>
      </c>
    </row>
    <row r="941" spans="1:10">
      <c r="B941" s="224" t="s">
        <v>1362</v>
      </c>
      <c r="C941" s="224" t="s">
        <v>1361</v>
      </c>
      <c r="D941" s="926"/>
      <c r="E941" s="215">
        <f t="shared" ref="E941:G943" si="114">E940+7</f>
        <v>43535</v>
      </c>
      <c r="F941" s="215">
        <f t="shared" si="114"/>
        <v>43538</v>
      </c>
      <c r="G941" s="215">
        <f t="shared" si="114"/>
        <v>43549</v>
      </c>
      <c r="H941" s="254" t="s">
        <v>98</v>
      </c>
    </row>
    <row r="942" spans="1:10">
      <c r="B942" s="224" t="s">
        <v>1360</v>
      </c>
      <c r="C942" s="224" t="s">
        <v>1359</v>
      </c>
      <c r="D942" s="926"/>
      <c r="E942" s="215">
        <f t="shared" si="114"/>
        <v>43542</v>
      </c>
      <c r="F942" s="215">
        <f t="shared" si="114"/>
        <v>43545</v>
      </c>
      <c r="G942" s="215">
        <f t="shared" si="114"/>
        <v>43556</v>
      </c>
      <c r="H942" s="254" t="s">
        <v>98</v>
      </c>
    </row>
    <row r="943" spans="1:10">
      <c r="B943" s="216" t="s">
        <v>1358</v>
      </c>
      <c r="C943" s="258" t="s">
        <v>263</v>
      </c>
      <c r="D943" s="927"/>
      <c r="E943" s="215">
        <f t="shared" si="114"/>
        <v>43549</v>
      </c>
      <c r="F943" s="215">
        <f t="shared" si="114"/>
        <v>43552</v>
      </c>
      <c r="G943" s="215">
        <f t="shared" si="114"/>
        <v>43563</v>
      </c>
      <c r="H943" s="254" t="s">
        <v>98</v>
      </c>
    </row>
    <row r="944" spans="1:10">
      <c r="B944" s="213"/>
      <c r="C944" s="213"/>
      <c r="E944" s="225"/>
      <c r="F944" s="273"/>
      <c r="G944" s="225"/>
      <c r="H944" s="256"/>
    </row>
    <row r="945" spans="1:10">
      <c r="A945" s="271" t="s">
        <v>155</v>
      </c>
      <c r="B945" s="272"/>
      <c r="C945" s="272"/>
      <c r="D945" s="271"/>
      <c r="E945" s="271"/>
      <c r="F945" s="271"/>
      <c r="G945" s="271"/>
      <c r="H945" s="271"/>
      <c r="I945" s="249"/>
      <c r="J945" s="249"/>
    </row>
    <row r="946" spans="1:10">
      <c r="A946" s="230" t="s">
        <v>156</v>
      </c>
      <c r="B946" s="252"/>
      <c r="C946" s="270"/>
      <c r="D946" s="252"/>
      <c r="E946" s="252"/>
      <c r="F946" s="230"/>
      <c r="G946" s="269"/>
      <c r="H946" s="250"/>
    </row>
    <row r="947" spans="1:10">
      <c r="A947" s="218"/>
      <c r="B947" s="928" t="s">
        <v>40</v>
      </c>
      <c r="C947" s="928" t="s">
        <v>41</v>
      </c>
      <c r="D947" s="930" t="s">
        <v>42</v>
      </c>
      <c r="E947" s="217" t="s">
        <v>201</v>
      </c>
      <c r="F947" s="217" t="s">
        <v>201</v>
      </c>
      <c r="G947" s="266" t="s">
        <v>277</v>
      </c>
      <c r="H947" s="218"/>
    </row>
    <row r="948" spans="1:10">
      <c r="A948" s="218"/>
      <c r="B948" s="929"/>
      <c r="C948" s="929"/>
      <c r="D948" s="931"/>
      <c r="E948" s="217" t="s">
        <v>1085</v>
      </c>
      <c r="F948" s="217" t="s">
        <v>44</v>
      </c>
      <c r="G948" s="266" t="s">
        <v>45</v>
      </c>
      <c r="H948" s="218"/>
    </row>
    <row r="949" spans="1:10">
      <c r="A949" s="218"/>
      <c r="B949" s="216" t="s">
        <v>601</v>
      </c>
      <c r="C949" s="258" t="s">
        <v>1357</v>
      </c>
      <c r="D949" s="932" t="s">
        <v>1356</v>
      </c>
      <c r="E949" s="215">
        <v>43524</v>
      </c>
      <c r="F949" s="215">
        <v>43528</v>
      </c>
      <c r="G949" s="215">
        <f>F949+21</f>
        <v>43549</v>
      </c>
      <c r="H949" s="218"/>
    </row>
    <row r="950" spans="1:10">
      <c r="A950" s="218"/>
      <c r="B950" s="216" t="s">
        <v>602</v>
      </c>
      <c r="C950" s="258" t="s">
        <v>1355</v>
      </c>
      <c r="D950" s="926"/>
      <c r="E950" s="215">
        <f t="shared" ref="E950:G952" si="115">E949+7</f>
        <v>43531</v>
      </c>
      <c r="F950" s="215">
        <f t="shared" si="115"/>
        <v>43535</v>
      </c>
      <c r="G950" s="215">
        <f t="shared" si="115"/>
        <v>43556</v>
      </c>
      <c r="H950" s="218"/>
    </row>
    <row r="951" spans="1:10">
      <c r="A951" s="218"/>
      <c r="B951" s="216" t="s">
        <v>224</v>
      </c>
      <c r="C951" s="258" t="s">
        <v>1354</v>
      </c>
      <c r="D951" s="926"/>
      <c r="E951" s="215">
        <f t="shared" si="115"/>
        <v>43538</v>
      </c>
      <c r="F951" s="215">
        <f t="shared" si="115"/>
        <v>43542</v>
      </c>
      <c r="G951" s="215">
        <f t="shared" si="115"/>
        <v>43563</v>
      </c>
      <c r="H951" s="218"/>
    </row>
    <row r="952" spans="1:10">
      <c r="A952" s="218"/>
      <c r="B952" s="216" t="s">
        <v>381</v>
      </c>
      <c r="C952" s="258" t="s">
        <v>1353</v>
      </c>
      <c r="D952" s="927"/>
      <c r="E952" s="215">
        <f t="shared" si="115"/>
        <v>43545</v>
      </c>
      <c r="F952" s="215">
        <f t="shared" si="115"/>
        <v>43549</v>
      </c>
      <c r="G952" s="215">
        <f t="shared" si="115"/>
        <v>43570</v>
      </c>
      <c r="H952" s="218"/>
    </row>
    <row r="953" spans="1:10">
      <c r="A953" s="218"/>
      <c r="B953" s="219"/>
      <c r="C953" s="219"/>
      <c r="D953" s="218"/>
      <c r="E953" s="218"/>
      <c r="F953" s="218"/>
      <c r="G953" s="218"/>
      <c r="H953" s="218"/>
    </row>
    <row r="954" spans="1:10">
      <c r="A954" s="218"/>
      <c r="B954" s="928" t="s">
        <v>40</v>
      </c>
      <c r="C954" s="928" t="s">
        <v>41</v>
      </c>
      <c r="D954" s="930" t="s">
        <v>42</v>
      </c>
      <c r="E954" s="217" t="s">
        <v>201</v>
      </c>
      <c r="F954" s="217" t="s">
        <v>201</v>
      </c>
      <c r="G954" s="266" t="s">
        <v>277</v>
      </c>
      <c r="H954" s="218"/>
    </row>
    <row r="955" spans="1:10">
      <c r="A955" s="218"/>
      <c r="B955" s="929"/>
      <c r="C955" s="929"/>
      <c r="D955" s="931"/>
      <c r="E955" s="217" t="s">
        <v>1085</v>
      </c>
      <c r="F955" s="217" t="s">
        <v>44</v>
      </c>
      <c r="G955" s="217" t="s">
        <v>45</v>
      </c>
      <c r="H955" s="218"/>
    </row>
    <row r="956" spans="1:10">
      <c r="A956" s="218"/>
      <c r="B956" s="216" t="s">
        <v>1352</v>
      </c>
      <c r="C956" s="258" t="s">
        <v>1351</v>
      </c>
      <c r="D956" s="932" t="s">
        <v>1350</v>
      </c>
      <c r="E956" s="215">
        <v>43525</v>
      </c>
      <c r="F956" s="215">
        <v>43531</v>
      </c>
      <c r="G956" s="215">
        <f>F956+20</f>
        <v>43551</v>
      </c>
      <c r="H956" s="218"/>
    </row>
    <row r="957" spans="1:10">
      <c r="A957" s="218"/>
      <c r="B957" s="216" t="s">
        <v>1349</v>
      </c>
      <c r="C957" s="258" t="s">
        <v>1348</v>
      </c>
      <c r="D957" s="926"/>
      <c r="E957" s="215">
        <f t="shared" ref="E957:G959" si="116">E956+7</f>
        <v>43532</v>
      </c>
      <c r="F957" s="215">
        <f t="shared" si="116"/>
        <v>43538</v>
      </c>
      <c r="G957" s="215">
        <f t="shared" si="116"/>
        <v>43558</v>
      </c>
      <c r="H957" s="218"/>
    </row>
    <row r="958" spans="1:10">
      <c r="A958" s="218"/>
      <c r="B958" s="216" t="s">
        <v>1347</v>
      </c>
      <c r="C958" s="258" t="s">
        <v>1346</v>
      </c>
      <c r="D958" s="926"/>
      <c r="E958" s="215">
        <f t="shared" si="116"/>
        <v>43539</v>
      </c>
      <c r="F958" s="215">
        <f t="shared" si="116"/>
        <v>43545</v>
      </c>
      <c r="G958" s="215">
        <f t="shared" si="116"/>
        <v>43565</v>
      </c>
      <c r="H958" s="218"/>
    </row>
    <row r="959" spans="1:10">
      <c r="A959" s="218"/>
      <c r="B959" s="216" t="s">
        <v>1197</v>
      </c>
      <c r="C959" s="258"/>
      <c r="D959" s="927"/>
      <c r="E959" s="215">
        <f t="shared" si="116"/>
        <v>43546</v>
      </c>
      <c r="F959" s="215">
        <f t="shared" si="116"/>
        <v>43552</v>
      </c>
      <c r="G959" s="215">
        <f t="shared" si="116"/>
        <v>43572</v>
      </c>
      <c r="H959" s="218"/>
    </row>
    <row r="960" spans="1:10">
      <c r="A960" s="218"/>
      <c r="B960" s="218"/>
      <c r="C960" s="219"/>
      <c r="D960" s="218"/>
      <c r="E960" s="218"/>
      <c r="F960" s="218"/>
      <c r="G960" s="218"/>
      <c r="H960" s="218"/>
    </row>
    <row r="961" spans="1:8">
      <c r="A961" s="230"/>
      <c r="B961" s="928" t="s">
        <v>40</v>
      </c>
      <c r="C961" s="928" t="s">
        <v>41</v>
      </c>
      <c r="D961" s="930" t="s">
        <v>42</v>
      </c>
      <c r="E961" s="217" t="s">
        <v>201</v>
      </c>
      <c r="F961" s="217" t="s">
        <v>201</v>
      </c>
      <c r="G961" s="217" t="s">
        <v>279</v>
      </c>
      <c r="H961" s="250"/>
    </row>
    <row r="962" spans="1:8">
      <c r="A962" s="230"/>
      <c r="B962" s="929"/>
      <c r="C962" s="929"/>
      <c r="D962" s="931"/>
      <c r="E962" s="217" t="s">
        <v>1085</v>
      </c>
      <c r="F962" s="217" t="s">
        <v>44</v>
      </c>
      <c r="G962" s="217" t="s">
        <v>45</v>
      </c>
      <c r="H962" s="250"/>
    </row>
    <row r="963" spans="1:8">
      <c r="A963" s="230"/>
      <c r="B963" s="224" t="s">
        <v>228</v>
      </c>
      <c r="C963" s="224" t="s">
        <v>594</v>
      </c>
      <c r="D963" s="932" t="s">
        <v>1345</v>
      </c>
      <c r="E963" s="215">
        <v>43522</v>
      </c>
      <c r="F963" s="215">
        <v>43526</v>
      </c>
      <c r="G963" s="215">
        <v>43543</v>
      </c>
      <c r="H963" s="250"/>
    </row>
    <row r="964" spans="1:8">
      <c r="A964" s="230"/>
      <c r="B964" s="224" t="s">
        <v>373</v>
      </c>
      <c r="C964" s="224" t="s">
        <v>595</v>
      </c>
      <c r="D964" s="926"/>
      <c r="E964" s="215">
        <f t="shared" ref="E964:G967" si="117">E963+7</f>
        <v>43529</v>
      </c>
      <c r="F964" s="215">
        <f t="shared" si="117"/>
        <v>43533</v>
      </c>
      <c r="G964" s="215">
        <f t="shared" si="117"/>
        <v>43550</v>
      </c>
      <c r="H964" s="250"/>
    </row>
    <row r="965" spans="1:8">
      <c r="A965" s="230"/>
      <c r="B965" s="224" t="s">
        <v>593</v>
      </c>
      <c r="C965" s="224" t="s">
        <v>248</v>
      </c>
      <c r="D965" s="926"/>
      <c r="E965" s="215">
        <f t="shared" si="117"/>
        <v>43536</v>
      </c>
      <c r="F965" s="215">
        <f t="shared" si="117"/>
        <v>43540</v>
      </c>
      <c r="G965" s="215">
        <f t="shared" si="117"/>
        <v>43557</v>
      </c>
      <c r="H965" s="250"/>
    </row>
    <row r="966" spans="1:8">
      <c r="A966" s="230"/>
      <c r="B966" s="224" t="s">
        <v>431</v>
      </c>
      <c r="C966" s="258" t="s">
        <v>596</v>
      </c>
      <c r="D966" s="926"/>
      <c r="E966" s="215">
        <f t="shared" si="117"/>
        <v>43543</v>
      </c>
      <c r="F966" s="215">
        <f t="shared" si="117"/>
        <v>43547</v>
      </c>
      <c r="G966" s="215">
        <f t="shared" si="117"/>
        <v>43564</v>
      </c>
      <c r="H966" s="250"/>
    </row>
    <row r="967" spans="1:8">
      <c r="A967" s="230"/>
      <c r="B967" s="216" t="s">
        <v>1197</v>
      </c>
      <c r="C967" s="224"/>
      <c r="D967" s="927"/>
      <c r="E967" s="215">
        <f t="shared" si="117"/>
        <v>43550</v>
      </c>
      <c r="F967" s="215">
        <f t="shared" si="117"/>
        <v>43554</v>
      </c>
      <c r="G967" s="215">
        <f t="shared" si="117"/>
        <v>43571</v>
      </c>
      <c r="H967" s="250"/>
    </row>
    <row r="968" spans="1:8">
      <c r="A968" s="230"/>
      <c r="B968" s="252"/>
      <c r="C968" s="263"/>
      <c r="D968" s="226"/>
      <c r="E968" s="226"/>
      <c r="F968" s="218"/>
      <c r="G968" s="225"/>
      <c r="H968" s="250"/>
    </row>
    <row r="969" spans="1:8">
      <c r="A969" s="230" t="s">
        <v>1344</v>
      </c>
      <c r="B969" s="270"/>
      <c r="C969" s="270"/>
      <c r="D969" s="252"/>
      <c r="E969" s="252"/>
      <c r="F969" s="230"/>
      <c r="G969" s="269"/>
      <c r="H969" s="250"/>
    </row>
    <row r="970" spans="1:8">
      <c r="A970" s="230"/>
      <c r="B970" s="928" t="s">
        <v>40</v>
      </c>
      <c r="C970" s="928" t="s">
        <v>41</v>
      </c>
      <c r="D970" s="930" t="s">
        <v>42</v>
      </c>
      <c r="E970" s="217" t="s">
        <v>201</v>
      </c>
      <c r="F970" s="217" t="s">
        <v>201</v>
      </c>
      <c r="G970" s="217" t="s">
        <v>1343</v>
      </c>
    </row>
    <row r="971" spans="1:8">
      <c r="A971" s="230"/>
      <c r="B971" s="929"/>
      <c r="C971" s="929"/>
      <c r="D971" s="931"/>
      <c r="E971" s="217" t="s">
        <v>1085</v>
      </c>
      <c r="F971" s="217" t="s">
        <v>44</v>
      </c>
      <c r="G971" s="217" t="s">
        <v>45</v>
      </c>
    </row>
    <row r="972" spans="1:8">
      <c r="A972" s="230"/>
      <c r="B972" s="224" t="s">
        <v>280</v>
      </c>
      <c r="C972" s="224" t="s">
        <v>1342</v>
      </c>
      <c r="D972" s="932" t="s">
        <v>1341</v>
      </c>
      <c r="E972" s="215">
        <v>43521</v>
      </c>
      <c r="F972" s="215">
        <v>43525</v>
      </c>
      <c r="G972" s="215">
        <v>43546</v>
      </c>
    </row>
    <row r="973" spans="1:8">
      <c r="A973" s="230"/>
      <c r="B973" s="216" t="s">
        <v>349</v>
      </c>
      <c r="C973" s="258" t="s">
        <v>311</v>
      </c>
      <c r="D973" s="926"/>
      <c r="E973" s="215">
        <f t="shared" ref="E973:G976" si="118">E972+7</f>
        <v>43528</v>
      </c>
      <c r="F973" s="215">
        <f t="shared" si="118"/>
        <v>43532</v>
      </c>
      <c r="G973" s="215">
        <f t="shared" si="118"/>
        <v>43553</v>
      </c>
    </row>
    <row r="974" spans="1:8">
      <c r="A974" s="230"/>
      <c r="B974" s="234" t="s">
        <v>61</v>
      </c>
      <c r="C974" s="268" t="s">
        <v>1340</v>
      </c>
      <c r="D974" s="926"/>
      <c r="E974" s="215">
        <f t="shared" si="118"/>
        <v>43535</v>
      </c>
      <c r="F974" s="215">
        <f t="shared" si="118"/>
        <v>43539</v>
      </c>
      <c r="G974" s="215">
        <f t="shared" si="118"/>
        <v>43560</v>
      </c>
    </row>
    <row r="975" spans="1:8">
      <c r="A975" s="230"/>
      <c r="B975" s="234" t="s">
        <v>357</v>
      </c>
      <c r="C975" s="268" t="s">
        <v>311</v>
      </c>
      <c r="D975" s="926"/>
      <c r="E975" s="215">
        <f t="shared" si="118"/>
        <v>43542</v>
      </c>
      <c r="F975" s="215">
        <f t="shared" si="118"/>
        <v>43546</v>
      </c>
      <c r="G975" s="215">
        <f t="shared" si="118"/>
        <v>43567</v>
      </c>
    </row>
    <row r="976" spans="1:8">
      <c r="A976" s="230"/>
      <c r="B976" s="224" t="s">
        <v>1197</v>
      </c>
      <c r="C976" s="224" t="s">
        <v>1196</v>
      </c>
      <c r="D976" s="927"/>
      <c r="E976" s="215">
        <f t="shared" si="118"/>
        <v>43549</v>
      </c>
      <c r="F976" s="215">
        <f t="shared" si="118"/>
        <v>43553</v>
      </c>
      <c r="G976" s="215">
        <f t="shared" si="118"/>
        <v>43574</v>
      </c>
    </row>
    <row r="977" spans="1:9">
      <c r="A977" s="230"/>
      <c r="B977" s="227"/>
      <c r="C977" s="235"/>
      <c r="D977" s="226"/>
      <c r="E977" s="226"/>
      <c r="F977" s="225"/>
      <c r="G977" s="225"/>
      <c r="H977" s="250"/>
    </row>
    <row r="978" spans="1:9">
      <c r="A978" s="230" t="s">
        <v>159</v>
      </c>
      <c r="B978" s="270"/>
      <c r="C978" s="270"/>
      <c r="D978" s="252"/>
      <c r="E978" s="252"/>
      <c r="F978" s="230"/>
      <c r="G978" s="269"/>
      <c r="H978" s="250"/>
    </row>
    <row r="979" spans="1:9">
      <c r="A979" s="230"/>
      <c r="B979" s="928" t="s">
        <v>40</v>
      </c>
      <c r="C979" s="928" t="s">
        <v>41</v>
      </c>
      <c r="D979" s="930" t="s">
        <v>42</v>
      </c>
      <c r="E979" s="217" t="s">
        <v>201</v>
      </c>
      <c r="F979" s="217" t="s">
        <v>201</v>
      </c>
      <c r="G979" s="217" t="s">
        <v>279</v>
      </c>
      <c r="H979" s="217" t="s">
        <v>159</v>
      </c>
    </row>
    <row r="980" spans="1:9">
      <c r="A980" s="230"/>
      <c r="B980" s="929"/>
      <c r="C980" s="929"/>
      <c r="D980" s="931"/>
      <c r="E980" s="217" t="s">
        <v>1085</v>
      </c>
      <c r="F980" s="217" t="s">
        <v>44</v>
      </c>
      <c r="G980" s="217" t="s">
        <v>45</v>
      </c>
      <c r="H980" s="217" t="s">
        <v>45</v>
      </c>
    </row>
    <row r="981" spans="1:9">
      <c r="A981" s="230"/>
      <c r="B981" s="224" t="s">
        <v>280</v>
      </c>
      <c r="C981" s="224" t="s">
        <v>1342</v>
      </c>
      <c r="D981" s="932" t="s">
        <v>1341</v>
      </c>
      <c r="E981" s="215">
        <v>43521</v>
      </c>
      <c r="F981" s="215">
        <v>43525</v>
      </c>
      <c r="G981" s="215">
        <v>43545</v>
      </c>
      <c r="H981" s="217" t="s">
        <v>1339</v>
      </c>
    </row>
    <row r="982" spans="1:9">
      <c r="A982" s="230"/>
      <c r="B982" s="216" t="s">
        <v>349</v>
      </c>
      <c r="C982" s="258" t="s">
        <v>311</v>
      </c>
      <c r="D982" s="926"/>
      <c r="E982" s="215">
        <f t="shared" ref="E982:G985" si="119">E981+7</f>
        <v>43528</v>
      </c>
      <c r="F982" s="215">
        <f t="shared" si="119"/>
        <v>43532</v>
      </c>
      <c r="G982" s="215">
        <f t="shared" si="119"/>
        <v>43552</v>
      </c>
      <c r="H982" s="217" t="s">
        <v>1339</v>
      </c>
    </row>
    <row r="983" spans="1:9">
      <c r="A983" s="230"/>
      <c r="B983" s="234" t="s">
        <v>61</v>
      </c>
      <c r="C983" s="268" t="s">
        <v>1340</v>
      </c>
      <c r="D983" s="926"/>
      <c r="E983" s="215">
        <f t="shared" si="119"/>
        <v>43535</v>
      </c>
      <c r="F983" s="215">
        <f t="shared" si="119"/>
        <v>43539</v>
      </c>
      <c r="G983" s="215">
        <f t="shared" si="119"/>
        <v>43559</v>
      </c>
      <c r="H983" s="217" t="s">
        <v>1339</v>
      </c>
    </row>
    <row r="984" spans="1:9">
      <c r="A984" s="230"/>
      <c r="B984" s="234" t="s">
        <v>357</v>
      </c>
      <c r="C984" s="268" t="s">
        <v>311</v>
      </c>
      <c r="D984" s="926"/>
      <c r="E984" s="215">
        <f t="shared" si="119"/>
        <v>43542</v>
      </c>
      <c r="F984" s="215">
        <f t="shared" si="119"/>
        <v>43546</v>
      </c>
      <c r="G984" s="215">
        <f t="shared" si="119"/>
        <v>43566</v>
      </c>
      <c r="H984" s="217" t="s">
        <v>1339</v>
      </c>
    </row>
    <row r="985" spans="1:9">
      <c r="A985" s="230"/>
      <c r="B985" s="224" t="s">
        <v>1197</v>
      </c>
      <c r="C985" s="224" t="s">
        <v>1196</v>
      </c>
      <c r="D985" s="927"/>
      <c r="E985" s="215">
        <f t="shared" si="119"/>
        <v>43549</v>
      </c>
      <c r="F985" s="215">
        <f t="shared" si="119"/>
        <v>43553</v>
      </c>
      <c r="G985" s="215">
        <f t="shared" si="119"/>
        <v>43573</v>
      </c>
      <c r="H985" s="217" t="s">
        <v>1339</v>
      </c>
    </row>
    <row r="986" spans="1:9">
      <c r="A986" s="230" t="s">
        <v>283</v>
      </c>
      <c r="B986" s="219"/>
      <c r="C986" s="219"/>
      <c r="D986" s="218"/>
      <c r="E986" s="218"/>
      <c r="F986" s="218"/>
      <c r="G986" s="218"/>
      <c r="H986" s="218"/>
    </row>
    <row r="987" spans="1:9">
      <c r="A987" s="218"/>
      <c r="B987" s="928" t="s">
        <v>40</v>
      </c>
      <c r="C987" s="928" t="s">
        <v>41</v>
      </c>
      <c r="D987" s="930" t="s">
        <v>42</v>
      </c>
      <c r="E987" s="217" t="s">
        <v>201</v>
      </c>
      <c r="F987" s="217" t="s">
        <v>201</v>
      </c>
      <c r="G987" s="217" t="s">
        <v>283</v>
      </c>
      <c r="H987" s="218"/>
      <c r="I987" s="260"/>
    </row>
    <row r="988" spans="1:9">
      <c r="A988" s="218"/>
      <c r="B988" s="929"/>
      <c r="C988" s="929"/>
      <c r="D988" s="931"/>
      <c r="E988" s="217" t="s">
        <v>1085</v>
      </c>
      <c r="F988" s="217" t="s">
        <v>44</v>
      </c>
      <c r="G988" s="217" t="s">
        <v>45</v>
      </c>
      <c r="H988" s="218"/>
    </row>
    <row r="989" spans="1:9">
      <c r="A989" s="218"/>
      <c r="B989" s="224" t="s">
        <v>228</v>
      </c>
      <c r="C989" s="224" t="s">
        <v>594</v>
      </c>
      <c r="D989" s="932" t="s">
        <v>1338</v>
      </c>
      <c r="E989" s="215">
        <v>43522</v>
      </c>
      <c r="F989" s="215">
        <v>43526</v>
      </c>
      <c r="G989" s="215">
        <v>43547</v>
      </c>
      <c r="H989" s="218"/>
    </row>
    <row r="990" spans="1:9">
      <c r="A990" s="218"/>
      <c r="B990" s="224" t="s">
        <v>373</v>
      </c>
      <c r="C990" s="224" t="s">
        <v>595</v>
      </c>
      <c r="D990" s="926"/>
      <c r="E990" s="215">
        <f t="shared" ref="E990:G993" si="120">E989+7</f>
        <v>43529</v>
      </c>
      <c r="F990" s="215">
        <f t="shared" si="120"/>
        <v>43533</v>
      </c>
      <c r="G990" s="215">
        <f t="shared" si="120"/>
        <v>43554</v>
      </c>
      <c r="H990" s="218"/>
    </row>
    <row r="991" spans="1:9">
      <c r="A991" s="218"/>
      <c r="B991" s="224" t="s">
        <v>593</v>
      </c>
      <c r="C991" s="224" t="s">
        <v>248</v>
      </c>
      <c r="D991" s="926"/>
      <c r="E991" s="215">
        <f t="shared" si="120"/>
        <v>43536</v>
      </c>
      <c r="F991" s="215">
        <f t="shared" si="120"/>
        <v>43540</v>
      </c>
      <c r="G991" s="215">
        <f t="shared" si="120"/>
        <v>43561</v>
      </c>
      <c r="H991" s="218"/>
    </row>
    <row r="992" spans="1:9">
      <c r="A992" s="218"/>
      <c r="B992" s="224" t="s">
        <v>431</v>
      </c>
      <c r="C992" s="258" t="s">
        <v>596</v>
      </c>
      <c r="D992" s="926"/>
      <c r="E992" s="215">
        <f t="shared" si="120"/>
        <v>43543</v>
      </c>
      <c r="F992" s="215">
        <f t="shared" si="120"/>
        <v>43547</v>
      </c>
      <c r="G992" s="215">
        <f t="shared" si="120"/>
        <v>43568</v>
      </c>
      <c r="H992" s="218"/>
    </row>
    <row r="993" spans="1:8">
      <c r="A993" s="218"/>
      <c r="B993" s="216" t="s">
        <v>1197</v>
      </c>
      <c r="C993" s="224"/>
      <c r="D993" s="927"/>
      <c r="E993" s="215">
        <f t="shared" si="120"/>
        <v>43550</v>
      </c>
      <c r="F993" s="215">
        <f t="shared" si="120"/>
        <v>43554</v>
      </c>
      <c r="G993" s="215">
        <f t="shared" si="120"/>
        <v>43575</v>
      </c>
      <c r="H993" s="218"/>
    </row>
    <row r="994" spans="1:8">
      <c r="A994" s="218"/>
      <c r="B994" s="227"/>
      <c r="C994" s="235"/>
      <c r="D994" s="226"/>
      <c r="E994" s="225"/>
      <c r="F994" s="225"/>
      <c r="G994" s="225"/>
      <c r="H994" s="218"/>
    </row>
    <row r="995" spans="1:8">
      <c r="A995" s="230" t="s">
        <v>284</v>
      </c>
      <c r="B995" s="219"/>
      <c r="C995" s="219"/>
      <c r="D995" s="218"/>
      <c r="E995" s="218"/>
      <c r="F995" s="218"/>
      <c r="G995" s="218"/>
      <c r="H995" s="218"/>
    </row>
    <row r="996" spans="1:8">
      <c r="A996" s="218"/>
      <c r="B996" s="928" t="s">
        <v>40</v>
      </c>
      <c r="C996" s="928" t="s">
        <v>41</v>
      </c>
      <c r="D996" s="930" t="s">
        <v>42</v>
      </c>
      <c r="E996" s="217" t="s">
        <v>201</v>
      </c>
      <c r="F996" s="217" t="s">
        <v>201</v>
      </c>
      <c r="G996" s="217" t="s">
        <v>283</v>
      </c>
      <c r="H996" s="217" t="s">
        <v>284</v>
      </c>
    </row>
    <row r="997" spans="1:8">
      <c r="A997" s="218"/>
      <c r="B997" s="929"/>
      <c r="C997" s="929"/>
      <c r="D997" s="931"/>
      <c r="E997" s="217" t="s">
        <v>1085</v>
      </c>
      <c r="F997" s="217" t="s">
        <v>44</v>
      </c>
      <c r="G997" s="217" t="s">
        <v>45</v>
      </c>
      <c r="H997" s="217" t="s">
        <v>45</v>
      </c>
    </row>
    <row r="998" spans="1:8">
      <c r="A998" s="218"/>
      <c r="B998" s="224" t="s">
        <v>228</v>
      </c>
      <c r="C998" s="224" t="s">
        <v>594</v>
      </c>
      <c r="D998" s="932" t="s">
        <v>1338</v>
      </c>
      <c r="E998" s="215">
        <v>43522</v>
      </c>
      <c r="F998" s="215">
        <v>43526</v>
      </c>
      <c r="G998" s="215">
        <v>43547</v>
      </c>
      <c r="H998" s="267" t="s">
        <v>1337</v>
      </c>
    </row>
    <row r="999" spans="1:8">
      <c r="A999" s="218"/>
      <c r="B999" s="224" t="s">
        <v>373</v>
      </c>
      <c r="C999" s="224" t="s">
        <v>595</v>
      </c>
      <c r="D999" s="926"/>
      <c r="E999" s="215">
        <f t="shared" ref="E999:G1002" si="121">E998+7</f>
        <v>43529</v>
      </c>
      <c r="F999" s="215">
        <f t="shared" si="121"/>
        <v>43533</v>
      </c>
      <c r="G999" s="215">
        <f t="shared" si="121"/>
        <v>43554</v>
      </c>
      <c r="H999" s="267" t="s">
        <v>1337</v>
      </c>
    </row>
    <row r="1000" spans="1:8">
      <c r="A1000" s="218"/>
      <c r="B1000" s="224" t="s">
        <v>593</v>
      </c>
      <c r="C1000" s="224" t="s">
        <v>248</v>
      </c>
      <c r="D1000" s="926"/>
      <c r="E1000" s="215">
        <f t="shared" si="121"/>
        <v>43536</v>
      </c>
      <c r="F1000" s="215">
        <f t="shared" si="121"/>
        <v>43540</v>
      </c>
      <c r="G1000" s="215">
        <f t="shared" si="121"/>
        <v>43561</v>
      </c>
      <c r="H1000" s="267" t="s">
        <v>1337</v>
      </c>
    </row>
    <row r="1001" spans="1:8">
      <c r="A1001" s="218"/>
      <c r="B1001" s="224" t="s">
        <v>431</v>
      </c>
      <c r="C1001" s="258" t="s">
        <v>596</v>
      </c>
      <c r="D1001" s="926"/>
      <c r="E1001" s="215">
        <f t="shared" si="121"/>
        <v>43543</v>
      </c>
      <c r="F1001" s="215">
        <f t="shared" si="121"/>
        <v>43547</v>
      </c>
      <c r="G1001" s="215">
        <f t="shared" si="121"/>
        <v>43568</v>
      </c>
      <c r="H1001" s="267" t="s">
        <v>1337</v>
      </c>
    </row>
    <row r="1002" spans="1:8">
      <c r="A1002" s="218"/>
      <c r="B1002" s="216" t="s">
        <v>1197</v>
      </c>
      <c r="C1002" s="224"/>
      <c r="D1002" s="927"/>
      <c r="E1002" s="215">
        <f t="shared" si="121"/>
        <v>43550</v>
      </c>
      <c r="F1002" s="215">
        <f t="shared" si="121"/>
        <v>43554</v>
      </c>
      <c r="G1002" s="215">
        <f t="shared" si="121"/>
        <v>43575</v>
      </c>
      <c r="H1002" s="267" t="s">
        <v>1337</v>
      </c>
    </row>
    <row r="1003" spans="1:8">
      <c r="A1003" s="218"/>
      <c r="B1003" s="227"/>
      <c r="C1003" s="235"/>
      <c r="D1003" s="226"/>
      <c r="E1003" s="225"/>
      <c r="F1003" s="225"/>
      <c r="G1003" s="225"/>
      <c r="H1003" s="218"/>
    </row>
    <row r="1004" spans="1:8">
      <c r="A1004" s="230" t="s">
        <v>162</v>
      </c>
      <c r="B1004" s="219"/>
      <c r="C1004" s="219"/>
      <c r="D1004" s="218"/>
      <c r="E1004" s="218"/>
      <c r="F1004" s="218"/>
      <c r="G1004" s="218"/>
      <c r="H1004" s="218"/>
    </row>
    <row r="1005" spans="1:8">
      <c r="A1005" s="218"/>
      <c r="B1005" s="928" t="s">
        <v>40</v>
      </c>
      <c r="C1005" s="928" t="s">
        <v>41</v>
      </c>
      <c r="D1005" s="930" t="s">
        <v>42</v>
      </c>
      <c r="E1005" s="217" t="s">
        <v>201</v>
      </c>
      <c r="F1005" s="217" t="s">
        <v>201</v>
      </c>
      <c r="G1005" s="266" t="s">
        <v>282</v>
      </c>
      <c r="H1005" s="218"/>
    </row>
    <row r="1006" spans="1:8">
      <c r="A1006" s="218"/>
      <c r="B1006" s="929"/>
      <c r="C1006" s="929"/>
      <c r="D1006" s="931"/>
      <c r="E1006" s="217" t="s">
        <v>1085</v>
      </c>
      <c r="F1006" s="217" t="s">
        <v>44</v>
      </c>
      <c r="G1006" s="217" t="s">
        <v>45</v>
      </c>
      <c r="H1006" s="218"/>
    </row>
    <row r="1007" spans="1:8">
      <c r="A1007" s="218"/>
      <c r="B1007" s="224" t="s">
        <v>1336</v>
      </c>
      <c r="C1007" s="258" t="s">
        <v>1335</v>
      </c>
      <c r="D1007" s="932" t="s">
        <v>1334</v>
      </c>
      <c r="E1007" s="215">
        <v>43523</v>
      </c>
      <c r="F1007" s="215">
        <v>43527</v>
      </c>
      <c r="G1007" s="215">
        <v>43550</v>
      </c>
      <c r="H1007" s="218"/>
    </row>
    <row r="1008" spans="1:8">
      <c r="A1008" s="218"/>
      <c r="B1008" s="216" t="s">
        <v>1333</v>
      </c>
      <c r="C1008" s="258" t="s">
        <v>273</v>
      </c>
      <c r="D1008" s="926"/>
      <c r="E1008" s="215">
        <f t="shared" ref="E1008:G1011" si="122">E1007+7</f>
        <v>43530</v>
      </c>
      <c r="F1008" s="215">
        <f t="shared" si="122"/>
        <v>43534</v>
      </c>
      <c r="G1008" s="215">
        <f t="shared" si="122"/>
        <v>43557</v>
      </c>
      <c r="H1008" s="218"/>
    </row>
    <row r="1009" spans="1:10">
      <c r="A1009" s="218"/>
      <c r="B1009" s="216" t="s">
        <v>281</v>
      </c>
      <c r="C1009" s="258" t="s">
        <v>239</v>
      </c>
      <c r="D1009" s="926"/>
      <c r="E1009" s="215">
        <f t="shared" si="122"/>
        <v>43537</v>
      </c>
      <c r="F1009" s="215">
        <f t="shared" si="122"/>
        <v>43541</v>
      </c>
      <c r="G1009" s="215">
        <f t="shared" si="122"/>
        <v>43564</v>
      </c>
      <c r="H1009" s="218"/>
    </row>
    <row r="1010" spans="1:10">
      <c r="A1010" s="218"/>
      <c r="B1010" s="216" t="s">
        <v>1332</v>
      </c>
      <c r="C1010" s="258" t="s">
        <v>1331</v>
      </c>
      <c r="D1010" s="926"/>
      <c r="E1010" s="215">
        <f t="shared" si="122"/>
        <v>43544</v>
      </c>
      <c r="F1010" s="215">
        <f t="shared" si="122"/>
        <v>43548</v>
      </c>
      <c r="G1010" s="215">
        <f t="shared" si="122"/>
        <v>43571</v>
      </c>
      <c r="H1010" s="218"/>
    </row>
    <row r="1011" spans="1:10">
      <c r="A1011" s="218"/>
      <c r="B1011" s="224" t="s">
        <v>60</v>
      </c>
      <c r="C1011" s="258" t="s">
        <v>234</v>
      </c>
      <c r="D1011" s="927"/>
      <c r="E1011" s="215">
        <f t="shared" si="122"/>
        <v>43551</v>
      </c>
      <c r="F1011" s="215">
        <f t="shared" si="122"/>
        <v>43555</v>
      </c>
      <c r="G1011" s="215">
        <f t="shared" si="122"/>
        <v>43578</v>
      </c>
      <c r="H1011" s="218"/>
    </row>
    <row r="1012" spans="1:10">
      <c r="A1012" s="218"/>
      <c r="B1012" s="227"/>
      <c r="C1012" s="227"/>
      <c r="D1012" s="261"/>
      <c r="E1012" s="225"/>
      <c r="F1012" s="225"/>
      <c r="G1012" s="225"/>
      <c r="H1012" s="218"/>
    </row>
    <row r="1013" spans="1:10">
      <c r="A1013" s="230" t="s">
        <v>160</v>
      </c>
      <c r="B1013" s="219"/>
      <c r="C1013" s="219"/>
      <c r="D1013" s="218"/>
      <c r="E1013" s="218"/>
      <c r="F1013" s="218"/>
      <c r="G1013" s="218"/>
      <c r="H1013" s="218"/>
    </row>
    <row r="1014" spans="1:10">
      <c r="A1014" s="218"/>
      <c r="B1014" s="928" t="s">
        <v>40</v>
      </c>
      <c r="C1014" s="928" t="s">
        <v>41</v>
      </c>
      <c r="D1014" s="930" t="s">
        <v>42</v>
      </c>
      <c r="E1014" s="217" t="s">
        <v>201</v>
      </c>
      <c r="F1014" s="217" t="s">
        <v>201</v>
      </c>
      <c r="G1014" s="266" t="s">
        <v>160</v>
      </c>
      <c r="H1014" s="218"/>
      <c r="J1014" s="230"/>
    </row>
    <row r="1015" spans="1:10">
      <c r="A1015" s="218"/>
      <c r="B1015" s="929"/>
      <c r="C1015" s="929"/>
      <c r="D1015" s="931"/>
      <c r="E1015" s="217" t="s">
        <v>1085</v>
      </c>
      <c r="F1015" s="217" t="s">
        <v>44</v>
      </c>
      <c r="G1015" s="217" t="s">
        <v>45</v>
      </c>
      <c r="H1015" s="218"/>
    </row>
    <row r="1016" spans="1:10">
      <c r="A1016" s="218"/>
      <c r="B1016" s="224" t="s">
        <v>1336</v>
      </c>
      <c r="C1016" s="258" t="s">
        <v>1335</v>
      </c>
      <c r="D1016" s="932" t="s">
        <v>1334</v>
      </c>
      <c r="E1016" s="215">
        <v>43523</v>
      </c>
      <c r="F1016" s="215">
        <v>43527</v>
      </c>
      <c r="G1016" s="215">
        <v>43547</v>
      </c>
      <c r="H1016" s="218"/>
    </row>
    <row r="1017" spans="1:10">
      <c r="A1017" s="218"/>
      <c r="B1017" s="216" t="s">
        <v>1333</v>
      </c>
      <c r="C1017" s="258" t="s">
        <v>273</v>
      </c>
      <c r="D1017" s="926"/>
      <c r="E1017" s="215">
        <f t="shared" ref="E1017:G1020" si="123">E1016+7</f>
        <v>43530</v>
      </c>
      <c r="F1017" s="215">
        <f t="shared" si="123"/>
        <v>43534</v>
      </c>
      <c r="G1017" s="215">
        <f t="shared" si="123"/>
        <v>43554</v>
      </c>
      <c r="H1017" s="218"/>
    </row>
    <row r="1018" spans="1:10">
      <c r="A1018" s="218"/>
      <c r="B1018" s="216" t="s">
        <v>281</v>
      </c>
      <c r="C1018" s="258" t="s">
        <v>239</v>
      </c>
      <c r="D1018" s="926"/>
      <c r="E1018" s="215">
        <f t="shared" si="123"/>
        <v>43537</v>
      </c>
      <c r="F1018" s="215">
        <f t="shared" si="123"/>
        <v>43541</v>
      </c>
      <c r="G1018" s="215">
        <f t="shared" si="123"/>
        <v>43561</v>
      </c>
      <c r="H1018" s="218"/>
    </row>
    <row r="1019" spans="1:10">
      <c r="A1019" s="218"/>
      <c r="B1019" s="216" t="s">
        <v>1332</v>
      </c>
      <c r="C1019" s="258" t="s">
        <v>1331</v>
      </c>
      <c r="D1019" s="926"/>
      <c r="E1019" s="215">
        <f t="shared" si="123"/>
        <v>43544</v>
      </c>
      <c r="F1019" s="215">
        <f t="shared" si="123"/>
        <v>43548</v>
      </c>
      <c r="G1019" s="215">
        <f t="shared" si="123"/>
        <v>43568</v>
      </c>
      <c r="H1019" s="218"/>
    </row>
    <row r="1020" spans="1:10">
      <c r="A1020" s="218"/>
      <c r="B1020" s="224" t="s">
        <v>60</v>
      </c>
      <c r="C1020" s="258" t="s">
        <v>234</v>
      </c>
      <c r="D1020" s="927"/>
      <c r="E1020" s="215">
        <f t="shared" si="123"/>
        <v>43551</v>
      </c>
      <c r="F1020" s="215">
        <f t="shared" si="123"/>
        <v>43555</v>
      </c>
      <c r="G1020" s="215">
        <f t="shared" si="123"/>
        <v>43575</v>
      </c>
      <c r="H1020" s="218"/>
    </row>
    <row r="1021" spans="1:10">
      <c r="A1021" s="218"/>
      <c r="B1021" s="227"/>
      <c r="C1021" s="227"/>
      <c r="D1021" s="261"/>
      <c r="E1021" s="225"/>
      <c r="F1021" s="225"/>
      <c r="G1021" s="225"/>
      <c r="H1021" s="218"/>
    </row>
    <row r="1022" spans="1:10">
      <c r="B1022" s="265"/>
      <c r="C1022" s="265"/>
      <c r="E1022" s="225"/>
      <c r="F1022" s="225"/>
      <c r="G1022" s="225"/>
    </row>
    <row r="1023" spans="1:10">
      <c r="A1023" s="935" t="s">
        <v>165</v>
      </c>
      <c r="B1023" s="935"/>
      <c r="C1023" s="935"/>
      <c r="D1023" s="935"/>
      <c r="E1023" s="935"/>
      <c r="F1023" s="935"/>
      <c r="G1023" s="935"/>
      <c r="H1023" s="253"/>
    </row>
    <row r="1024" spans="1:10">
      <c r="A1024" s="230" t="s">
        <v>178</v>
      </c>
      <c r="B1024" s="264"/>
      <c r="C1024" s="263"/>
      <c r="D1024" s="262"/>
      <c r="E1024" s="262"/>
      <c r="F1024" s="225"/>
      <c r="G1024" s="225"/>
      <c r="H1024" s="250"/>
    </row>
    <row r="1025" spans="1:10">
      <c r="A1025" s="230"/>
      <c r="B1025" s="936" t="s">
        <v>40</v>
      </c>
      <c r="C1025" s="936" t="s">
        <v>41</v>
      </c>
      <c r="D1025" s="938" t="s">
        <v>42</v>
      </c>
      <c r="E1025" s="217" t="s">
        <v>201</v>
      </c>
      <c r="F1025" s="217" t="s">
        <v>201</v>
      </c>
      <c r="G1025" s="217" t="s">
        <v>178</v>
      </c>
      <c r="H1025" s="250"/>
    </row>
    <row r="1026" spans="1:10">
      <c r="A1026" s="230"/>
      <c r="B1026" s="937"/>
      <c r="C1026" s="937"/>
      <c r="D1026" s="939"/>
      <c r="E1026" s="217" t="s">
        <v>1085</v>
      </c>
      <c r="F1026" s="217" t="s">
        <v>44</v>
      </c>
      <c r="G1026" s="217" t="s">
        <v>45</v>
      </c>
      <c r="H1026" s="250"/>
    </row>
    <row r="1027" spans="1:10">
      <c r="A1027" s="230"/>
      <c r="B1027" s="216" t="s">
        <v>1330</v>
      </c>
      <c r="C1027" s="258" t="s">
        <v>1266</v>
      </c>
      <c r="D1027" s="932" t="s">
        <v>1329</v>
      </c>
      <c r="E1027" s="215">
        <v>43524</v>
      </c>
      <c r="F1027" s="215">
        <v>43529</v>
      </c>
      <c r="G1027" s="215">
        <f>F1027+32</f>
        <v>43561</v>
      </c>
      <c r="H1027" s="250"/>
    </row>
    <row r="1028" spans="1:10">
      <c r="A1028" s="230"/>
      <c r="B1028" s="216" t="s">
        <v>1328</v>
      </c>
      <c r="C1028" s="258" t="s">
        <v>1126</v>
      </c>
      <c r="D1028" s="926"/>
      <c r="E1028" s="215">
        <f t="shared" ref="E1028:G1030" si="124">E1027+7</f>
        <v>43531</v>
      </c>
      <c r="F1028" s="215">
        <f t="shared" si="124"/>
        <v>43536</v>
      </c>
      <c r="G1028" s="215">
        <f t="shared" si="124"/>
        <v>43568</v>
      </c>
      <c r="H1028" s="250"/>
    </row>
    <row r="1029" spans="1:10">
      <c r="A1029" s="230"/>
      <c r="B1029" s="216" t="s">
        <v>1327</v>
      </c>
      <c r="C1029" s="258" t="s">
        <v>1124</v>
      </c>
      <c r="D1029" s="926"/>
      <c r="E1029" s="215">
        <f t="shared" si="124"/>
        <v>43538</v>
      </c>
      <c r="F1029" s="215">
        <f t="shared" si="124"/>
        <v>43543</v>
      </c>
      <c r="G1029" s="215">
        <f t="shared" si="124"/>
        <v>43575</v>
      </c>
      <c r="H1029" s="250"/>
      <c r="I1029" s="218"/>
    </row>
    <row r="1030" spans="1:10">
      <c r="A1030" s="230"/>
      <c r="B1030" s="216" t="s">
        <v>1326</v>
      </c>
      <c r="C1030" s="258" t="s">
        <v>1122</v>
      </c>
      <c r="D1030" s="927"/>
      <c r="E1030" s="215">
        <f t="shared" si="124"/>
        <v>43545</v>
      </c>
      <c r="F1030" s="215">
        <f t="shared" si="124"/>
        <v>43550</v>
      </c>
      <c r="G1030" s="215">
        <f t="shared" si="124"/>
        <v>43582</v>
      </c>
      <c r="H1030" s="250"/>
    </row>
    <row r="1031" spans="1:10">
      <c r="A1031" s="230"/>
      <c r="B1031" s="227"/>
      <c r="C1031" s="235"/>
      <c r="D1031" s="226"/>
      <c r="E1031" s="225"/>
      <c r="F1031" s="225"/>
      <c r="G1031" s="225"/>
      <c r="H1031" s="250"/>
      <c r="I1031" s="260"/>
      <c r="J1031" s="260"/>
    </row>
    <row r="1032" spans="1:10">
      <c r="A1032" s="230" t="s">
        <v>288</v>
      </c>
      <c r="B1032" s="252"/>
      <c r="C1032" s="252"/>
      <c r="D1032" s="230"/>
      <c r="E1032" s="230"/>
      <c r="F1032" s="230"/>
      <c r="G1032" s="250"/>
      <c r="H1032" s="218"/>
    </row>
    <row r="1033" spans="1:10">
      <c r="A1033" s="218"/>
      <c r="B1033" s="936" t="s">
        <v>40</v>
      </c>
      <c r="C1033" s="936" t="s">
        <v>41</v>
      </c>
      <c r="D1033" s="938" t="s">
        <v>42</v>
      </c>
      <c r="E1033" s="217" t="s">
        <v>201</v>
      </c>
      <c r="F1033" s="217" t="s">
        <v>201</v>
      </c>
      <c r="G1033" s="217" t="s">
        <v>288</v>
      </c>
      <c r="H1033" s="218"/>
    </row>
    <row r="1034" spans="1:10">
      <c r="A1034" s="218"/>
      <c r="B1034" s="937"/>
      <c r="C1034" s="937"/>
      <c r="D1034" s="939"/>
      <c r="E1034" s="217" t="s">
        <v>1085</v>
      </c>
      <c r="F1034" s="217" t="s">
        <v>44</v>
      </c>
      <c r="G1034" s="217" t="s">
        <v>45</v>
      </c>
      <c r="H1034" s="218"/>
    </row>
    <row r="1035" spans="1:10">
      <c r="A1035" s="218"/>
      <c r="B1035" s="216" t="s">
        <v>1267</v>
      </c>
      <c r="C1035" s="258" t="s">
        <v>1266</v>
      </c>
      <c r="D1035" s="932" t="s">
        <v>1312</v>
      </c>
      <c r="E1035" s="215">
        <v>43525</v>
      </c>
      <c r="F1035" s="215">
        <v>43529</v>
      </c>
      <c r="G1035" s="215">
        <f>F1035+30</f>
        <v>43559</v>
      </c>
      <c r="H1035" s="218"/>
    </row>
    <row r="1036" spans="1:10">
      <c r="A1036" s="218"/>
      <c r="B1036" s="216" t="s">
        <v>1264</v>
      </c>
      <c r="C1036" s="258" t="s">
        <v>1126</v>
      </c>
      <c r="D1036" s="926"/>
      <c r="E1036" s="215">
        <f t="shared" ref="E1036:G1038" si="125">E1035+7</f>
        <v>43532</v>
      </c>
      <c r="F1036" s="215">
        <f t="shared" si="125"/>
        <v>43536</v>
      </c>
      <c r="G1036" s="215">
        <f t="shared" si="125"/>
        <v>43566</v>
      </c>
      <c r="H1036" s="218"/>
    </row>
    <row r="1037" spans="1:10">
      <c r="A1037" s="218"/>
      <c r="B1037" s="216" t="s">
        <v>1263</v>
      </c>
      <c r="C1037" s="258" t="s">
        <v>1124</v>
      </c>
      <c r="D1037" s="926"/>
      <c r="E1037" s="215">
        <f t="shared" si="125"/>
        <v>43539</v>
      </c>
      <c r="F1037" s="215">
        <f t="shared" si="125"/>
        <v>43543</v>
      </c>
      <c r="G1037" s="215">
        <f t="shared" si="125"/>
        <v>43573</v>
      </c>
      <c r="H1037" s="218"/>
    </row>
    <row r="1038" spans="1:10">
      <c r="A1038" s="218"/>
      <c r="B1038" s="216" t="s">
        <v>1262</v>
      </c>
      <c r="C1038" s="258" t="s">
        <v>1122</v>
      </c>
      <c r="D1038" s="927"/>
      <c r="E1038" s="215">
        <f t="shared" si="125"/>
        <v>43546</v>
      </c>
      <c r="F1038" s="215">
        <f t="shared" si="125"/>
        <v>43550</v>
      </c>
      <c r="G1038" s="215">
        <f t="shared" si="125"/>
        <v>43580</v>
      </c>
      <c r="H1038" s="218"/>
    </row>
    <row r="1039" spans="1:10">
      <c r="A1039" s="218"/>
      <c r="B1039" s="227"/>
      <c r="C1039" s="235"/>
      <c r="D1039" s="226"/>
      <c r="E1039" s="225"/>
      <c r="F1039" s="225"/>
      <c r="G1039" s="225"/>
      <c r="H1039" s="218"/>
    </row>
    <row r="1040" spans="1:10">
      <c r="A1040" s="218"/>
      <c r="B1040" s="936" t="s">
        <v>40</v>
      </c>
      <c r="C1040" s="936" t="s">
        <v>41</v>
      </c>
      <c r="D1040" s="938" t="s">
        <v>42</v>
      </c>
      <c r="E1040" s="217" t="s">
        <v>201</v>
      </c>
      <c r="F1040" s="217" t="s">
        <v>201</v>
      </c>
      <c r="G1040" s="217" t="s">
        <v>288</v>
      </c>
      <c r="H1040" s="218"/>
    </row>
    <row r="1041" spans="1:10">
      <c r="A1041" s="218"/>
      <c r="B1041" s="937"/>
      <c r="C1041" s="937"/>
      <c r="D1041" s="939"/>
      <c r="E1041" s="217" t="s">
        <v>1085</v>
      </c>
      <c r="F1041" s="217" t="s">
        <v>44</v>
      </c>
      <c r="G1041" s="217" t="s">
        <v>45</v>
      </c>
      <c r="H1041" s="218"/>
    </row>
    <row r="1042" spans="1:10">
      <c r="A1042" s="218"/>
      <c r="B1042" s="216" t="s">
        <v>1302</v>
      </c>
      <c r="C1042" s="255" t="s">
        <v>1301</v>
      </c>
      <c r="D1042" s="932" t="s">
        <v>1300</v>
      </c>
      <c r="E1042" s="215">
        <v>43522</v>
      </c>
      <c r="F1042" s="215">
        <v>43526</v>
      </c>
      <c r="G1042" s="215">
        <v>43558</v>
      </c>
      <c r="H1042" s="218"/>
    </row>
    <row r="1043" spans="1:10">
      <c r="A1043" s="218"/>
      <c r="B1043" s="216" t="s">
        <v>1299</v>
      </c>
      <c r="C1043" s="258" t="s">
        <v>1298</v>
      </c>
      <c r="D1043" s="926"/>
      <c r="E1043" s="215">
        <f t="shared" ref="E1043:G1046" si="126">E1042+7</f>
        <v>43529</v>
      </c>
      <c r="F1043" s="215">
        <f t="shared" si="126"/>
        <v>43533</v>
      </c>
      <c r="G1043" s="215">
        <f t="shared" si="126"/>
        <v>43565</v>
      </c>
      <c r="H1043" s="218"/>
    </row>
    <row r="1044" spans="1:10">
      <c r="A1044" s="218"/>
      <c r="B1044" s="216" t="s">
        <v>1297</v>
      </c>
      <c r="C1044" s="258" t="s">
        <v>1296</v>
      </c>
      <c r="D1044" s="926"/>
      <c r="E1044" s="215">
        <f t="shared" si="126"/>
        <v>43536</v>
      </c>
      <c r="F1044" s="215">
        <f t="shared" si="126"/>
        <v>43540</v>
      </c>
      <c r="G1044" s="215">
        <f t="shared" si="126"/>
        <v>43572</v>
      </c>
      <c r="H1044" s="218"/>
    </row>
    <row r="1045" spans="1:10">
      <c r="A1045" s="218"/>
      <c r="B1045" s="216" t="s">
        <v>1295</v>
      </c>
      <c r="C1045" s="258" t="s">
        <v>1294</v>
      </c>
      <c r="D1045" s="926"/>
      <c r="E1045" s="215">
        <f t="shared" si="126"/>
        <v>43543</v>
      </c>
      <c r="F1045" s="215">
        <f t="shared" si="126"/>
        <v>43547</v>
      </c>
      <c r="G1045" s="215">
        <f t="shared" si="126"/>
        <v>43579</v>
      </c>
      <c r="H1045" s="218"/>
    </row>
    <row r="1046" spans="1:10">
      <c r="A1046" s="218"/>
      <c r="B1046" s="216" t="s">
        <v>1195</v>
      </c>
      <c r="C1046" s="258" t="s">
        <v>1293</v>
      </c>
      <c r="D1046" s="927"/>
      <c r="E1046" s="215">
        <f t="shared" si="126"/>
        <v>43550</v>
      </c>
      <c r="F1046" s="215">
        <f t="shared" si="126"/>
        <v>43554</v>
      </c>
      <c r="G1046" s="215">
        <f t="shared" si="126"/>
        <v>43586</v>
      </c>
      <c r="H1046" s="218"/>
    </row>
    <row r="1047" spans="1:10">
      <c r="A1047" s="218"/>
      <c r="B1047" s="227"/>
      <c r="C1047" s="235"/>
      <c r="D1047" s="226"/>
      <c r="E1047" s="225"/>
      <c r="F1047" s="225"/>
      <c r="G1047" s="225"/>
      <c r="H1047" s="218"/>
    </row>
    <row r="1048" spans="1:10">
      <c r="A1048" s="230" t="s">
        <v>1325</v>
      </c>
      <c r="B1048" s="227"/>
      <c r="C1048" s="235"/>
      <c r="D1048" s="226"/>
      <c r="E1048" s="225"/>
      <c r="F1048" s="225"/>
      <c r="G1048" s="225"/>
      <c r="H1048" s="218"/>
    </row>
    <row r="1049" spans="1:10">
      <c r="A1049" s="218"/>
      <c r="B1049" s="936" t="s">
        <v>40</v>
      </c>
      <c r="C1049" s="936" t="s">
        <v>41</v>
      </c>
      <c r="D1049" s="938" t="s">
        <v>42</v>
      </c>
      <c r="E1049" s="217" t="s">
        <v>201</v>
      </c>
      <c r="F1049" s="217" t="s">
        <v>201</v>
      </c>
      <c r="G1049" s="217" t="s">
        <v>1325</v>
      </c>
      <c r="H1049" s="218"/>
    </row>
    <row r="1050" spans="1:10">
      <c r="A1050" s="218"/>
      <c r="B1050" s="937"/>
      <c r="C1050" s="937"/>
      <c r="D1050" s="939"/>
      <c r="E1050" s="217" t="s">
        <v>1085</v>
      </c>
      <c r="F1050" s="217" t="s">
        <v>44</v>
      </c>
      <c r="G1050" s="217" t="s">
        <v>45</v>
      </c>
      <c r="H1050" s="218"/>
    </row>
    <row r="1051" spans="1:10">
      <c r="A1051" s="218"/>
      <c r="B1051" s="216" t="s">
        <v>1302</v>
      </c>
      <c r="C1051" s="255" t="s">
        <v>1301</v>
      </c>
      <c r="D1051" s="932" t="s">
        <v>1300</v>
      </c>
      <c r="E1051" s="215">
        <v>43522</v>
      </c>
      <c r="F1051" s="215">
        <v>43526</v>
      </c>
      <c r="G1051" s="215">
        <v>43563</v>
      </c>
      <c r="H1051" s="218"/>
      <c r="J1051" s="218"/>
    </row>
    <row r="1052" spans="1:10">
      <c r="A1052" s="218"/>
      <c r="B1052" s="216" t="s">
        <v>1299</v>
      </c>
      <c r="C1052" s="258" t="s">
        <v>1298</v>
      </c>
      <c r="D1052" s="926"/>
      <c r="E1052" s="215">
        <f t="shared" ref="E1052:G1055" si="127">E1051+7</f>
        <v>43529</v>
      </c>
      <c r="F1052" s="215">
        <f t="shared" si="127"/>
        <v>43533</v>
      </c>
      <c r="G1052" s="215">
        <f t="shared" si="127"/>
        <v>43570</v>
      </c>
      <c r="H1052" s="218"/>
      <c r="J1052" s="218"/>
    </row>
    <row r="1053" spans="1:10">
      <c r="A1053" s="218"/>
      <c r="B1053" s="216" t="s">
        <v>1297</v>
      </c>
      <c r="C1053" s="258" t="s">
        <v>1296</v>
      </c>
      <c r="D1053" s="926"/>
      <c r="E1053" s="215">
        <f t="shared" si="127"/>
        <v>43536</v>
      </c>
      <c r="F1053" s="215">
        <f t="shared" si="127"/>
        <v>43540</v>
      </c>
      <c r="G1053" s="215">
        <f t="shared" si="127"/>
        <v>43577</v>
      </c>
      <c r="H1053" s="218"/>
      <c r="J1053" s="218"/>
    </row>
    <row r="1054" spans="1:10">
      <c r="A1054" s="218"/>
      <c r="B1054" s="216" t="s">
        <v>1295</v>
      </c>
      <c r="C1054" s="258" t="s">
        <v>1294</v>
      </c>
      <c r="D1054" s="926"/>
      <c r="E1054" s="215">
        <f t="shared" si="127"/>
        <v>43543</v>
      </c>
      <c r="F1054" s="215">
        <f t="shared" si="127"/>
        <v>43547</v>
      </c>
      <c r="G1054" s="215">
        <f t="shared" si="127"/>
        <v>43584</v>
      </c>
      <c r="H1054" s="218"/>
      <c r="J1054" s="218"/>
    </row>
    <row r="1055" spans="1:10">
      <c r="A1055" s="218"/>
      <c r="B1055" s="216" t="s">
        <v>1195</v>
      </c>
      <c r="C1055" s="258" t="s">
        <v>1293</v>
      </c>
      <c r="D1055" s="927"/>
      <c r="E1055" s="215">
        <f t="shared" si="127"/>
        <v>43550</v>
      </c>
      <c r="F1055" s="215">
        <f t="shared" si="127"/>
        <v>43554</v>
      </c>
      <c r="G1055" s="215">
        <f t="shared" si="127"/>
        <v>43591</v>
      </c>
      <c r="H1055" s="218"/>
      <c r="J1055" s="218"/>
    </row>
    <row r="1056" spans="1:10">
      <c r="A1056" s="218"/>
      <c r="B1056" s="218"/>
      <c r="C1056" s="218"/>
      <c r="D1056" s="218"/>
      <c r="E1056" s="218"/>
      <c r="F1056" s="218"/>
      <c r="G1056" s="218"/>
      <c r="H1056" s="218"/>
      <c r="J1056" s="218"/>
    </row>
    <row r="1057" spans="1:10">
      <c r="A1057" s="230" t="s">
        <v>1324</v>
      </c>
      <c r="B1057" s="227"/>
      <c r="C1057" s="235"/>
      <c r="D1057" s="226"/>
      <c r="E1057" s="226"/>
      <c r="F1057" s="225"/>
      <c r="G1057" s="238"/>
      <c r="H1057" s="218"/>
      <c r="J1057" s="218"/>
    </row>
    <row r="1058" spans="1:10">
      <c r="A1058" s="230"/>
      <c r="B1058" s="928" t="s">
        <v>40</v>
      </c>
      <c r="C1058" s="928" t="s">
        <v>41</v>
      </c>
      <c r="D1058" s="930" t="s">
        <v>42</v>
      </c>
      <c r="E1058" s="217" t="s">
        <v>201</v>
      </c>
      <c r="F1058" s="217" t="s">
        <v>201</v>
      </c>
      <c r="G1058" s="217" t="s">
        <v>1324</v>
      </c>
      <c r="H1058" s="218"/>
      <c r="J1058" s="218"/>
    </row>
    <row r="1059" spans="1:10">
      <c r="A1059" s="230"/>
      <c r="B1059" s="929"/>
      <c r="C1059" s="929"/>
      <c r="D1059" s="931"/>
      <c r="E1059" s="217" t="s">
        <v>1085</v>
      </c>
      <c r="F1059" s="217" t="s">
        <v>44</v>
      </c>
      <c r="G1059" s="217" t="s">
        <v>45</v>
      </c>
      <c r="H1059" s="218"/>
      <c r="J1059" s="218"/>
    </row>
    <row r="1060" spans="1:10">
      <c r="A1060" s="230"/>
      <c r="B1060" s="216" t="s">
        <v>1323</v>
      </c>
      <c r="C1060" s="255" t="s">
        <v>1322</v>
      </c>
      <c r="D1060" s="932" t="s">
        <v>1321</v>
      </c>
      <c r="E1060" s="215">
        <v>43521</v>
      </c>
      <c r="F1060" s="215">
        <v>43526</v>
      </c>
      <c r="G1060" s="215">
        <v>43557</v>
      </c>
      <c r="H1060" s="218"/>
      <c r="J1060" s="218"/>
    </row>
    <row r="1061" spans="1:10">
      <c r="A1061" s="230"/>
      <c r="B1061" s="216" t="s">
        <v>1320</v>
      </c>
      <c r="C1061" s="258" t="s">
        <v>1319</v>
      </c>
      <c r="D1061" s="926"/>
      <c r="E1061" s="215">
        <f t="shared" ref="E1061:G1064" si="128">E1060+7</f>
        <v>43528</v>
      </c>
      <c r="F1061" s="215">
        <f t="shared" si="128"/>
        <v>43533</v>
      </c>
      <c r="G1061" s="215">
        <f t="shared" si="128"/>
        <v>43564</v>
      </c>
      <c r="H1061" s="218"/>
      <c r="J1061" s="218"/>
    </row>
    <row r="1062" spans="1:10">
      <c r="A1062" s="230"/>
      <c r="B1062" s="216" t="s">
        <v>1318</v>
      </c>
      <c r="C1062" s="258" t="s">
        <v>1317</v>
      </c>
      <c r="D1062" s="926"/>
      <c r="E1062" s="215">
        <f t="shared" si="128"/>
        <v>43535</v>
      </c>
      <c r="F1062" s="215">
        <f t="shared" si="128"/>
        <v>43540</v>
      </c>
      <c r="G1062" s="215">
        <f t="shared" si="128"/>
        <v>43571</v>
      </c>
      <c r="H1062" s="218"/>
      <c r="J1062" s="218"/>
    </row>
    <row r="1063" spans="1:10">
      <c r="A1063" s="230"/>
      <c r="B1063" s="216" t="s">
        <v>1316</v>
      </c>
      <c r="C1063" s="258" t="s">
        <v>1315</v>
      </c>
      <c r="D1063" s="926"/>
      <c r="E1063" s="215">
        <f t="shared" si="128"/>
        <v>43542</v>
      </c>
      <c r="F1063" s="215">
        <f t="shared" si="128"/>
        <v>43547</v>
      </c>
      <c r="G1063" s="215">
        <f t="shared" si="128"/>
        <v>43578</v>
      </c>
      <c r="H1063" s="218"/>
      <c r="J1063" s="218"/>
    </row>
    <row r="1064" spans="1:10">
      <c r="A1064" s="230"/>
      <c r="B1064" s="216" t="s">
        <v>1314</v>
      </c>
      <c r="C1064" s="258" t="s">
        <v>1313</v>
      </c>
      <c r="D1064" s="927"/>
      <c r="E1064" s="215">
        <f t="shared" si="128"/>
        <v>43549</v>
      </c>
      <c r="F1064" s="215">
        <f t="shared" si="128"/>
        <v>43554</v>
      </c>
      <c r="G1064" s="215">
        <f t="shared" si="128"/>
        <v>43585</v>
      </c>
      <c r="H1064" s="218"/>
      <c r="J1064" s="218"/>
    </row>
    <row r="1065" spans="1:10">
      <c r="A1065" s="218"/>
      <c r="B1065" s="227"/>
      <c r="C1065" s="227"/>
      <c r="D1065" s="261"/>
      <c r="E1065" s="225"/>
      <c r="F1065" s="225"/>
      <c r="G1065" s="225"/>
      <c r="H1065" s="218"/>
      <c r="J1065" s="218"/>
    </row>
    <row r="1066" spans="1:10">
      <c r="A1066" s="230" t="s">
        <v>289</v>
      </c>
      <c r="B1066" s="219"/>
      <c r="C1066" s="219"/>
      <c r="D1066" s="218"/>
      <c r="E1066" s="218"/>
      <c r="F1066" s="218"/>
      <c r="G1066" s="218"/>
      <c r="H1066" s="218"/>
      <c r="J1066" s="218"/>
    </row>
    <row r="1067" spans="1:10">
      <c r="A1067" s="218"/>
      <c r="B1067" s="928" t="s">
        <v>40</v>
      </c>
      <c r="C1067" s="928" t="s">
        <v>41</v>
      </c>
      <c r="D1067" s="930" t="s">
        <v>42</v>
      </c>
      <c r="E1067" s="217" t="s">
        <v>201</v>
      </c>
      <c r="F1067" s="217" t="s">
        <v>201</v>
      </c>
      <c r="G1067" s="217" t="s">
        <v>290</v>
      </c>
      <c r="H1067" s="218"/>
      <c r="J1067" s="218"/>
    </row>
    <row r="1068" spans="1:10">
      <c r="A1068" s="218"/>
      <c r="B1068" s="929"/>
      <c r="C1068" s="929"/>
      <c r="D1068" s="931"/>
      <c r="E1068" s="217" t="s">
        <v>1085</v>
      </c>
      <c r="F1068" s="217" t="s">
        <v>44</v>
      </c>
      <c r="G1068" s="215" t="s">
        <v>45</v>
      </c>
      <c r="H1068" s="218"/>
      <c r="J1068" s="218"/>
    </row>
    <row r="1069" spans="1:10">
      <c r="A1069" s="218"/>
      <c r="B1069" s="216" t="s">
        <v>1302</v>
      </c>
      <c r="C1069" s="255" t="s">
        <v>1301</v>
      </c>
      <c r="D1069" s="932" t="s">
        <v>1300</v>
      </c>
      <c r="E1069" s="215">
        <v>43522</v>
      </c>
      <c r="F1069" s="215">
        <v>43526</v>
      </c>
      <c r="G1069" s="215">
        <v>43554</v>
      </c>
      <c r="H1069" s="218"/>
      <c r="J1069" s="218"/>
    </row>
    <row r="1070" spans="1:10">
      <c r="A1070" s="218"/>
      <c r="B1070" s="216" t="s">
        <v>1299</v>
      </c>
      <c r="C1070" s="258" t="s">
        <v>1298</v>
      </c>
      <c r="D1070" s="926"/>
      <c r="E1070" s="215">
        <f t="shared" ref="E1070:G1073" si="129">E1069+7</f>
        <v>43529</v>
      </c>
      <c r="F1070" s="215">
        <f t="shared" si="129"/>
        <v>43533</v>
      </c>
      <c r="G1070" s="215">
        <f t="shared" si="129"/>
        <v>43561</v>
      </c>
      <c r="H1070" s="218"/>
      <c r="J1070" s="218"/>
    </row>
    <row r="1071" spans="1:10">
      <c r="A1071" s="218"/>
      <c r="B1071" s="216" t="s">
        <v>1297</v>
      </c>
      <c r="C1071" s="258" t="s">
        <v>1296</v>
      </c>
      <c r="D1071" s="926"/>
      <c r="E1071" s="215">
        <f t="shared" si="129"/>
        <v>43536</v>
      </c>
      <c r="F1071" s="215">
        <f t="shared" si="129"/>
        <v>43540</v>
      </c>
      <c r="G1071" s="215">
        <f t="shared" si="129"/>
        <v>43568</v>
      </c>
      <c r="H1071" s="218"/>
      <c r="J1071" s="218"/>
    </row>
    <row r="1072" spans="1:10">
      <c r="A1072" s="218"/>
      <c r="B1072" s="216" t="s">
        <v>1295</v>
      </c>
      <c r="C1072" s="258" t="s">
        <v>1294</v>
      </c>
      <c r="D1072" s="926"/>
      <c r="E1072" s="215">
        <f t="shared" si="129"/>
        <v>43543</v>
      </c>
      <c r="F1072" s="215">
        <f t="shared" si="129"/>
        <v>43547</v>
      </c>
      <c r="G1072" s="215">
        <f t="shared" si="129"/>
        <v>43575</v>
      </c>
      <c r="H1072" s="218"/>
      <c r="J1072" s="218"/>
    </row>
    <row r="1073" spans="1:10">
      <c r="A1073" s="218"/>
      <c r="B1073" s="216" t="s">
        <v>1195</v>
      </c>
      <c r="C1073" s="258" t="s">
        <v>1293</v>
      </c>
      <c r="D1073" s="927"/>
      <c r="E1073" s="215">
        <f t="shared" si="129"/>
        <v>43550</v>
      </c>
      <c r="F1073" s="215">
        <f t="shared" si="129"/>
        <v>43554</v>
      </c>
      <c r="G1073" s="215">
        <f t="shared" si="129"/>
        <v>43582</v>
      </c>
      <c r="H1073" s="218"/>
      <c r="J1073" s="218"/>
    </row>
    <row r="1074" spans="1:10">
      <c r="A1074" s="218"/>
      <c r="B1074" s="227"/>
      <c r="C1074" s="235"/>
      <c r="D1074" s="226"/>
      <c r="E1074" s="225"/>
      <c r="F1074" s="225"/>
      <c r="G1074" s="218"/>
      <c r="H1074" s="218"/>
      <c r="J1074" s="218"/>
    </row>
    <row r="1075" spans="1:10">
      <c r="A1075" s="230" t="s">
        <v>292</v>
      </c>
      <c r="B1075" s="252"/>
      <c r="C1075" s="252"/>
      <c r="D1075" s="230"/>
      <c r="E1075" s="230"/>
      <c r="F1075" s="230"/>
      <c r="G1075" s="250"/>
      <c r="H1075" s="218"/>
      <c r="I1075" s="260"/>
      <c r="J1075" s="218"/>
    </row>
    <row r="1076" spans="1:10">
      <c r="A1076" s="218"/>
      <c r="B1076" s="928" t="s">
        <v>40</v>
      </c>
      <c r="C1076" s="928" t="s">
        <v>41</v>
      </c>
      <c r="D1076" s="930" t="s">
        <v>42</v>
      </c>
      <c r="E1076" s="217" t="s">
        <v>201</v>
      </c>
      <c r="F1076" s="217" t="s">
        <v>201</v>
      </c>
      <c r="G1076" s="217" t="s">
        <v>292</v>
      </c>
      <c r="H1076" s="218"/>
      <c r="J1076" s="218"/>
    </row>
    <row r="1077" spans="1:10">
      <c r="A1077" s="218"/>
      <c r="B1077" s="929"/>
      <c r="C1077" s="929"/>
      <c r="D1077" s="931"/>
      <c r="E1077" s="217" t="s">
        <v>1085</v>
      </c>
      <c r="F1077" s="217" t="s">
        <v>44</v>
      </c>
      <c r="G1077" s="217" t="s">
        <v>45</v>
      </c>
      <c r="H1077" s="218"/>
      <c r="J1077" s="218"/>
    </row>
    <row r="1078" spans="1:10">
      <c r="A1078" s="218"/>
      <c r="B1078" s="216" t="s">
        <v>1267</v>
      </c>
      <c r="C1078" s="258" t="s">
        <v>1266</v>
      </c>
      <c r="D1078" s="932" t="s">
        <v>1312</v>
      </c>
      <c r="E1078" s="215">
        <v>43525</v>
      </c>
      <c r="F1078" s="215">
        <v>43529</v>
      </c>
      <c r="G1078" s="215">
        <f>F1078+20</f>
        <v>43549</v>
      </c>
      <c r="H1078" s="218"/>
      <c r="J1078" s="218"/>
    </row>
    <row r="1079" spans="1:10">
      <c r="A1079" s="218"/>
      <c r="B1079" s="216" t="s">
        <v>1264</v>
      </c>
      <c r="C1079" s="258" t="s">
        <v>1126</v>
      </c>
      <c r="D1079" s="926"/>
      <c r="E1079" s="215">
        <f t="shared" ref="E1079:G1081" si="130">E1078+7</f>
        <v>43532</v>
      </c>
      <c r="F1079" s="215">
        <f t="shared" si="130"/>
        <v>43536</v>
      </c>
      <c r="G1079" s="215">
        <f t="shared" si="130"/>
        <v>43556</v>
      </c>
      <c r="H1079" s="218"/>
      <c r="J1079" s="218"/>
    </row>
    <row r="1080" spans="1:10">
      <c r="A1080" s="218"/>
      <c r="B1080" s="216" t="s">
        <v>1263</v>
      </c>
      <c r="C1080" s="258" t="s">
        <v>1124</v>
      </c>
      <c r="D1080" s="926"/>
      <c r="E1080" s="215">
        <f t="shared" si="130"/>
        <v>43539</v>
      </c>
      <c r="F1080" s="215">
        <f t="shared" si="130"/>
        <v>43543</v>
      </c>
      <c r="G1080" s="215">
        <f t="shared" si="130"/>
        <v>43563</v>
      </c>
      <c r="H1080" s="218"/>
      <c r="J1080" s="218"/>
    </row>
    <row r="1081" spans="1:10">
      <c r="A1081" s="218"/>
      <c r="B1081" s="216" t="s">
        <v>1262</v>
      </c>
      <c r="C1081" s="258" t="s">
        <v>1122</v>
      </c>
      <c r="D1081" s="927"/>
      <c r="E1081" s="215">
        <f t="shared" si="130"/>
        <v>43546</v>
      </c>
      <c r="F1081" s="215">
        <f t="shared" si="130"/>
        <v>43550</v>
      </c>
      <c r="G1081" s="215">
        <f t="shared" si="130"/>
        <v>43570</v>
      </c>
      <c r="H1081" s="218"/>
      <c r="J1081" s="218"/>
    </row>
    <row r="1082" spans="1:10">
      <c r="A1082" s="218"/>
      <c r="B1082" s="227"/>
      <c r="C1082" s="235"/>
      <c r="D1082" s="226"/>
      <c r="E1082" s="225"/>
      <c r="F1082" s="225"/>
      <c r="G1082" s="225"/>
      <c r="H1082" s="218"/>
      <c r="J1082" s="218"/>
    </row>
    <row r="1083" spans="1:10">
      <c r="A1083" s="218"/>
      <c r="B1083" s="936" t="s">
        <v>40</v>
      </c>
      <c r="C1083" s="936" t="s">
        <v>41</v>
      </c>
      <c r="D1083" s="938" t="s">
        <v>42</v>
      </c>
      <c r="E1083" s="217" t="s">
        <v>201</v>
      </c>
      <c r="F1083" s="217" t="s">
        <v>201</v>
      </c>
      <c r="G1083" s="217" t="s">
        <v>292</v>
      </c>
      <c r="H1083" s="218"/>
      <c r="J1083" s="218"/>
    </row>
    <row r="1084" spans="1:10">
      <c r="A1084" s="218"/>
      <c r="B1084" s="937"/>
      <c r="C1084" s="937"/>
      <c r="D1084" s="939"/>
      <c r="E1084" s="217" t="s">
        <v>1085</v>
      </c>
      <c r="F1084" s="217" t="s">
        <v>44</v>
      </c>
      <c r="G1084" s="217" t="s">
        <v>45</v>
      </c>
      <c r="H1084" s="218"/>
      <c r="J1084" s="218"/>
    </row>
    <row r="1085" spans="1:10">
      <c r="A1085" s="218"/>
      <c r="B1085" s="216" t="s">
        <v>1311</v>
      </c>
      <c r="C1085" s="255" t="s">
        <v>1310</v>
      </c>
      <c r="D1085" s="932" t="s">
        <v>1309</v>
      </c>
      <c r="E1085" s="215">
        <v>43521</v>
      </c>
      <c r="F1085" s="215">
        <v>43525</v>
      </c>
      <c r="G1085" s="215">
        <v>43544</v>
      </c>
      <c r="H1085" s="218"/>
      <c r="J1085" s="218"/>
    </row>
    <row r="1086" spans="1:10">
      <c r="A1086" s="218"/>
      <c r="B1086" s="216" t="s">
        <v>1308</v>
      </c>
      <c r="C1086" s="255" t="s">
        <v>1307</v>
      </c>
      <c r="D1086" s="926"/>
      <c r="E1086" s="215">
        <f t="shared" ref="E1086:G1089" si="131">E1085+7</f>
        <v>43528</v>
      </c>
      <c r="F1086" s="215">
        <f t="shared" si="131"/>
        <v>43532</v>
      </c>
      <c r="G1086" s="215">
        <f t="shared" si="131"/>
        <v>43551</v>
      </c>
      <c r="H1086" s="218"/>
      <c r="J1086" s="218"/>
    </row>
    <row r="1087" spans="1:10">
      <c r="A1087" s="218"/>
      <c r="B1087" s="216" t="s">
        <v>1084</v>
      </c>
      <c r="C1087" s="258"/>
      <c r="D1087" s="926"/>
      <c r="E1087" s="215">
        <f t="shared" si="131"/>
        <v>43535</v>
      </c>
      <c r="F1087" s="215">
        <f t="shared" si="131"/>
        <v>43539</v>
      </c>
      <c r="G1087" s="215">
        <f t="shared" si="131"/>
        <v>43558</v>
      </c>
      <c r="H1087" s="218"/>
      <c r="J1087" s="218"/>
    </row>
    <row r="1088" spans="1:10">
      <c r="A1088" s="218"/>
      <c r="B1088" s="216" t="s">
        <v>1306</v>
      </c>
      <c r="C1088" s="258" t="s">
        <v>1305</v>
      </c>
      <c r="D1088" s="926"/>
      <c r="E1088" s="215">
        <f t="shared" si="131"/>
        <v>43542</v>
      </c>
      <c r="F1088" s="215">
        <f t="shared" si="131"/>
        <v>43546</v>
      </c>
      <c r="G1088" s="215">
        <f t="shared" si="131"/>
        <v>43565</v>
      </c>
      <c r="H1088" s="218"/>
      <c r="J1088" s="218"/>
    </row>
    <row r="1089" spans="1:10">
      <c r="A1089" s="218"/>
      <c r="B1089" s="216" t="s">
        <v>1304</v>
      </c>
      <c r="C1089" s="258" t="s">
        <v>1303</v>
      </c>
      <c r="D1089" s="927"/>
      <c r="E1089" s="215">
        <f t="shared" si="131"/>
        <v>43549</v>
      </c>
      <c r="F1089" s="215">
        <f t="shared" si="131"/>
        <v>43553</v>
      </c>
      <c r="G1089" s="215">
        <f t="shared" si="131"/>
        <v>43572</v>
      </c>
      <c r="H1089" s="218"/>
      <c r="J1089" s="218"/>
    </row>
    <row r="1090" spans="1:10">
      <c r="A1090" s="218"/>
      <c r="B1090" s="218"/>
      <c r="C1090" s="218"/>
      <c r="D1090" s="218"/>
      <c r="E1090" s="218"/>
      <c r="F1090" s="218"/>
      <c r="G1090" s="218"/>
      <c r="H1090" s="218"/>
      <c r="J1090" s="218"/>
    </row>
    <row r="1091" spans="1:10">
      <c r="A1091" s="218"/>
      <c r="B1091" s="928" t="s">
        <v>40</v>
      </c>
      <c r="C1091" s="928" t="s">
        <v>41</v>
      </c>
      <c r="D1091" s="930" t="s">
        <v>42</v>
      </c>
      <c r="E1091" s="217" t="s">
        <v>201</v>
      </c>
      <c r="F1091" s="217" t="s">
        <v>201</v>
      </c>
      <c r="G1091" s="217" t="s">
        <v>292</v>
      </c>
      <c r="H1091" s="218"/>
      <c r="J1091" s="218"/>
    </row>
    <row r="1092" spans="1:10">
      <c r="A1092" s="218"/>
      <c r="B1092" s="929"/>
      <c r="C1092" s="929"/>
      <c r="D1092" s="931"/>
      <c r="E1092" s="217" t="s">
        <v>1085</v>
      </c>
      <c r="F1092" s="217" t="s">
        <v>44</v>
      </c>
      <c r="G1092" s="215" t="s">
        <v>45</v>
      </c>
      <c r="H1092" s="218"/>
      <c r="J1092" s="218"/>
    </row>
    <row r="1093" spans="1:10">
      <c r="A1093" s="218"/>
      <c r="B1093" s="216" t="s">
        <v>1302</v>
      </c>
      <c r="C1093" s="255" t="s">
        <v>1301</v>
      </c>
      <c r="D1093" s="932" t="s">
        <v>1300</v>
      </c>
      <c r="E1093" s="215">
        <v>43522</v>
      </c>
      <c r="F1093" s="215">
        <v>43526</v>
      </c>
      <c r="G1093" s="215">
        <v>43545</v>
      </c>
      <c r="H1093" s="218"/>
      <c r="J1093" s="218"/>
    </row>
    <row r="1094" spans="1:10">
      <c r="A1094" s="218"/>
      <c r="B1094" s="216" t="s">
        <v>1299</v>
      </c>
      <c r="C1094" s="258" t="s">
        <v>1298</v>
      </c>
      <c r="D1094" s="926"/>
      <c r="E1094" s="215">
        <f t="shared" ref="E1094:G1097" si="132">E1093+7</f>
        <v>43529</v>
      </c>
      <c r="F1094" s="215">
        <f t="shared" si="132"/>
        <v>43533</v>
      </c>
      <c r="G1094" s="215">
        <f t="shared" si="132"/>
        <v>43552</v>
      </c>
      <c r="H1094" s="218"/>
      <c r="J1094" s="218"/>
    </row>
    <row r="1095" spans="1:10">
      <c r="A1095" s="218"/>
      <c r="B1095" s="216" t="s">
        <v>1297</v>
      </c>
      <c r="C1095" s="258" t="s">
        <v>1296</v>
      </c>
      <c r="D1095" s="926"/>
      <c r="E1095" s="215">
        <f t="shared" si="132"/>
        <v>43536</v>
      </c>
      <c r="F1095" s="215">
        <f t="shared" si="132"/>
        <v>43540</v>
      </c>
      <c r="G1095" s="215">
        <f t="shared" si="132"/>
        <v>43559</v>
      </c>
      <c r="H1095" s="218"/>
      <c r="J1095" s="218"/>
    </row>
    <row r="1096" spans="1:10">
      <c r="A1096" s="218"/>
      <c r="B1096" s="216" t="s">
        <v>1295</v>
      </c>
      <c r="C1096" s="258" t="s">
        <v>1294</v>
      </c>
      <c r="D1096" s="926"/>
      <c r="E1096" s="215">
        <f t="shared" si="132"/>
        <v>43543</v>
      </c>
      <c r="F1096" s="215">
        <f t="shared" si="132"/>
        <v>43547</v>
      </c>
      <c r="G1096" s="215">
        <f t="shared" si="132"/>
        <v>43566</v>
      </c>
      <c r="H1096" s="218"/>
      <c r="J1096" s="218"/>
    </row>
    <row r="1097" spans="1:10">
      <c r="A1097" s="218"/>
      <c r="B1097" s="216" t="s">
        <v>1195</v>
      </c>
      <c r="C1097" s="258" t="s">
        <v>1293</v>
      </c>
      <c r="D1097" s="927"/>
      <c r="E1097" s="215">
        <f t="shared" si="132"/>
        <v>43550</v>
      </c>
      <c r="F1097" s="215">
        <f t="shared" si="132"/>
        <v>43554</v>
      </c>
      <c r="G1097" s="215">
        <f t="shared" si="132"/>
        <v>43573</v>
      </c>
      <c r="H1097" s="218"/>
      <c r="J1097" s="218"/>
    </row>
    <row r="1098" spans="1:10">
      <c r="A1098" s="218"/>
      <c r="B1098" s="218"/>
      <c r="C1098" s="235"/>
      <c r="D1098" s="226"/>
      <c r="E1098" s="225"/>
      <c r="F1098" s="225"/>
      <c r="G1098" s="225"/>
      <c r="H1098" s="218"/>
      <c r="J1098" s="218"/>
    </row>
    <row r="1099" spans="1:10">
      <c r="A1099" s="230" t="s">
        <v>172</v>
      </c>
      <c r="B1099" s="252"/>
      <c r="C1099" s="252"/>
      <c r="D1099" s="230"/>
      <c r="E1099" s="230"/>
      <c r="F1099" s="230"/>
      <c r="G1099" s="250"/>
      <c r="H1099" s="218"/>
      <c r="J1099" s="218"/>
    </row>
    <row r="1100" spans="1:10">
      <c r="A1100" s="218"/>
      <c r="B1100" s="928" t="s">
        <v>40</v>
      </c>
      <c r="C1100" s="928" t="s">
        <v>41</v>
      </c>
      <c r="D1100" s="930" t="s">
        <v>42</v>
      </c>
      <c r="E1100" s="217" t="s">
        <v>201</v>
      </c>
      <c r="F1100" s="217" t="s">
        <v>201</v>
      </c>
      <c r="G1100" s="217" t="s">
        <v>172</v>
      </c>
      <c r="H1100" s="218"/>
      <c r="J1100" s="218"/>
    </row>
    <row r="1101" spans="1:10">
      <c r="A1101" s="218"/>
      <c r="B1101" s="929"/>
      <c r="C1101" s="929"/>
      <c r="D1101" s="931"/>
      <c r="E1101" s="217" t="s">
        <v>1085</v>
      </c>
      <c r="F1101" s="217" t="s">
        <v>44</v>
      </c>
      <c r="G1101" s="217" t="s">
        <v>45</v>
      </c>
      <c r="H1101" s="218"/>
      <c r="J1101" s="218"/>
    </row>
    <row r="1102" spans="1:10">
      <c r="A1102" s="218"/>
      <c r="B1102" s="224" t="s">
        <v>1290</v>
      </c>
      <c r="C1102" s="224" t="s">
        <v>1289</v>
      </c>
      <c r="D1102" s="932" t="s">
        <v>1288</v>
      </c>
      <c r="E1102" s="215">
        <v>43522</v>
      </c>
      <c r="F1102" s="215">
        <v>43527</v>
      </c>
      <c r="G1102" s="215">
        <v>43559</v>
      </c>
      <c r="H1102" s="218"/>
      <c r="J1102" s="218"/>
    </row>
    <row r="1103" spans="1:10">
      <c r="A1103" s="218"/>
      <c r="B1103" s="224" t="s">
        <v>1287</v>
      </c>
      <c r="C1103" s="224" t="s">
        <v>1286</v>
      </c>
      <c r="D1103" s="926"/>
      <c r="E1103" s="215">
        <f t="shared" ref="E1103:G1106" si="133">E1102+7</f>
        <v>43529</v>
      </c>
      <c r="F1103" s="215">
        <f t="shared" si="133"/>
        <v>43534</v>
      </c>
      <c r="G1103" s="215">
        <f t="shared" si="133"/>
        <v>43566</v>
      </c>
      <c r="H1103" s="218"/>
      <c r="J1103" s="218"/>
    </row>
    <row r="1104" spans="1:10">
      <c r="A1104" s="218"/>
      <c r="B1104" s="224" t="s">
        <v>1285</v>
      </c>
      <c r="C1104" s="224" t="s">
        <v>1284</v>
      </c>
      <c r="D1104" s="926"/>
      <c r="E1104" s="215">
        <f t="shared" si="133"/>
        <v>43536</v>
      </c>
      <c r="F1104" s="215">
        <f t="shared" si="133"/>
        <v>43541</v>
      </c>
      <c r="G1104" s="215">
        <f t="shared" si="133"/>
        <v>43573</v>
      </c>
      <c r="H1104" s="218"/>
      <c r="J1104" s="218"/>
    </row>
    <row r="1105" spans="1:10">
      <c r="A1105" s="218"/>
      <c r="B1105" s="224" t="s">
        <v>1283</v>
      </c>
      <c r="C1105" s="224" t="s">
        <v>1282</v>
      </c>
      <c r="D1105" s="926"/>
      <c r="E1105" s="215">
        <f t="shared" si="133"/>
        <v>43543</v>
      </c>
      <c r="F1105" s="215">
        <f t="shared" si="133"/>
        <v>43548</v>
      </c>
      <c r="G1105" s="215">
        <f t="shared" si="133"/>
        <v>43580</v>
      </c>
      <c r="H1105" s="218"/>
      <c r="J1105" s="218"/>
    </row>
    <row r="1106" spans="1:10">
      <c r="A1106" s="218"/>
      <c r="B1106" s="224" t="s">
        <v>1281</v>
      </c>
      <c r="C1106" s="224" t="s">
        <v>1280</v>
      </c>
      <c r="D1106" s="927"/>
      <c r="E1106" s="215">
        <f t="shared" si="133"/>
        <v>43550</v>
      </c>
      <c r="F1106" s="215">
        <f t="shared" si="133"/>
        <v>43555</v>
      </c>
      <c r="G1106" s="215">
        <f t="shared" si="133"/>
        <v>43587</v>
      </c>
      <c r="H1106" s="218"/>
      <c r="J1106" s="218"/>
    </row>
    <row r="1107" spans="1:10">
      <c r="A1107" s="218"/>
      <c r="B1107" s="227"/>
      <c r="C1107" s="235"/>
      <c r="D1107" s="226"/>
      <c r="E1107" s="225"/>
      <c r="F1107" s="225"/>
      <c r="G1107" s="225"/>
      <c r="H1107" s="218"/>
      <c r="J1107" s="218"/>
    </row>
    <row r="1108" spans="1:10">
      <c r="A1108" s="218"/>
      <c r="B1108" s="928" t="s">
        <v>40</v>
      </c>
      <c r="C1108" s="928" t="s">
        <v>41</v>
      </c>
      <c r="D1108" s="930" t="s">
        <v>42</v>
      </c>
      <c r="E1108" s="217" t="s">
        <v>201</v>
      </c>
      <c r="F1108" s="217" t="s">
        <v>201</v>
      </c>
      <c r="G1108" s="217" t="s">
        <v>1292</v>
      </c>
      <c r="H1108" s="218"/>
      <c r="J1108" s="218"/>
    </row>
    <row r="1109" spans="1:10">
      <c r="A1109" s="218"/>
      <c r="B1109" s="929"/>
      <c r="C1109" s="929"/>
      <c r="D1109" s="931"/>
      <c r="E1109" s="217" t="s">
        <v>1085</v>
      </c>
      <c r="F1109" s="217" t="s">
        <v>44</v>
      </c>
      <c r="G1109" s="215" t="s">
        <v>45</v>
      </c>
      <c r="H1109" s="218"/>
      <c r="J1109" s="218"/>
    </row>
    <row r="1110" spans="1:10">
      <c r="A1110" s="218"/>
      <c r="B1110" s="216" t="s">
        <v>1278</v>
      </c>
      <c r="C1110" s="258" t="s">
        <v>1277</v>
      </c>
      <c r="D1110" s="932" t="s">
        <v>1291</v>
      </c>
      <c r="E1110" s="215">
        <v>43524</v>
      </c>
      <c r="F1110" s="215">
        <v>43529</v>
      </c>
      <c r="G1110" s="215">
        <v>43562</v>
      </c>
      <c r="H1110" s="218"/>
      <c r="J1110" s="218"/>
    </row>
    <row r="1111" spans="1:10">
      <c r="A1111" s="218"/>
      <c r="B1111" s="216" t="s">
        <v>1275</v>
      </c>
      <c r="C1111" s="258" t="s">
        <v>1274</v>
      </c>
      <c r="D1111" s="926"/>
      <c r="E1111" s="215">
        <f t="shared" ref="E1111:G1113" si="134">E1110+7</f>
        <v>43531</v>
      </c>
      <c r="F1111" s="215">
        <f t="shared" si="134"/>
        <v>43536</v>
      </c>
      <c r="G1111" s="215">
        <f t="shared" si="134"/>
        <v>43569</v>
      </c>
      <c r="H1111" s="218"/>
      <c r="J1111" s="218"/>
    </row>
    <row r="1112" spans="1:10">
      <c r="A1112" s="218"/>
      <c r="B1112" s="216" t="s">
        <v>1273</v>
      </c>
      <c r="C1112" s="258" t="s">
        <v>1272</v>
      </c>
      <c r="D1112" s="926"/>
      <c r="E1112" s="215">
        <f t="shared" si="134"/>
        <v>43538</v>
      </c>
      <c r="F1112" s="215">
        <f t="shared" si="134"/>
        <v>43543</v>
      </c>
      <c r="G1112" s="215">
        <f t="shared" si="134"/>
        <v>43576</v>
      </c>
      <c r="H1112" s="218"/>
      <c r="J1112" s="218"/>
    </row>
    <row r="1113" spans="1:10">
      <c r="A1113" s="218"/>
      <c r="B1113" s="216" t="s">
        <v>1271</v>
      </c>
      <c r="C1113" s="258" t="s">
        <v>1270</v>
      </c>
      <c r="D1113" s="927"/>
      <c r="E1113" s="215">
        <f t="shared" si="134"/>
        <v>43545</v>
      </c>
      <c r="F1113" s="215">
        <f t="shared" si="134"/>
        <v>43550</v>
      </c>
      <c r="G1113" s="215">
        <f t="shared" si="134"/>
        <v>43583</v>
      </c>
      <c r="H1113" s="218"/>
      <c r="J1113" s="218"/>
    </row>
    <row r="1114" spans="1:10">
      <c r="A1114" s="218"/>
      <c r="B1114" s="227"/>
      <c r="C1114" s="235"/>
      <c r="D1114" s="226"/>
      <c r="E1114" s="225"/>
      <c r="F1114" s="225"/>
      <c r="G1114" s="225"/>
      <c r="H1114" s="218"/>
      <c r="J1114" s="218"/>
    </row>
    <row r="1115" spans="1:10">
      <c r="A1115" s="230" t="s">
        <v>173</v>
      </c>
      <c r="B1115" s="252"/>
      <c r="C1115" s="252"/>
      <c r="D1115" s="230"/>
      <c r="E1115" s="230"/>
      <c r="F1115" s="230"/>
      <c r="G1115" s="250"/>
      <c r="H1115" s="218"/>
      <c r="J1115" s="218"/>
    </row>
    <row r="1116" spans="1:10">
      <c r="A1116" s="230"/>
      <c r="B1116" s="928" t="s">
        <v>40</v>
      </c>
      <c r="C1116" s="928" t="s">
        <v>41</v>
      </c>
      <c r="D1116" s="930" t="s">
        <v>42</v>
      </c>
      <c r="E1116" s="217" t="s">
        <v>201</v>
      </c>
      <c r="F1116" s="217" t="s">
        <v>201</v>
      </c>
      <c r="G1116" s="217" t="s">
        <v>173</v>
      </c>
      <c r="H1116" s="218"/>
      <c r="J1116" s="218"/>
    </row>
    <row r="1117" spans="1:10">
      <c r="A1117" s="230"/>
      <c r="B1117" s="929"/>
      <c r="C1117" s="929"/>
      <c r="D1117" s="931"/>
      <c r="E1117" s="217" t="s">
        <v>1085</v>
      </c>
      <c r="F1117" s="217" t="s">
        <v>44</v>
      </c>
      <c r="G1117" s="215" t="s">
        <v>45</v>
      </c>
      <c r="H1117" s="218"/>
      <c r="J1117" s="218"/>
    </row>
    <row r="1118" spans="1:10">
      <c r="A1118" s="230"/>
      <c r="B1118" s="224" t="s">
        <v>1290</v>
      </c>
      <c r="C1118" s="224" t="s">
        <v>1289</v>
      </c>
      <c r="D1118" s="932" t="s">
        <v>1288</v>
      </c>
      <c r="E1118" s="215">
        <v>43522</v>
      </c>
      <c r="F1118" s="215">
        <v>43527</v>
      </c>
      <c r="G1118" s="215">
        <v>43562</v>
      </c>
      <c r="H1118" s="218"/>
      <c r="J1118" s="218"/>
    </row>
    <row r="1119" spans="1:10">
      <c r="A1119" s="230"/>
      <c r="B1119" s="224" t="s">
        <v>1287</v>
      </c>
      <c r="C1119" s="224" t="s">
        <v>1286</v>
      </c>
      <c r="D1119" s="926"/>
      <c r="E1119" s="215">
        <f t="shared" ref="E1119:G1122" si="135">E1118+7</f>
        <v>43529</v>
      </c>
      <c r="F1119" s="215">
        <f t="shared" si="135"/>
        <v>43534</v>
      </c>
      <c r="G1119" s="215">
        <f t="shared" si="135"/>
        <v>43569</v>
      </c>
      <c r="H1119" s="218"/>
      <c r="J1119" s="218"/>
    </row>
    <row r="1120" spans="1:10">
      <c r="A1120" s="230"/>
      <c r="B1120" s="224" t="s">
        <v>1285</v>
      </c>
      <c r="C1120" s="224" t="s">
        <v>1284</v>
      </c>
      <c r="D1120" s="926"/>
      <c r="E1120" s="215">
        <f t="shared" si="135"/>
        <v>43536</v>
      </c>
      <c r="F1120" s="215">
        <f t="shared" si="135"/>
        <v>43541</v>
      </c>
      <c r="G1120" s="215">
        <f t="shared" si="135"/>
        <v>43576</v>
      </c>
      <c r="H1120" s="218"/>
      <c r="J1120" s="218"/>
    </row>
    <row r="1121" spans="1:10">
      <c r="A1121" s="230"/>
      <c r="B1121" s="224" t="s">
        <v>1283</v>
      </c>
      <c r="C1121" s="224" t="s">
        <v>1282</v>
      </c>
      <c r="D1121" s="926"/>
      <c r="E1121" s="215">
        <f t="shared" si="135"/>
        <v>43543</v>
      </c>
      <c r="F1121" s="215">
        <f t="shared" si="135"/>
        <v>43548</v>
      </c>
      <c r="G1121" s="215">
        <f t="shared" si="135"/>
        <v>43583</v>
      </c>
      <c r="H1121" s="218"/>
      <c r="J1121" s="218"/>
    </row>
    <row r="1122" spans="1:10">
      <c r="A1122" s="230"/>
      <c r="B1122" s="224" t="s">
        <v>1281</v>
      </c>
      <c r="C1122" s="224" t="s">
        <v>1280</v>
      </c>
      <c r="D1122" s="927"/>
      <c r="E1122" s="215">
        <f t="shared" si="135"/>
        <v>43550</v>
      </c>
      <c r="F1122" s="215">
        <f t="shared" si="135"/>
        <v>43555</v>
      </c>
      <c r="G1122" s="215">
        <f t="shared" si="135"/>
        <v>43590</v>
      </c>
      <c r="H1122" s="218"/>
      <c r="J1122" s="218"/>
    </row>
    <row r="1123" spans="1:10">
      <c r="A1123" s="230"/>
      <c r="B1123" s="259"/>
      <c r="C1123" s="235"/>
      <c r="D1123" s="226"/>
      <c r="E1123" s="225"/>
      <c r="F1123" s="225"/>
      <c r="G1123" s="225"/>
      <c r="H1123" s="218"/>
      <c r="J1123" s="218"/>
    </row>
    <row r="1124" spans="1:10">
      <c r="A1124" s="230" t="s">
        <v>174</v>
      </c>
      <c r="B1124" s="240"/>
      <c r="C1124" s="240"/>
      <c r="D1124" s="239"/>
      <c r="E1124" s="239"/>
      <c r="F1124" s="238"/>
      <c r="G1124" s="238"/>
      <c r="H1124" s="218"/>
      <c r="J1124" s="218"/>
    </row>
    <row r="1125" spans="1:10">
      <c r="A1125" s="230"/>
      <c r="B1125" s="928" t="s">
        <v>40</v>
      </c>
      <c r="C1125" s="928" t="s">
        <v>41</v>
      </c>
      <c r="D1125" s="930" t="s">
        <v>42</v>
      </c>
      <c r="E1125" s="217" t="s">
        <v>201</v>
      </c>
      <c r="F1125" s="217" t="s">
        <v>201</v>
      </c>
      <c r="G1125" s="217" t="s">
        <v>174</v>
      </c>
      <c r="H1125" s="242"/>
      <c r="J1125" s="218"/>
    </row>
    <row r="1126" spans="1:10">
      <c r="A1126" s="230"/>
      <c r="B1126" s="929"/>
      <c r="C1126" s="929"/>
      <c r="D1126" s="931"/>
      <c r="E1126" s="217" t="s">
        <v>1085</v>
      </c>
      <c r="F1126" s="217" t="s">
        <v>44</v>
      </c>
      <c r="G1126" s="217" t="s">
        <v>45</v>
      </c>
      <c r="H1126" s="242"/>
      <c r="J1126" s="218"/>
    </row>
    <row r="1127" spans="1:10">
      <c r="A1127" s="230"/>
      <c r="B1127" s="224" t="s">
        <v>1290</v>
      </c>
      <c r="C1127" s="224" t="s">
        <v>1289</v>
      </c>
      <c r="D1127" s="932" t="s">
        <v>1288</v>
      </c>
      <c r="E1127" s="215">
        <v>43522</v>
      </c>
      <c r="F1127" s="215">
        <v>43527</v>
      </c>
      <c r="G1127" s="215">
        <v>43561</v>
      </c>
      <c r="H1127" s="242"/>
      <c r="J1127" s="218"/>
    </row>
    <row r="1128" spans="1:10">
      <c r="A1128" s="230"/>
      <c r="B1128" s="224" t="s">
        <v>1287</v>
      </c>
      <c r="C1128" s="224" t="s">
        <v>1286</v>
      </c>
      <c r="D1128" s="926"/>
      <c r="E1128" s="215">
        <f t="shared" ref="E1128:G1131" si="136">E1127+7</f>
        <v>43529</v>
      </c>
      <c r="F1128" s="215">
        <f t="shared" si="136"/>
        <v>43534</v>
      </c>
      <c r="G1128" s="215">
        <f t="shared" si="136"/>
        <v>43568</v>
      </c>
      <c r="H1128" s="256"/>
      <c r="J1128" s="218"/>
    </row>
    <row r="1129" spans="1:10">
      <c r="A1129" s="230"/>
      <c r="B1129" s="224" t="s">
        <v>1285</v>
      </c>
      <c r="C1129" s="224" t="s">
        <v>1284</v>
      </c>
      <c r="D1129" s="926"/>
      <c r="E1129" s="215">
        <f t="shared" si="136"/>
        <v>43536</v>
      </c>
      <c r="F1129" s="215">
        <f t="shared" si="136"/>
        <v>43541</v>
      </c>
      <c r="G1129" s="215">
        <f t="shared" si="136"/>
        <v>43575</v>
      </c>
      <c r="H1129" s="256"/>
      <c r="J1129" s="218"/>
    </row>
    <row r="1130" spans="1:10">
      <c r="A1130" s="230"/>
      <c r="B1130" s="224" t="s">
        <v>1283</v>
      </c>
      <c r="C1130" s="224" t="s">
        <v>1282</v>
      </c>
      <c r="D1130" s="926"/>
      <c r="E1130" s="215">
        <f t="shared" si="136"/>
        <v>43543</v>
      </c>
      <c r="F1130" s="215">
        <f t="shared" si="136"/>
        <v>43548</v>
      </c>
      <c r="G1130" s="215">
        <f t="shared" si="136"/>
        <v>43582</v>
      </c>
      <c r="H1130" s="256"/>
      <c r="J1130" s="218"/>
    </row>
    <row r="1131" spans="1:10">
      <c r="A1131" s="230"/>
      <c r="B1131" s="224" t="s">
        <v>1281</v>
      </c>
      <c r="C1131" s="224" t="s">
        <v>1280</v>
      </c>
      <c r="D1131" s="927"/>
      <c r="E1131" s="215">
        <f t="shared" si="136"/>
        <v>43550</v>
      </c>
      <c r="F1131" s="215">
        <f t="shared" si="136"/>
        <v>43555</v>
      </c>
      <c r="G1131" s="215">
        <f t="shared" si="136"/>
        <v>43589</v>
      </c>
      <c r="H1131" s="256"/>
      <c r="J1131" s="218"/>
    </row>
    <row r="1132" spans="1:10">
      <c r="A1132" s="230"/>
      <c r="B1132" s="227"/>
      <c r="C1132" s="235"/>
      <c r="D1132" s="226"/>
      <c r="E1132" s="225"/>
      <c r="F1132" s="225"/>
      <c r="G1132" s="218"/>
      <c r="H1132" s="218"/>
      <c r="J1132" s="218"/>
    </row>
    <row r="1133" spans="1:10">
      <c r="A1133" s="230" t="s">
        <v>170</v>
      </c>
      <c r="B1133" s="219"/>
      <c r="C1133" s="219"/>
      <c r="D1133" s="218"/>
      <c r="E1133" s="218"/>
      <c r="F1133" s="218"/>
      <c r="G1133" s="218"/>
      <c r="H1133" s="218"/>
      <c r="J1133" s="218"/>
    </row>
    <row r="1134" spans="1:10">
      <c r="A1134" s="218"/>
      <c r="B1134" s="928" t="s">
        <v>40</v>
      </c>
      <c r="C1134" s="928" t="s">
        <v>41</v>
      </c>
      <c r="D1134" s="930" t="s">
        <v>42</v>
      </c>
      <c r="E1134" s="217" t="s">
        <v>201</v>
      </c>
      <c r="F1134" s="217" t="s">
        <v>201</v>
      </c>
      <c r="G1134" s="217" t="s">
        <v>170</v>
      </c>
      <c r="H1134" s="218"/>
      <c r="J1134" s="218"/>
    </row>
    <row r="1135" spans="1:10">
      <c r="A1135" s="218"/>
      <c r="B1135" s="929"/>
      <c r="C1135" s="929"/>
      <c r="D1135" s="931"/>
      <c r="E1135" s="217" t="s">
        <v>1085</v>
      </c>
      <c r="F1135" s="217" t="s">
        <v>44</v>
      </c>
      <c r="G1135" s="215" t="s">
        <v>45</v>
      </c>
      <c r="H1135" s="218"/>
      <c r="J1135" s="218"/>
    </row>
    <row r="1136" spans="1:10">
      <c r="A1136" s="218"/>
      <c r="B1136" s="224" t="s">
        <v>1290</v>
      </c>
      <c r="C1136" s="224" t="s">
        <v>1289</v>
      </c>
      <c r="D1136" s="932" t="s">
        <v>1288</v>
      </c>
      <c r="E1136" s="215">
        <v>43522</v>
      </c>
      <c r="F1136" s="215">
        <v>43527</v>
      </c>
      <c r="G1136" s="215">
        <v>43565</v>
      </c>
      <c r="H1136" s="218"/>
      <c r="J1136" s="218"/>
    </row>
    <row r="1137" spans="1:10">
      <c r="A1137" s="218"/>
      <c r="B1137" s="224" t="s">
        <v>1287</v>
      </c>
      <c r="C1137" s="224" t="s">
        <v>1286</v>
      </c>
      <c r="D1137" s="926"/>
      <c r="E1137" s="215">
        <f t="shared" ref="E1137:G1140" si="137">E1136+7</f>
        <v>43529</v>
      </c>
      <c r="F1137" s="215">
        <f t="shared" si="137"/>
        <v>43534</v>
      </c>
      <c r="G1137" s="215">
        <f t="shared" si="137"/>
        <v>43572</v>
      </c>
      <c r="H1137" s="218"/>
      <c r="J1137" s="218"/>
    </row>
    <row r="1138" spans="1:10">
      <c r="A1138" s="218"/>
      <c r="B1138" s="224" t="s">
        <v>1285</v>
      </c>
      <c r="C1138" s="224" t="s">
        <v>1284</v>
      </c>
      <c r="D1138" s="926"/>
      <c r="E1138" s="215">
        <f t="shared" si="137"/>
        <v>43536</v>
      </c>
      <c r="F1138" s="215">
        <f t="shared" si="137"/>
        <v>43541</v>
      </c>
      <c r="G1138" s="215">
        <f t="shared" si="137"/>
        <v>43579</v>
      </c>
      <c r="H1138" s="218"/>
      <c r="J1138" s="218"/>
    </row>
    <row r="1139" spans="1:10">
      <c r="A1139" s="218"/>
      <c r="B1139" s="224" t="s">
        <v>1283</v>
      </c>
      <c r="C1139" s="224" t="s">
        <v>1282</v>
      </c>
      <c r="D1139" s="926"/>
      <c r="E1139" s="215">
        <f t="shared" si="137"/>
        <v>43543</v>
      </c>
      <c r="F1139" s="215">
        <f t="shared" si="137"/>
        <v>43548</v>
      </c>
      <c r="G1139" s="215">
        <f t="shared" si="137"/>
        <v>43586</v>
      </c>
      <c r="H1139" s="218"/>
      <c r="J1139" s="218"/>
    </row>
    <row r="1140" spans="1:10">
      <c r="A1140" s="218"/>
      <c r="B1140" s="224" t="s">
        <v>1281</v>
      </c>
      <c r="C1140" s="224" t="s">
        <v>1280</v>
      </c>
      <c r="D1140" s="927"/>
      <c r="E1140" s="215">
        <f t="shared" si="137"/>
        <v>43550</v>
      </c>
      <c r="F1140" s="215">
        <f t="shared" si="137"/>
        <v>43555</v>
      </c>
      <c r="G1140" s="215">
        <f t="shared" si="137"/>
        <v>43593</v>
      </c>
      <c r="H1140" s="218"/>
      <c r="J1140" s="218"/>
    </row>
    <row r="1141" spans="1:10">
      <c r="A1141" s="218"/>
      <c r="B1141" s="227"/>
      <c r="C1141" s="235"/>
      <c r="D1141" s="226"/>
      <c r="E1141" s="225"/>
      <c r="F1141" s="225"/>
      <c r="G1141" s="225"/>
      <c r="H1141" s="218"/>
      <c r="J1141" s="218"/>
    </row>
    <row r="1142" spans="1:10">
      <c r="A1142" s="218"/>
      <c r="B1142" s="928" t="s">
        <v>40</v>
      </c>
      <c r="C1142" s="928" t="s">
        <v>41</v>
      </c>
      <c r="D1142" s="930" t="s">
        <v>42</v>
      </c>
      <c r="E1142" s="217" t="s">
        <v>201</v>
      </c>
      <c r="F1142" s="217" t="s">
        <v>201</v>
      </c>
      <c r="G1142" s="217" t="s">
        <v>170</v>
      </c>
      <c r="H1142" s="218"/>
      <c r="J1142" s="218"/>
    </row>
    <row r="1143" spans="1:10">
      <c r="A1143" s="218"/>
      <c r="B1143" s="929"/>
      <c r="C1143" s="929"/>
      <c r="D1143" s="931"/>
      <c r="E1143" s="217" t="s">
        <v>1085</v>
      </c>
      <c r="F1143" s="217" t="s">
        <v>44</v>
      </c>
      <c r="G1143" s="215" t="s">
        <v>45</v>
      </c>
      <c r="H1143" s="218"/>
      <c r="J1143" s="218"/>
    </row>
    <row r="1144" spans="1:10">
      <c r="A1144" s="218"/>
      <c r="B1144" s="216" t="s">
        <v>1278</v>
      </c>
      <c r="C1144" s="258" t="s">
        <v>1277</v>
      </c>
      <c r="D1144" s="932" t="s">
        <v>1276</v>
      </c>
      <c r="E1144" s="215">
        <v>43524</v>
      </c>
      <c r="F1144" s="215">
        <v>43529</v>
      </c>
      <c r="G1144" s="215">
        <v>43570</v>
      </c>
      <c r="H1144" s="218"/>
      <c r="J1144" s="218"/>
    </row>
    <row r="1145" spans="1:10">
      <c r="A1145" s="218"/>
      <c r="B1145" s="216" t="s">
        <v>1275</v>
      </c>
      <c r="C1145" s="258" t="s">
        <v>1274</v>
      </c>
      <c r="D1145" s="926"/>
      <c r="E1145" s="215">
        <f t="shared" ref="E1145:G1147" si="138">E1144+7</f>
        <v>43531</v>
      </c>
      <c r="F1145" s="215">
        <f t="shared" si="138"/>
        <v>43536</v>
      </c>
      <c r="G1145" s="215">
        <f t="shared" si="138"/>
        <v>43577</v>
      </c>
      <c r="H1145" s="218"/>
      <c r="J1145" s="218"/>
    </row>
    <row r="1146" spans="1:10">
      <c r="A1146" s="218"/>
      <c r="B1146" s="216" t="s">
        <v>1273</v>
      </c>
      <c r="C1146" s="258" t="s">
        <v>1272</v>
      </c>
      <c r="D1146" s="926"/>
      <c r="E1146" s="215">
        <f t="shared" si="138"/>
        <v>43538</v>
      </c>
      <c r="F1146" s="215">
        <f t="shared" si="138"/>
        <v>43543</v>
      </c>
      <c r="G1146" s="215">
        <f t="shared" si="138"/>
        <v>43584</v>
      </c>
      <c r="H1146" s="218"/>
      <c r="J1146" s="218"/>
    </row>
    <row r="1147" spans="1:10">
      <c r="A1147" s="218"/>
      <c r="B1147" s="216" t="s">
        <v>1271</v>
      </c>
      <c r="C1147" s="258" t="s">
        <v>1270</v>
      </c>
      <c r="D1147" s="927"/>
      <c r="E1147" s="215">
        <f t="shared" si="138"/>
        <v>43545</v>
      </c>
      <c r="F1147" s="215">
        <f t="shared" si="138"/>
        <v>43550</v>
      </c>
      <c r="G1147" s="215">
        <f t="shared" si="138"/>
        <v>43591</v>
      </c>
      <c r="H1147" s="218"/>
      <c r="J1147" s="218"/>
    </row>
    <row r="1148" spans="1:10">
      <c r="A1148" s="218"/>
      <c r="B1148" s="218"/>
      <c r="C1148" s="218"/>
      <c r="D1148" s="218"/>
      <c r="E1148" s="225"/>
      <c r="F1148" s="225"/>
      <c r="G1148" s="225"/>
      <c r="H1148" s="218"/>
      <c r="J1148" s="218"/>
    </row>
    <row r="1149" spans="1:10">
      <c r="A1149" s="230" t="s">
        <v>168</v>
      </c>
      <c r="B1149" s="218"/>
      <c r="C1149" s="218"/>
      <c r="D1149" s="218"/>
      <c r="E1149" s="218"/>
      <c r="F1149" s="218"/>
      <c r="G1149" s="218"/>
      <c r="H1149" s="218"/>
      <c r="J1149" s="218"/>
    </row>
    <row r="1150" spans="1:10">
      <c r="A1150" s="218"/>
      <c r="B1150" s="928" t="s">
        <v>40</v>
      </c>
      <c r="C1150" s="928" t="s">
        <v>41</v>
      </c>
      <c r="D1150" s="930" t="s">
        <v>42</v>
      </c>
      <c r="E1150" s="217" t="s">
        <v>201</v>
      </c>
      <c r="F1150" s="217" t="s">
        <v>201</v>
      </c>
      <c r="G1150" s="215" t="s">
        <v>168</v>
      </c>
      <c r="H1150" s="218"/>
      <c r="J1150" s="218"/>
    </row>
    <row r="1151" spans="1:10">
      <c r="A1151" s="218"/>
      <c r="B1151" s="929"/>
      <c r="C1151" s="929"/>
      <c r="D1151" s="931"/>
      <c r="E1151" s="217" t="s">
        <v>1085</v>
      </c>
      <c r="F1151" s="217" t="s">
        <v>44</v>
      </c>
      <c r="G1151" s="217" t="s">
        <v>45</v>
      </c>
      <c r="H1151" s="218"/>
      <c r="J1151" s="218"/>
    </row>
    <row r="1152" spans="1:10">
      <c r="A1152" s="218"/>
      <c r="B1152" s="224" t="s">
        <v>1290</v>
      </c>
      <c r="C1152" s="224" t="s">
        <v>1289</v>
      </c>
      <c r="D1152" s="932" t="s">
        <v>1288</v>
      </c>
      <c r="E1152" s="215">
        <v>43522</v>
      </c>
      <c r="F1152" s="215">
        <v>43527</v>
      </c>
      <c r="G1152" s="215">
        <v>43566</v>
      </c>
      <c r="H1152" s="218"/>
      <c r="J1152" s="218"/>
    </row>
    <row r="1153" spans="1:10">
      <c r="A1153" s="218"/>
      <c r="B1153" s="224" t="s">
        <v>1287</v>
      </c>
      <c r="C1153" s="224" t="s">
        <v>1286</v>
      </c>
      <c r="D1153" s="926"/>
      <c r="E1153" s="215">
        <f t="shared" ref="E1153:G1156" si="139">E1152+7</f>
        <v>43529</v>
      </c>
      <c r="F1153" s="215">
        <f t="shared" si="139"/>
        <v>43534</v>
      </c>
      <c r="G1153" s="215">
        <f t="shared" si="139"/>
        <v>43573</v>
      </c>
      <c r="H1153" s="218"/>
      <c r="J1153" s="218"/>
    </row>
    <row r="1154" spans="1:10">
      <c r="A1154" s="218"/>
      <c r="B1154" s="224" t="s">
        <v>1285</v>
      </c>
      <c r="C1154" s="224" t="s">
        <v>1284</v>
      </c>
      <c r="D1154" s="926"/>
      <c r="E1154" s="215">
        <f t="shared" si="139"/>
        <v>43536</v>
      </c>
      <c r="F1154" s="215">
        <f t="shared" si="139"/>
        <v>43541</v>
      </c>
      <c r="G1154" s="215">
        <f t="shared" si="139"/>
        <v>43580</v>
      </c>
      <c r="H1154" s="218"/>
      <c r="J1154" s="218"/>
    </row>
    <row r="1155" spans="1:10">
      <c r="A1155" s="218"/>
      <c r="B1155" s="224" t="s">
        <v>1283</v>
      </c>
      <c r="C1155" s="224" t="s">
        <v>1282</v>
      </c>
      <c r="D1155" s="926"/>
      <c r="E1155" s="215">
        <f t="shared" si="139"/>
        <v>43543</v>
      </c>
      <c r="F1155" s="215">
        <f t="shared" si="139"/>
        <v>43548</v>
      </c>
      <c r="G1155" s="215">
        <f t="shared" si="139"/>
        <v>43587</v>
      </c>
      <c r="H1155" s="218"/>
      <c r="J1155" s="218"/>
    </row>
    <row r="1156" spans="1:10">
      <c r="A1156" s="218"/>
      <c r="B1156" s="224" t="s">
        <v>1281</v>
      </c>
      <c r="C1156" s="224" t="s">
        <v>1280</v>
      </c>
      <c r="D1156" s="927"/>
      <c r="E1156" s="215">
        <f t="shared" si="139"/>
        <v>43550</v>
      </c>
      <c r="F1156" s="215">
        <f t="shared" si="139"/>
        <v>43555</v>
      </c>
      <c r="G1156" s="215">
        <f t="shared" si="139"/>
        <v>43594</v>
      </c>
      <c r="H1156" s="218"/>
      <c r="J1156" s="218"/>
    </row>
    <row r="1157" spans="1:10">
      <c r="A1157" s="218"/>
      <c r="B1157" s="227"/>
      <c r="C1157" s="235"/>
      <c r="D1157" s="226"/>
      <c r="E1157" s="225"/>
      <c r="F1157" s="225"/>
      <c r="G1157" s="225"/>
      <c r="H1157" s="218"/>
      <c r="J1157" s="218"/>
    </row>
    <row r="1158" spans="1:10">
      <c r="A1158" s="218"/>
      <c r="B1158" s="928" t="s">
        <v>40</v>
      </c>
      <c r="C1158" s="928" t="s">
        <v>41</v>
      </c>
      <c r="D1158" s="930" t="s">
        <v>42</v>
      </c>
      <c r="E1158" s="217" t="s">
        <v>201</v>
      </c>
      <c r="F1158" s="217" t="s">
        <v>201</v>
      </c>
      <c r="G1158" s="217" t="s">
        <v>1279</v>
      </c>
      <c r="H1158" s="218"/>
      <c r="J1158" s="218"/>
    </row>
    <row r="1159" spans="1:10">
      <c r="A1159" s="218"/>
      <c r="B1159" s="929"/>
      <c r="C1159" s="929"/>
      <c r="D1159" s="931"/>
      <c r="E1159" s="217" t="s">
        <v>1085</v>
      </c>
      <c r="F1159" s="217" t="s">
        <v>44</v>
      </c>
      <c r="G1159" s="215" t="s">
        <v>45</v>
      </c>
      <c r="H1159" s="218"/>
      <c r="J1159" s="218"/>
    </row>
    <row r="1160" spans="1:10">
      <c r="A1160" s="218"/>
      <c r="B1160" s="216" t="s">
        <v>1278</v>
      </c>
      <c r="C1160" s="258" t="s">
        <v>1277</v>
      </c>
      <c r="D1160" s="932" t="s">
        <v>1276</v>
      </c>
      <c r="E1160" s="215">
        <v>43524</v>
      </c>
      <c r="F1160" s="215">
        <v>43529</v>
      </c>
      <c r="G1160" s="215">
        <v>43571</v>
      </c>
      <c r="H1160" s="218"/>
      <c r="J1160" s="218"/>
    </row>
    <row r="1161" spans="1:10">
      <c r="A1161" s="218"/>
      <c r="B1161" s="216" t="s">
        <v>1275</v>
      </c>
      <c r="C1161" s="258" t="s">
        <v>1274</v>
      </c>
      <c r="D1161" s="926"/>
      <c r="E1161" s="215">
        <f t="shared" ref="E1161:G1163" si="140">E1160+7</f>
        <v>43531</v>
      </c>
      <c r="F1161" s="215">
        <f t="shared" si="140"/>
        <v>43536</v>
      </c>
      <c r="G1161" s="215">
        <f t="shared" si="140"/>
        <v>43578</v>
      </c>
      <c r="H1161" s="218"/>
      <c r="J1161" s="218"/>
    </row>
    <row r="1162" spans="1:10">
      <c r="A1162" s="218"/>
      <c r="B1162" s="216" t="s">
        <v>1273</v>
      </c>
      <c r="C1162" s="258" t="s">
        <v>1272</v>
      </c>
      <c r="D1162" s="926"/>
      <c r="E1162" s="215">
        <f t="shared" si="140"/>
        <v>43538</v>
      </c>
      <c r="F1162" s="215">
        <f t="shared" si="140"/>
        <v>43543</v>
      </c>
      <c r="G1162" s="215">
        <f t="shared" si="140"/>
        <v>43585</v>
      </c>
      <c r="H1162" s="218"/>
      <c r="J1162" s="218"/>
    </row>
    <row r="1163" spans="1:10">
      <c r="A1163" s="218"/>
      <c r="B1163" s="216" t="s">
        <v>1271</v>
      </c>
      <c r="C1163" s="258" t="s">
        <v>1270</v>
      </c>
      <c r="D1163" s="927"/>
      <c r="E1163" s="215">
        <f t="shared" si="140"/>
        <v>43545</v>
      </c>
      <c r="F1163" s="215">
        <f t="shared" si="140"/>
        <v>43550</v>
      </c>
      <c r="G1163" s="215">
        <f t="shared" si="140"/>
        <v>43592</v>
      </c>
      <c r="H1163" s="218"/>
      <c r="J1163" s="218"/>
    </row>
    <row r="1164" spans="1:10">
      <c r="A1164" s="218"/>
      <c r="B1164" s="227"/>
      <c r="C1164" s="235"/>
      <c r="D1164" s="226"/>
      <c r="E1164" s="225"/>
      <c r="F1164" s="225"/>
      <c r="G1164" s="225"/>
      <c r="H1164" s="218"/>
      <c r="J1164" s="218"/>
    </row>
    <row r="1165" spans="1:10">
      <c r="A1165" s="941" t="s">
        <v>1268</v>
      </c>
      <c r="B1165" s="941"/>
      <c r="C1165" s="235"/>
      <c r="D1165" s="226"/>
      <c r="E1165" s="225"/>
      <c r="F1165" s="225"/>
      <c r="G1165" s="225"/>
      <c r="H1165" s="218"/>
      <c r="J1165" s="218"/>
    </row>
    <row r="1166" spans="1:10">
      <c r="A1166" s="218"/>
      <c r="B1166" s="928" t="s">
        <v>40</v>
      </c>
      <c r="C1166" s="928" t="s">
        <v>41</v>
      </c>
      <c r="D1166" s="930" t="s">
        <v>42</v>
      </c>
      <c r="E1166" s="217" t="s">
        <v>201</v>
      </c>
      <c r="F1166" s="217" t="s">
        <v>201</v>
      </c>
      <c r="G1166" s="217" t="s">
        <v>1269</v>
      </c>
      <c r="H1166" s="217" t="s">
        <v>1268</v>
      </c>
      <c r="J1166" s="218"/>
    </row>
    <row r="1167" spans="1:10">
      <c r="A1167" s="218"/>
      <c r="B1167" s="929"/>
      <c r="C1167" s="929"/>
      <c r="D1167" s="931"/>
      <c r="E1167" s="217" t="s">
        <v>1085</v>
      </c>
      <c r="F1167" s="217" t="s">
        <v>44</v>
      </c>
      <c r="G1167" s="217" t="s">
        <v>45</v>
      </c>
      <c r="H1167" s="254"/>
      <c r="J1167" s="218"/>
    </row>
    <row r="1168" spans="1:10">
      <c r="A1168" s="218"/>
      <c r="B1168" s="216" t="s">
        <v>1267</v>
      </c>
      <c r="C1168" s="258" t="s">
        <v>1266</v>
      </c>
      <c r="D1168" s="932" t="s">
        <v>1265</v>
      </c>
      <c r="E1168" s="215">
        <v>43525</v>
      </c>
      <c r="F1168" s="215">
        <v>43529</v>
      </c>
      <c r="G1168" s="215">
        <v>43549</v>
      </c>
      <c r="H1168" s="254" t="s">
        <v>1261</v>
      </c>
      <c r="J1168" s="218"/>
    </row>
    <row r="1169" spans="1:10">
      <c r="A1169" s="218"/>
      <c r="B1169" s="216" t="s">
        <v>1264</v>
      </c>
      <c r="C1169" s="258" t="s">
        <v>1126</v>
      </c>
      <c r="D1169" s="926"/>
      <c r="E1169" s="215">
        <f t="shared" ref="E1169:G1171" si="141">E1168+7</f>
        <v>43532</v>
      </c>
      <c r="F1169" s="215">
        <f t="shared" si="141"/>
        <v>43536</v>
      </c>
      <c r="G1169" s="215">
        <f t="shared" si="141"/>
        <v>43556</v>
      </c>
      <c r="H1169" s="254" t="s">
        <v>1261</v>
      </c>
      <c r="J1169" s="218"/>
    </row>
    <row r="1170" spans="1:10">
      <c r="A1170" s="218"/>
      <c r="B1170" s="216" t="s">
        <v>1263</v>
      </c>
      <c r="C1170" s="258" t="s">
        <v>1124</v>
      </c>
      <c r="D1170" s="926"/>
      <c r="E1170" s="215">
        <f t="shared" si="141"/>
        <v>43539</v>
      </c>
      <c r="F1170" s="215">
        <f t="shared" si="141"/>
        <v>43543</v>
      </c>
      <c r="G1170" s="215">
        <f t="shared" si="141"/>
        <v>43563</v>
      </c>
      <c r="H1170" s="254" t="s">
        <v>1261</v>
      </c>
      <c r="J1170" s="218"/>
    </row>
    <row r="1171" spans="1:10">
      <c r="A1171" s="218"/>
      <c r="B1171" s="216" t="s">
        <v>1262</v>
      </c>
      <c r="C1171" s="258" t="s">
        <v>1122</v>
      </c>
      <c r="D1171" s="927"/>
      <c r="E1171" s="215">
        <f t="shared" si="141"/>
        <v>43546</v>
      </c>
      <c r="F1171" s="215">
        <f t="shared" si="141"/>
        <v>43550</v>
      </c>
      <c r="G1171" s="215">
        <f t="shared" si="141"/>
        <v>43570</v>
      </c>
      <c r="H1171" s="254" t="s">
        <v>1261</v>
      </c>
      <c r="J1171" s="218"/>
    </row>
    <row r="1172" spans="1:10">
      <c r="A1172" s="218"/>
      <c r="B1172" s="227"/>
      <c r="C1172" s="235"/>
      <c r="D1172" s="226"/>
      <c r="E1172" s="225"/>
      <c r="F1172" s="225"/>
      <c r="G1172" s="225"/>
      <c r="H1172" s="218"/>
      <c r="J1172" s="218"/>
    </row>
    <row r="1173" spans="1:10">
      <c r="A1173" s="941" t="s">
        <v>1260</v>
      </c>
      <c r="B1173" s="941"/>
      <c r="C1173" s="219"/>
      <c r="D1173" s="218"/>
      <c r="E1173" s="218"/>
      <c r="F1173" s="218"/>
      <c r="G1173" s="218"/>
      <c r="H1173" s="218"/>
      <c r="J1173" s="218"/>
    </row>
    <row r="1174" spans="1:10">
      <c r="A1174" s="218"/>
      <c r="B1174" s="928" t="s">
        <v>40</v>
      </c>
      <c r="C1174" s="928" t="s">
        <v>41</v>
      </c>
      <c r="D1174" s="930" t="s">
        <v>42</v>
      </c>
      <c r="E1174" s="217" t="s">
        <v>201</v>
      </c>
      <c r="F1174" s="217" t="s">
        <v>201</v>
      </c>
      <c r="G1174" s="217" t="s">
        <v>1254</v>
      </c>
      <c r="H1174" s="217" t="s">
        <v>1260</v>
      </c>
      <c r="J1174" s="218"/>
    </row>
    <row r="1175" spans="1:10">
      <c r="A1175" s="218"/>
      <c r="B1175" s="929"/>
      <c r="C1175" s="929"/>
      <c r="D1175" s="931"/>
      <c r="E1175" s="217" t="s">
        <v>1085</v>
      </c>
      <c r="F1175" s="217" t="s">
        <v>44</v>
      </c>
      <c r="G1175" s="217" t="s">
        <v>45</v>
      </c>
      <c r="H1175" s="254"/>
      <c r="J1175" s="249"/>
    </row>
    <row r="1176" spans="1:10">
      <c r="A1176" s="218"/>
      <c r="B1176" s="216" t="s">
        <v>1259</v>
      </c>
      <c r="C1176" s="255" t="s">
        <v>1126</v>
      </c>
      <c r="D1176" s="932" t="s">
        <v>1258</v>
      </c>
      <c r="E1176" s="215">
        <v>43525</v>
      </c>
      <c r="F1176" s="215">
        <v>43530</v>
      </c>
      <c r="G1176" s="215">
        <f>F1176+20</f>
        <v>43550</v>
      </c>
      <c r="H1176" s="254" t="s">
        <v>1254</v>
      </c>
      <c r="J1176" s="218"/>
    </row>
    <row r="1177" spans="1:10">
      <c r="A1177" s="218"/>
      <c r="B1177" s="216" t="s">
        <v>1257</v>
      </c>
      <c r="C1177" s="255" t="s">
        <v>484</v>
      </c>
      <c r="D1177" s="926"/>
      <c r="E1177" s="215">
        <f t="shared" ref="E1177:G1179" si="142">E1176+7</f>
        <v>43532</v>
      </c>
      <c r="F1177" s="215">
        <f t="shared" si="142"/>
        <v>43537</v>
      </c>
      <c r="G1177" s="215">
        <f t="shared" si="142"/>
        <v>43557</v>
      </c>
      <c r="H1177" s="254" t="s">
        <v>1254</v>
      </c>
      <c r="J1177" s="218"/>
    </row>
    <row r="1178" spans="1:10">
      <c r="A1178" s="218"/>
      <c r="B1178" s="216" t="s">
        <v>1256</v>
      </c>
      <c r="C1178" s="255" t="s">
        <v>745</v>
      </c>
      <c r="D1178" s="926"/>
      <c r="E1178" s="215">
        <f t="shared" si="142"/>
        <v>43539</v>
      </c>
      <c r="F1178" s="215">
        <f t="shared" si="142"/>
        <v>43544</v>
      </c>
      <c r="G1178" s="215">
        <f t="shared" si="142"/>
        <v>43564</v>
      </c>
      <c r="H1178" s="254" t="s">
        <v>1254</v>
      </c>
      <c r="J1178" s="218"/>
    </row>
    <row r="1179" spans="1:10">
      <c r="A1179" s="218"/>
      <c r="B1179" s="216" t="s">
        <v>1255</v>
      </c>
      <c r="C1179" s="255" t="s">
        <v>746</v>
      </c>
      <c r="D1179" s="927"/>
      <c r="E1179" s="215">
        <f t="shared" si="142"/>
        <v>43546</v>
      </c>
      <c r="F1179" s="215">
        <f t="shared" si="142"/>
        <v>43551</v>
      </c>
      <c r="G1179" s="215">
        <f t="shared" si="142"/>
        <v>43571</v>
      </c>
      <c r="H1179" s="254" t="s">
        <v>1254</v>
      </c>
      <c r="J1179" s="218"/>
    </row>
    <row r="1180" spans="1:10">
      <c r="A1180" s="218"/>
      <c r="B1180" s="257"/>
      <c r="C1180" s="257"/>
      <c r="D1180" s="226"/>
      <c r="E1180" s="225"/>
      <c r="F1180" s="225"/>
      <c r="G1180" s="225"/>
      <c r="H1180" s="250"/>
      <c r="J1180" s="218"/>
    </row>
    <row r="1181" spans="1:10">
      <c r="A1181" s="218"/>
      <c r="B1181" s="227"/>
      <c r="C1181" s="235"/>
      <c r="D1181" s="226"/>
      <c r="E1181" s="225"/>
      <c r="F1181" s="225"/>
      <c r="G1181" s="225"/>
      <c r="H1181" s="256"/>
      <c r="J1181" s="218"/>
    </row>
    <row r="1182" spans="1:10">
      <c r="A1182" s="941" t="s">
        <v>1253</v>
      </c>
      <c r="B1182" s="941"/>
      <c r="C1182" s="240"/>
      <c r="D1182" s="239"/>
      <c r="E1182" s="239"/>
      <c r="F1182" s="238"/>
      <c r="G1182" s="238"/>
      <c r="H1182" s="250"/>
      <c r="J1182" s="218"/>
    </row>
    <row r="1183" spans="1:10">
      <c r="A1183" s="218"/>
      <c r="B1183" s="928" t="s">
        <v>784</v>
      </c>
      <c r="C1183" s="928" t="s">
        <v>41</v>
      </c>
      <c r="D1183" s="930" t="s">
        <v>42</v>
      </c>
      <c r="E1183" s="217" t="s">
        <v>201</v>
      </c>
      <c r="F1183" s="217" t="s">
        <v>201</v>
      </c>
      <c r="G1183" s="217" t="s">
        <v>1252</v>
      </c>
      <c r="H1183" s="218"/>
      <c r="J1183" s="218"/>
    </row>
    <row r="1184" spans="1:10">
      <c r="A1184" s="218"/>
      <c r="B1184" s="929"/>
      <c r="C1184" s="929"/>
      <c r="D1184" s="931"/>
      <c r="E1184" s="217" t="s">
        <v>1085</v>
      </c>
      <c r="F1184" s="217" t="s">
        <v>44</v>
      </c>
      <c r="G1184" s="217" t="s">
        <v>45</v>
      </c>
      <c r="H1184" s="218"/>
      <c r="J1184" s="218"/>
    </row>
    <row r="1185" spans="1:10">
      <c r="A1185" s="218"/>
      <c r="B1185" s="216" t="s">
        <v>1251</v>
      </c>
      <c r="C1185" s="255" t="s">
        <v>1250</v>
      </c>
      <c r="D1185" s="932" t="s">
        <v>1249</v>
      </c>
      <c r="E1185" s="215">
        <v>43523</v>
      </c>
      <c r="F1185" s="215">
        <v>43527</v>
      </c>
      <c r="G1185" s="215">
        <f>F1185+36</f>
        <v>43563</v>
      </c>
      <c r="H1185" s="218"/>
      <c r="J1185" s="218"/>
    </row>
    <row r="1186" spans="1:10">
      <c r="A1186" s="218"/>
      <c r="B1186" s="216" t="s">
        <v>1248</v>
      </c>
      <c r="C1186" s="255" t="s">
        <v>1247</v>
      </c>
      <c r="D1186" s="926"/>
      <c r="E1186" s="215">
        <f t="shared" ref="E1186:G1189" si="143">E1185+7</f>
        <v>43530</v>
      </c>
      <c r="F1186" s="215">
        <f t="shared" si="143"/>
        <v>43534</v>
      </c>
      <c r="G1186" s="215">
        <f t="shared" si="143"/>
        <v>43570</v>
      </c>
      <c r="H1186" s="218"/>
      <c r="J1186" s="218"/>
    </row>
    <row r="1187" spans="1:10">
      <c r="A1187" s="218"/>
      <c r="B1187" s="216" t="s">
        <v>1246</v>
      </c>
      <c r="C1187" s="255" t="s">
        <v>1245</v>
      </c>
      <c r="D1187" s="926"/>
      <c r="E1187" s="215">
        <f t="shared" si="143"/>
        <v>43537</v>
      </c>
      <c r="F1187" s="215">
        <f t="shared" si="143"/>
        <v>43541</v>
      </c>
      <c r="G1187" s="215">
        <f t="shared" si="143"/>
        <v>43577</v>
      </c>
      <c r="H1187" s="218"/>
      <c r="J1187" s="218"/>
    </row>
    <row r="1188" spans="1:10">
      <c r="A1188" s="218"/>
      <c r="B1188" s="216" t="s">
        <v>1244</v>
      </c>
      <c r="C1188" s="255" t="s">
        <v>1243</v>
      </c>
      <c r="D1188" s="926"/>
      <c r="E1188" s="215">
        <f t="shared" si="143"/>
        <v>43544</v>
      </c>
      <c r="F1188" s="215">
        <f t="shared" si="143"/>
        <v>43548</v>
      </c>
      <c r="G1188" s="215">
        <f t="shared" si="143"/>
        <v>43584</v>
      </c>
      <c r="H1188" s="218"/>
      <c r="J1188" s="218"/>
    </row>
    <row r="1189" spans="1:10">
      <c r="A1189" s="218"/>
      <c r="B1189" s="216" t="s">
        <v>1242</v>
      </c>
      <c r="C1189" s="255" t="s">
        <v>1241</v>
      </c>
      <c r="D1189" s="927"/>
      <c r="E1189" s="215">
        <f t="shared" si="143"/>
        <v>43551</v>
      </c>
      <c r="F1189" s="215">
        <f t="shared" si="143"/>
        <v>43555</v>
      </c>
      <c r="G1189" s="215">
        <f t="shared" si="143"/>
        <v>43591</v>
      </c>
      <c r="H1189" s="218"/>
      <c r="J1189" s="218"/>
    </row>
    <row r="1190" spans="1:10">
      <c r="A1190" s="218"/>
      <c r="B1190" s="227"/>
      <c r="C1190" s="235"/>
      <c r="D1190" s="226"/>
      <c r="E1190" s="225"/>
      <c r="F1190" s="225"/>
      <c r="G1190" s="225"/>
      <c r="H1190" s="250"/>
      <c r="J1190" s="218"/>
    </row>
    <row r="1191" spans="1:10">
      <c r="A1191" s="941" t="s">
        <v>302</v>
      </c>
      <c r="B1191" s="941"/>
      <c r="C1191" s="219"/>
      <c r="D1191" s="218"/>
      <c r="E1191" s="218"/>
      <c r="F1191" s="218"/>
      <c r="G1191" s="218"/>
      <c r="H1191" s="218"/>
      <c r="J1191" s="218"/>
    </row>
    <row r="1192" spans="1:10">
      <c r="A1192" s="218"/>
      <c r="B1192" s="928" t="s">
        <v>40</v>
      </c>
      <c r="C1192" s="928" t="s">
        <v>41</v>
      </c>
      <c r="D1192" s="930" t="s">
        <v>42</v>
      </c>
      <c r="E1192" s="217" t="s">
        <v>201</v>
      </c>
      <c r="F1192" s="217" t="s">
        <v>201</v>
      </c>
      <c r="G1192" s="217" t="s">
        <v>1240</v>
      </c>
      <c r="H1192" s="217" t="s">
        <v>1239</v>
      </c>
      <c r="J1192" s="218"/>
    </row>
    <row r="1193" spans="1:10">
      <c r="A1193" s="218"/>
      <c r="B1193" s="929"/>
      <c r="C1193" s="929"/>
      <c r="D1193" s="931"/>
      <c r="E1193" s="217" t="s">
        <v>1085</v>
      </c>
      <c r="F1193" s="217" t="s">
        <v>44</v>
      </c>
      <c r="G1193" s="217" t="s">
        <v>45</v>
      </c>
      <c r="H1193" s="217" t="s">
        <v>45</v>
      </c>
      <c r="J1193" s="218"/>
    </row>
    <row r="1194" spans="1:10">
      <c r="A1194" s="218"/>
      <c r="B1194" s="216" t="s">
        <v>5</v>
      </c>
      <c r="C1194" s="216" t="s">
        <v>1238</v>
      </c>
      <c r="D1194" s="932" t="s">
        <v>1237</v>
      </c>
      <c r="E1194" s="215">
        <v>43524</v>
      </c>
      <c r="F1194" s="215">
        <v>43528</v>
      </c>
      <c r="G1194" s="215">
        <v>43550</v>
      </c>
      <c r="H1194" s="254" t="s">
        <v>1233</v>
      </c>
      <c r="J1194" s="218"/>
    </row>
    <row r="1195" spans="1:10">
      <c r="A1195" s="218"/>
      <c r="B1195" s="216" t="s">
        <v>1236</v>
      </c>
      <c r="C1195" s="216" t="s">
        <v>305</v>
      </c>
      <c r="D1195" s="926"/>
      <c r="E1195" s="215">
        <f t="shared" ref="E1195:G1197" si="144">E1194+7</f>
        <v>43531</v>
      </c>
      <c r="F1195" s="215">
        <f t="shared" si="144"/>
        <v>43535</v>
      </c>
      <c r="G1195" s="215">
        <f t="shared" si="144"/>
        <v>43557</v>
      </c>
      <c r="H1195" s="254" t="s">
        <v>1233</v>
      </c>
      <c r="J1195" s="218"/>
    </row>
    <row r="1196" spans="1:10">
      <c r="A1196" s="218"/>
      <c r="B1196" s="216" t="s">
        <v>6</v>
      </c>
      <c r="C1196" s="216" t="s">
        <v>294</v>
      </c>
      <c r="D1196" s="926"/>
      <c r="E1196" s="215">
        <f t="shared" si="144"/>
        <v>43538</v>
      </c>
      <c r="F1196" s="215">
        <f t="shared" si="144"/>
        <v>43542</v>
      </c>
      <c r="G1196" s="215">
        <f t="shared" si="144"/>
        <v>43564</v>
      </c>
      <c r="H1196" s="254" t="s">
        <v>1233</v>
      </c>
      <c r="J1196" s="218"/>
    </row>
    <row r="1197" spans="1:10">
      <c r="A1197" s="218"/>
      <c r="B1197" s="216" t="s">
        <v>1235</v>
      </c>
      <c r="C1197" s="216" t="s">
        <v>1234</v>
      </c>
      <c r="D1197" s="927"/>
      <c r="E1197" s="215">
        <f t="shared" si="144"/>
        <v>43545</v>
      </c>
      <c r="F1197" s="215">
        <f t="shared" si="144"/>
        <v>43549</v>
      </c>
      <c r="G1197" s="215">
        <f t="shared" si="144"/>
        <v>43571</v>
      </c>
      <c r="H1197" s="254" t="s">
        <v>1233</v>
      </c>
      <c r="J1197" s="218"/>
    </row>
    <row r="1198" spans="1:10">
      <c r="A1198" s="218"/>
      <c r="B1198" s="219"/>
      <c r="C1198" s="219"/>
      <c r="D1198" s="218"/>
      <c r="E1198" s="218"/>
      <c r="F1198" s="218"/>
      <c r="G1198" s="218"/>
      <c r="H1198" s="218"/>
      <c r="J1198" s="218"/>
    </row>
    <row r="1199" spans="1:10">
      <c r="A1199" s="935" t="s">
        <v>184</v>
      </c>
      <c r="B1199" s="935"/>
      <c r="C1199" s="935"/>
      <c r="D1199" s="935"/>
      <c r="E1199" s="935"/>
      <c r="F1199" s="935"/>
      <c r="G1199" s="935"/>
      <c r="H1199" s="253"/>
      <c r="J1199" s="218"/>
    </row>
    <row r="1200" spans="1:10">
      <c r="A1200" s="230" t="s">
        <v>187</v>
      </c>
      <c r="B1200" s="252"/>
      <c r="C1200" s="252"/>
      <c r="D1200" s="252"/>
      <c r="E1200" s="252"/>
      <c r="F1200" s="251"/>
      <c r="G1200" s="230"/>
      <c r="H1200" s="250"/>
      <c r="J1200" s="218"/>
    </row>
    <row r="1201" spans="1:10">
      <c r="A1201" s="230"/>
      <c r="B1201" s="928" t="s">
        <v>40</v>
      </c>
      <c r="C1201" s="928" t="s">
        <v>41</v>
      </c>
      <c r="D1201" s="930" t="s">
        <v>42</v>
      </c>
      <c r="E1201" s="217" t="s">
        <v>201</v>
      </c>
      <c r="F1201" s="217" t="s">
        <v>201</v>
      </c>
      <c r="G1201" s="217" t="s">
        <v>1205</v>
      </c>
      <c r="H1201" s="250"/>
      <c r="J1201" s="218"/>
    </row>
    <row r="1202" spans="1:10">
      <c r="A1202" s="230"/>
      <c r="B1202" s="929"/>
      <c r="C1202" s="929"/>
      <c r="D1202" s="931"/>
      <c r="E1202" s="217" t="s">
        <v>1085</v>
      </c>
      <c r="F1202" s="217" t="s">
        <v>44</v>
      </c>
      <c r="G1202" s="217" t="s">
        <v>45</v>
      </c>
      <c r="H1202" s="250"/>
      <c r="J1202" s="218"/>
    </row>
    <row r="1203" spans="1:10">
      <c r="A1203" s="230"/>
      <c r="B1203" s="224" t="s">
        <v>1232</v>
      </c>
      <c r="C1203" s="224" t="s">
        <v>1231</v>
      </c>
      <c r="D1203" s="932" t="s">
        <v>1230</v>
      </c>
      <c r="E1203" s="215">
        <v>43524</v>
      </c>
      <c r="F1203" s="215">
        <v>43528</v>
      </c>
      <c r="G1203" s="215">
        <f>F1203+13</f>
        <v>43541</v>
      </c>
      <c r="H1203" s="250"/>
      <c r="J1203" s="218"/>
    </row>
    <row r="1204" spans="1:10">
      <c r="A1204" s="230"/>
      <c r="B1204" s="237" t="s">
        <v>1229</v>
      </c>
      <c r="C1204" s="224" t="s">
        <v>1228</v>
      </c>
      <c r="D1204" s="926"/>
      <c r="E1204" s="215">
        <f t="shared" ref="E1204:G1206" si="145">E1203+7</f>
        <v>43531</v>
      </c>
      <c r="F1204" s="215">
        <f t="shared" si="145"/>
        <v>43535</v>
      </c>
      <c r="G1204" s="215">
        <f t="shared" si="145"/>
        <v>43548</v>
      </c>
      <c r="H1204" s="250"/>
      <c r="J1204" s="218"/>
    </row>
    <row r="1205" spans="1:10">
      <c r="A1205" s="230"/>
      <c r="B1205" s="216" t="s">
        <v>1227</v>
      </c>
      <c r="C1205" s="224" t="s">
        <v>1226</v>
      </c>
      <c r="D1205" s="926"/>
      <c r="E1205" s="215">
        <f t="shared" si="145"/>
        <v>43538</v>
      </c>
      <c r="F1205" s="215">
        <f t="shared" si="145"/>
        <v>43542</v>
      </c>
      <c r="G1205" s="215">
        <f t="shared" si="145"/>
        <v>43555</v>
      </c>
      <c r="H1205" s="250"/>
      <c r="J1205" s="218"/>
    </row>
    <row r="1206" spans="1:10">
      <c r="A1206" s="230"/>
      <c r="B1206" s="216" t="s">
        <v>1225</v>
      </c>
      <c r="C1206" s="224" t="s">
        <v>1224</v>
      </c>
      <c r="D1206" s="927"/>
      <c r="E1206" s="215">
        <f t="shared" si="145"/>
        <v>43545</v>
      </c>
      <c r="F1206" s="215">
        <f t="shared" si="145"/>
        <v>43549</v>
      </c>
      <c r="G1206" s="215">
        <f t="shared" si="145"/>
        <v>43562</v>
      </c>
      <c r="H1206" s="250"/>
      <c r="J1206" s="218"/>
    </row>
    <row r="1207" spans="1:10">
      <c r="A1207" s="230"/>
      <c r="B1207" s="252"/>
      <c r="C1207" s="252"/>
      <c r="D1207" s="252"/>
      <c r="E1207" s="252"/>
      <c r="F1207" s="251"/>
      <c r="G1207" s="230"/>
      <c r="H1207" s="250"/>
      <c r="J1207" s="218"/>
    </row>
    <row r="1208" spans="1:10">
      <c r="A1208" s="218"/>
      <c r="B1208" s="928" t="s">
        <v>40</v>
      </c>
      <c r="C1208" s="928" t="s">
        <v>41</v>
      </c>
      <c r="D1208" s="930" t="s">
        <v>42</v>
      </c>
      <c r="E1208" s="217" t="s">
        <v>201</v>
      </c>
      <c r="F1208" s="217" t="s">
        <v>201</v>
      </c>
      <c r="G1208" s="217" t="s">
        <v>1193</v>
      </c>
      <c r="H1208" s="218"/>
      <c r="J1208" s="218"/>
    </row>
    <row r="1209" spans="1:10">
      <c r="A1209" s="218"/>
      <c r="B1209" s="929"/>
      <c r="C1209" s="929"/>
      <c r="D1209" s="931"/>
      <c r="E1209" s="217" t="s">
        <v>1085</v>
      </c>
      <c r="F1209" s="217" t="s">
        <v>44</v>
      </c>
      <c r="G1209" s="217" t="s">
        <v>45</v>
      </c>
      <c r="H1209" s="218"/>
      <c r="J1209" s="218"/>
    </row>
    <row r="1210" spans="1:10">
      <c r="A1210" s="218"/>
      <c r="B1210" s="224" t="s">
        <v>1223</v>
      </c>
      <c r="C1210" s="224" t="s">
        <v>1109</v>
      </c>
      <c r="D1210" s="932" t="s">
        <v>1222</v>
      </c>
      <c r="E1210" s="215">
        <v>43524</v>
      </c>
      <c r="F1210" s="215">
        <v>43529</v>
      </c>
      <c r="G1210" s="215">
        <v>43543</v>
      </c>
      <c r="H1210" s="218"/>
      <c r="J1210" s="218"/>
    </row>
    <row r="1211" spans="1:10">
      <c r="A1211" s="218"/>
      <c r="B1211" s="237" t="s">
        <v>1221</v>
      </c>
      <c r="C1211" s="224" t="s">
        <v>1109</v>
      </c>
      <c r="D1211" s="926"/>
      <c r="E1211" s="215">
        <f t="shared" ref="E1211:G1213" si="146">E1210+7</f>
        <v>43531</v>
      </c>
      <c r="F1211" s="215">
        <f t="shared" si="146"/>
        <v>43536</v>
      </c>
      <c r="G1211" s="215">
        <f t="shared" si="146"/>
        <v>43550</v>
      </c>
      <c r="H1211" s="218"/>
      <c r="J1211" s="218"/>
    </row>
    <row r="1212" spans="1:10">
      <c r="A1212" s="218"/>
      <c r="B1212" s="216" t="s">
        <v>1220</v>
      </c>
      <c r="C1212" s="224" t="s">
        <v>1109</v>
      </c>
      <c r="D1212" s="926"/>
      <c r="E1212" s="215">
        <f t="shared" si="146"/>
        <v>43538</v>
      </c>
      <c r="F1212" s="215">
        <f t="shared" si="146"/>
        <v>43543</v>
      </c>
      <c r="G1212" s="215">
        <f t="shared" si="146"/>
        <v>43557</v>
      </c>
      <c r="H1212" s="218"/>
      <c r="J1212" s="218"/>
    </row>
    <row r="1213" spans="1:10">
      <c r="A1213" s="218"/>
      <c r="B1213" s="216" t="s">
        <v>1219</v>
      </c>
      <c r="C1213" s="224" t="s">
        <v>1109</v>
      </c>
      <c r="D1213" s="927"/>
      <c r="E1213" s="215">
        <f t="shared" si="146"/>
        <v>43545</v>
      </c>
      <c r="F1213" s="215">
        <f t="shared" si="146"/>
        <v>43550</v>
      </c>
      <c r="G1213" s="215">
        <f t="shared" si="146"/>
        <v>43564</v>
      </c>
      <c r="H1213" s="218"/>
      <c r="J1213" s="218"/>
    </row>
    <row r="1214" spans="1:10">
      <c r="A1214" s="218"/>
      <c r="B1214" s="227"/>
      <c r="C1214" s="248"/>
      <c r="D1214" s="226"/>
      <c r="E1214" s="225"/>
      <c r="F1214" s="225"/>
      <c r="G1214" s="225"/>
      <c r="H1214" s="218"/>
      <c r="J1214" s="218"/>
    </row>
    <row r="1215" spans="1:10">
      <c r="A1215" s="218"/>
      <c r="B1215" s="928" t="s">
        <v>40</v>
      </c>
      <c r="C1215" s="928" t="s">
        <v>41</v>
      </c>
      <c r="D1215" s="930" t="s">
        <v>42</v>
      </c>
      <c r="E1215" s="217" t="s">
        <v>201</v>
      </c>
      <c r="F1215" s="217" t="s">
        <v>201</v>
      </c>
      <c r="G1215" s="217" t="s">
        <v>1177</v>
      </c>
      <c r="H1215" s="218"/>
      <c r="J1215" s="218"/>
    </row>
    <row r="1216" spans="1:10">
      <c r="A1216" s="218"/>
      <c r="B1216" s="929"/>
      <c r="C1216" s="929"/>
      <c r="D1216" s="931"/>
      <c r="E1216" s="217" t="s">
        <v>1085</v>
      </c>
      <c r="F1216" s="217" t="s">
        <v>44</v>
      </c>
      <c r="G1216" s="217" t="s">
        <v>45</v>
      </c>
      <c r="H1216" s="218"/>
      <c r="I1216" s="249"/>
      <c r="J1216" s="218"/>
    </row>
    <row r="1217" spans="1:10">
      <c r="A1217" s="218"/>
      <c r="B1217" s="224" t="s">
        <v>278</v>
      </c>
      <c r="C1217" s="224" t="s">
        <v>1218</v>
      </c>
      <c r="D1217" s="932" t="s">
        <v>1217</v>
      </c>
      <c r="E1217" s="215">
        <v>43525</v>
      </c>
      <c r="F1217" s="215">
        <v>43529</v>
      </c>
      <c r="G1217" s="215">
        <v>43542</v>
      </c>
      <c r="H1217" s="218"/>
      <c r="I1217" s="249"/>
      <c r="J1217" s="218"/>
    </row>
    <row r="1218" spans="1:10">
      <c r="A1218" s="218"/>
      <c r="B1218" s="224" t="s">
        <v>1216</v>
      </c>
      <c r="C1218" s="224" t="s">
        <v>1215</v>
      </c>
      <c r="D1218" s="926"/>
      <c r="E1218" s="215">
        <f t="shared" ref="E1218:G1220" si="147">E1217+7</f>
        <v>43532</v>
      </c>
      <c r="F1218" s="215">
        <f t="shared" si="147"/>
        <v>43536</v>
      </c>
      <c r="G1218" s="215">
        <f t="shared" si="147"/>
        <v>43549</v>
      </c>
      <c r="H1218" s="218"/>
      <c r="I1218" s="249"/>
      <c r="J1218" s="218"/>
    </row>
    <row r="1219" spans="1:10">
      <c r="A1219" s="218"/>
      <c r="B1219" s="216" t="s">
        <v>211</v>
      </c>
      <c r="C1219" s="246" t="s">
        <v>1215</v>
      </c>
      <c r="D1219" s="926"/>
      <c r="E1219" s="215">
        <f t="shared" si="147"/>
        <v>43539</v>
      </c>
      <c r="F1219" s="215">
        <f t="shared" si="147"/>
        <v>43543</v>
      </c>
      <c r="G1219" s="215">
        <f t="shared" si="147"/>
        <v>43556</v>
      </c>
      <c r="H1219" s="218"/>
      <c r="I1219" s="249"/>
      <c r="J1219" s="218"/>
    </row>
    <row r="1220" spans="1:10">
      <c r="A1220" s="218"/>
      <c r="B1220" s="216" t="s">
        <v>1084</v>
      </c>
      <c r="C1220" s="246"/>
      <c r="D1220" s="927"/>
      <c r="E1220" s="215">
        <f t="shared" si="147"/>
        <v>43546</v>
      </c>
      <c r="F1220" s="215">
        <f t="shared" si="147"/>
        <v>43550</v>
      </c>
      <c r="G1220" s="215">
        <f t="shared" si="147"/>
        <v>43563</v>
      </c>
      <c r="H1220" s="218"/>
      <c r="I1220" s="249"/>
      <c r="J1220" s="218"/>
    </row>
    <row r="1221" spans="1:10">
      <c r="A1221" s="218"/>
      <c r="B1221" s="227"/>
      <c r="C1221" s="248"/>
      <c r="D1221" s="226"/>
      <c r="E1221" s="225"/>
      <c r="F1221" s="225"/>
      <c r="G1221" s="225"/>
      <c r="H1221" s="218"/>
      <c r="I1221" s="249"/>
      <c r="J1221" s="218"/>
    </row>
    <row r="1222" spans="1:10">
      <c r="A1222" s="218"/>
      <c r="B1222" s="928" t="s">
        <v>40</v>
      </c>
      <c r="C1222" s="928" t="s">
        <v>41</v>
      </c>
      <c r="D1222" s="930" t="s">
        <v>42</v>
      </c>
      <c r="E1222" s="217" t="s">
        <v>201</v>
      </c>
      <c r="F1222" s="217" t="s">
        <v>201</v>
      </c>
      <c r="G1222" s="217" t="s">
        <v>1193</v>
      </c>
      <c r="H1222" s="218"/>
      <c r="I1222" s="249"/>
      <c r="J1222" s="218"/>
    </row>
    <row r="1223" spans="1:10">
      <c r="A1223" s="218"/>
      <c r="B1223" s="929"/>
      <c r="C1223" s="929"/>
      <c r="D1223" s="931"/>
      <c r="E1223" s="217" t="s">
        <v>1085</v>
      </c>
      <c r="F1223" s="217" t="s">
        <v>44</v>
      </c>
      <c r="G1223" s="217" t="s">
        <v>45</v>
      </c>
      <c r="H1223" s="218"/>
      <c r="I1223" s="249"/>
      <c r="J1223" s="218"/>
    </row>
    <row r="1224" spans="1:10">
      <c r="A1224" s="218"/>
      <c r="B1224" s="216" t="s">
        <v>1214</v>
      </c>
      <c r="C1224" s="216" t="s">
        <v>1213</v>
      </c>
      <c r="D1224" s="932" t="s">
        <v>1212</v>
      </c>
      <c r="E1224" s="215">
        <v>43525</v>
      </c>
      <c r="F1224" s="215">
        <v>43530</v>
      </c>
      <c r="G1224" s="215">
        <v>43541</v>
      </c>
      <c r="H1224" s="218"/>
      <c r="I1224" s="249"/>
      <c r="J1224" s="218"/>
    </row>
    <row r="1225" spans="1:10">
      <c r="A1225" s="218"/>
      <c r="B1225" s="216" t="s">
        <v>1211</v>
      </c>
      <c r="C1225" s="216" t="s">
        <v>1210</v>
      </c>
      <c r="D1225" s="926"/>
      <c r="E1225" s="215">
        <f t="shared" ref="E1225:G1227" si="148">E1224+7</f>
        <v>43532</v>
      </c>
      <c r="F1225" s="215">
        <f t="shared" si="148"/>
        <v>43537</v>
      </c>
      <c r="G1225" s="215">
        <f t="shared" si="148"/>
        <v>43548</v>
      </c>
      <c r="H1225" s="218"/>
      <c r="I1225" s="218"/>
      <c r="J1225" s="218"/>
    </row>
    <row r="1226" spans="1:10">
      <c r="A1226" s="218"/>
      <c r="B1226" s="216" t="s">
        <v>1209</v>
      </c>
      <c r="C1226" s="216" t="s">
        <v>1208</v>
      </c>
      <c r="D1226" s="926"/>
      <c r="E1226" s="215">
        <f t="shared" si="148"/>
        <v>43539</v>
      </c>
      <c r="F1226" s="215">
        <f t="shared" si="148"/>
        <v>43544</v>
      </c>
      <c r="G1226" s="215">
        <f t="shared" si="148"/>
        <v>43555</v>
      </c>
      <c r="H1226" s="218"/>
      <c r="I1226" s="218"/>
      <c r="J1226" s="218"/>
    </row>
    <row r="1227" spans="1:10">
      <c r="A1227" s="218"/>
      <c r="B1227" s="216" t="s">
        <v>1207</v>
      </c>
      <c r="C1227" s="216" t="s">
        <v>1206</v>
      </c>
      <c r="D1227" s="927"/>
      <c r="E1227" s="215">
        <f t="shared" si="148"/>
        <v>43546</v>
      </c>
      <c r="F1227" s="215">
        <f t="shared" si="148"/>
        <v>43551</v>
      </c>
      <c r="G1227" s="215">
        <f t="shared" si="148"/>
        <v>43562</v>
      </c>
      <c r="H1227" s="218"/>
      <c r="I1227" s="218"/>
      <c r="J1227" s="218"/>
    </row>
    <row r="1228" spans="1:10">
      <c r="A1228" s="218"/>
      <c r="B1228" s="227"/>
      <c r="C1228" s="227"/>
      <c r="D1228" s="226"/>
      <c r="E1228" s="225"/>
      <c r="F1228" s="225"/>
      <c r="G1228" s="225"/>
      <c r="H1228" s="218"/>
      <c r="I1228" s="218"/>
      <c r="J1228" s="218"/>
    </row>
    <row r="1229" spans="1:10">
      <c r="A1229" s="218"/>
      <c r="B1229" s="928" t="s">
        <v>40</v>
      </c>
      <c r="C1229" s="928" t="s">
        <v>41</v>
      </c>
      <c r="D1229" s="930" t="s">
        <v>42</v>
      </c>
      <c r="E1229" s="217" t="s">
        <v>201</v>
      </c>
      <c r="F1229" s="217" t="s">
        <v>201</v>
      </c>
      <c r="G1229" s="217" t="s">
        <v>1193</v>
      </c>
      <c r="H1229" s="218"/>
      <c r="I1229" s="218"/>
      <c r="J1229" s="218"/>
    </row>
    <row r="1230" spans="1:10">
      <c r="A1230" s="218"/>
      <c r="B1230" s="929"/>
      <c r="C1230" s="929"/>
      <c r="D1230" s="931"/>
      <c r="E1230" s="217" t="s">
        <v>1085</v>
      </c>
      <c r="F1230" s="217" t="s">
        <v>44</v>
      </c>
      <c r="G1230" s="217" t="s">
        <v>45</v>
      </c>
      <c r="H1230" s="218"/>
      <c r="I1230" s="218"/>
      <c r="J1230" s="218"/>
    </row>
    <row r="1231" spans="1:10">
      <c r="A1231" s="218"/>
      <c r="B1231" s="224" t="s">
        <v>1176</v>
      </c>
      <c r="C1231" s="216" t="s">
        <v>1175</v>
      </c>
      <c r="D1231" s="932" t="s">
        <v>1174</v>
      </c>
      <c r="E1231" s="215">
        <v>43525</v>
      </c>
      <c r="F1231" s="215">
        <v>43530</v>
      </c>
      <c r="G1231" s="215">
        <f>F1231+14</f>
        <v>43544</v>
      </c>
      <c r="H1231" s="218"/>
      <c r="I1231" s="218"/>
      <c r="J1231" s="218"/>
    </row>
    <row r="1232" spans="1:10">
      <c r="A1232" s="218"/>
      <c r="B1232" s="216" t="s">
        <v>1173</v>
      </c>
      <c r="C1232" s="216" t="s">
        <v>1172</v>
      </c>
      <c r="D1232" s="926"/>
      <c r="E1232" s="215">
        <f t="shared" ref="E1232:G1234" si="149">E1231+7</f>
        <v>43532</v>
      </c>
      <c r="F1232" s="215">
        <f t="shared" si="149"/>
        <v>43537</v>
      </c>
      <c r="G1232" s="215">
        <f t="shared" si="149"/>
        <v>43551</v>
      </c>
      <c r="H1232" s="218"/>
      <c r="I1232" s="218"/>
      <c r="J1232" s="218"/>
    </row>
    <row r="1233" spans="1:10">
      <c r="A1233" s="218"/>
      <c r="B1233" s="216" t="s">
        <v>1171</v>
      </c>
      <c r="C1233" s="216" t="s">
        <v>1139</v>
      </c>
      <c r="D1233" s="926"/>
      <c r="E1233" s="215">
        <f t="shared" si="149"/>
        <v>43539</v>
      </c>
      <c r="F1233" s="215">
        <f t="shared" si="149"/>
        <v>43544</v>
      </c>
      <c r="G1233" s="215">
        <f t="shared" si="149"/>
        <v>43558</v>
      </c>
      <c r="H1233" s="218"/>
      <c r="I1233" s="218"/>
      <c r="J1233" s="218"/>
    </row>
    <row r="1234" spans="1:10">
      <c r="A1234" s="218"/>
      <c r="B1234" s="216" t="s">
        <v>1170</v>
      </c>
      <c r="C1234" s="216" t="s">
        <v>1090</v>
      </c>
      <c r="D1234" s="927"/>
      <c r="E1234" s="215">
        <f t="shared" si="149"/>
        <v>43546</v>
      </c>
      <c r="F1234" s="215">
        <f t="shared" si="149"/>
        <v>43551</v>
      </c>
      <c r="G1234" s="215">
        <f t="shared" si="149"/>
        <v>43565</v>
      </c>
      <c r="H1234" s="218"/>
      <c r="I1234" s="218"/>
      <c r="J1234" s="218"/>
    </row>
    <row r="1235" spans="1:10">
      <c r="A1235" s="218"/>
      <c r="B1235" s="219"/>
      <c r="C1235" s="219"/>
      <c r="D1235" s="218"/>
      <c r="E1235" s="218"/>
      <c r="F1235" s="218"/>
      <c r="G1235" s="218"/>
      <c r="H1235" s="218"/>
      <c r="I1235" s="218"/>
      <c r="J1235" s="218"/>
    </row>
    <row r="1236" spans="1:10">
      <c r="A1236" s="218"/>
      <c r="B1236" s="928" t="s">
        <v>40</v>
      </c>
      <c r="C1236" s="928" t="s">
        <v>41</v>
      </c>
      <c r="D1236" s="930" t="s">
        <v>42</v>
      </c>
      <c r="E1236" s="217" t="s">
        <v>201</v>
      </c>
      <c r="F1236" s="217" t="s">
        <v>201</v>
      </c>
      <c r="G1236" s="217" t="s">
        <v>304</v>
      </c>
      <c r="H1236" s="218"/>
      <c r="I1236" s="218"/>
      <c r="J1236" s="218"/>
    </row>
    <row r="1237" spans="1:10">
      <c r="A1237" s="218"/>
      <c r="B1237" s="929"/>
      <c r="C1237" s="929"/>
      <c r="D1237" s="931"/>
      <c r="E1237" s="217" t="s">
        <v>1085</v>
      </c>
      <c r="F1237" s="217" t="s">
        <v>44</v>
      </c>
      <c r="G1237" s="217" t="s">
        <v>45</v>
      </c>
      <c r="H1237" s="218"/>
      <c r="I1237" s="218"/>
      <c r="J1237" s="218"/>
    </row>
    <row r="1238" spans="1:10">
      <c r="A1238" s="218"/>
      <c r="B1238" s="224" t="s">
        <v>474</v>
      </c>
      <c r="C1238" s="224" t="s">
        <v>724</v>
      </c>
      <c r="D1238" s="932" t="s">
        <v>1186</v>
      </c>
      <c r="E1238" s="215">
        <v>43521</v>
      </c>
      <c r="F1238" s="215">
        <v>43525</v>
      </c>
      <c r="G1238" s="215">
        <v>43539</v>
      </c>
      <c r="H1238" s="218"/>
      <c r="I1238" s="218"/>
      <c r="J1238" s="218"/>
    </row>
    <row r="1239" spans="1:10">
      <c r="A1239" s="218"/>
      <c r="B1239" s="224" t="s">
        <v>475</v>
      </c>
      <c r="C1239" s="224" t="s">
        <v>1185</v>
      </c>
      <c r="D1239" s="926"/>
      <c r="E1239" s="215">
        <f t="shared" ref="E1239:G1242" si="150">E1238+7</f>
        <v>43528</v>
      </c>
      <c r="F1239" s="215">
        <f t="shared" si="150"/>
        <v>43532</v>
      </c>
      <c r="G1239" s="215">
        <f t="shared" si="150"/>
        <v>43546</v>
      </c>
      <c r="H1239" s="218"/>
      <c r="I1239" s="218"/>
      <c r="J1239" s="218"/>
    </row>
    <row r="1240" spans="1:10">
      <c r="A1240" s="218"/>
      <c r="B1240" s="224" t="s">
        <v>1184</v>
      </c>
      <c r="C1240" s="224" t="s">
        <v>1183</v>
      </c>
      <c r="D1240" s="926"/>
      <c r="E1240" s="215">
        <f t="shared" si="150"/>
        <v>43535</v>
      </c>
      <c r="F1240" s="215">
        <f t="shared" si="150"/>
        <v>43539</v>
      </c>
      <c r="G1240" s="215">
        <f t="shared" si="150"/>
        <v>43553</v>
      </c>
      <c r="H1240" s="218"/>
      <c r="I1240" s="218"/>
      <c r="J1240" s="218"/>
    </row>
    <row r="1241" spans="1:10">
      <c r="A1241" s="218"/>
      <c r="B1241" s="224" t="s">
        <v>1182</v>
      </c>
      <c r="C1241" s="224" t="s">
        <v>1181</v>
      </c>
      <c r="D1241" s="926"/>
      <c r="E1241" s="215">
        <f t="shared" si="150"/>
        <v>43542</v>
      </c>
      <c r="F1241" s="215">
        <f t="shared" si="150"/>
        <v>43546</v>
      </c>
      <c r="G1241" s="215">
        <f t="shared" si="150"/>
        <v>43560</v>
      </c>
      <c r="H1241" s="218"/>
      <c r="I1241" s="218"/>
      <c r="J1241" s="218"/>
    </row>
    <row r="1242" spans="1:10">
      <c r="A1242" s="230"/>
      <c r="B1242" s="224" t="s">
        <v>476</v>
      </c>
      <c r="C1242" s="224" t="s">
        <v>1180</v>
      </c>
      <c r="D1242" s="927"/>
      <c r="E1242" s="215">
        <f t="shared" si="150"/>
        <v>43549</v>
      </c>
      <c r="F1242" s="215">
        <f t="shared" si="150"/>
        <v>43553</v>
      </c>
      <c r="G1242" s="215">
        <f t="shared" si="150"/>
        <v>43567</v>
      </c>
      <c r="H1242" s="218"/>
      <c r="I1242" s="218"/>
      <c r="J1242" s="218"/>
    </row>
    <row r="1243" spans="1:10">
      <c r="A1243" s="218"/>
      <c r="B1243" s="219"/>
      <c r="C1243" s="219"/>
      <c r="D1243" s="218"/>
      <c r="E1243" s="218"/>
      <c r="F1243" s="218"/>
      <c r="G1243" s="218"/>
      <c r="H1243" s="218"/>
      <c r="I1243" s="218"/>
      <c r="J1243" s="218"/>
    </row>
    <row r="1244" spans="1:10">
      <c r="A1244" s="218"/>
      <c r="B1244" s="928" t="s">
        <v>40</v>
      </c>
      <c r="C1244" s="928" t="s">
        <v>41</v>
      </c>
      <c r="D1244" s="930" t="s">
        <v>42</v>
      </c>
      <c r="E1244" s="217" t="s">
        <v>201</v>
      </c>
      <c r="F1244" s="217" t="s">
        <v>201</v>
      </c>
      <c r="G1244" s="217" t="s">
        <v>1205</v>
      </c>
      <c r="H1244" s="218"/>
      <c r="I1244" s="218"/>
      <c r="J1244" s="218"/>
    </row>
    <row r="1245" spans="1:10">
      <c r="A1245" s="218"/>
      <c r="B1245" s="929"/>
      <c r="C1245" s="929"/>
      <c r="D1245" s="931"/>
      <c r="E1245" s="217" t="s">
        <v>1085</v>
      </c>
      <c r="F1245" s="217" t="s">
        <v>44</v>
      </c>
      <c r="G1245" s="217" t="s">
        <v>45</v>
      </c>
      <c r="H1245" s="218"/>
      <c r="I1245" s="218"/>
      <c r="J1245" s="218"/>
    </row>
    <row r="1246" spans="1:10">
      <c r="A1246" s="218"/>
      <c r="B1246" s="224" t="s">
        <v>1204</v>
      </c>
      <c r="C1246" s="224" t="s">
        <v>1203</v>
      </c>
      <c r="D1246" s="932" t="s">
        <v>1202</v>
      </c>
      <c r="E1246" s="215">
        <v>43524</v>
      </c>
      <c r="F1246" s="215">
        <v>43527</v>
      </c>
      <c r="G1246" s="215">
        <f>F1246+14</f>
        <v>43541</v>
      </c>
      <c r="H1246" s="218"/>
      <c r="I1246" s="218"/>
      <c r="J1246" s="218"/>
    </row>
    <row r="1247" spans="1:10">
      <c r="A1247" s="218"/>
      <c r="B1247" s="224" t="s">
        <v>1201</v>
      </c>
      <c r="C1247" s="224" t="s">
        <v>1200</v>
      </c>
      <c r="D1247" s="926"/>
      <c r="E1247" s="215">
        <f t="shared" ref="E1247:G1250" si="151">E1246+7</f>
        <v>43531</v>
      </c>
      <c r="F1247" s="215">
        <f t="shared" si="151"/>
        <v>43534</v>
      </c>
      <c r="G1247" s="215">
        <f t="shared" si="151"/>
        <v>43548</v>
      </c>
      <c r="H1247" s="218"/>
      <c r="I1247" s="218"/>
      <c r="J1247" s="218"/>
    </row>
    <row r="1248" spans="1:10">
      <c r="A1248" s="218"/>
      <c r="B1248" s="224" t="s">
        <v>1199</v>
      </c>
      <c r="C1248" s="224" t="s">
        <v>1198</v>
      </c>
      <c r="D1248" s="926"/>
      <c r="E1248" s="215">
        <f t="shared" si="151"/>
        <v>43538</v>
      </c>
      <c r="F1248" s="215">
        <f t="shared" si="151"/>
        <v>43541</v>
      </c>
      <c r="G1248" s="215">
        <f t="shared" si="151"/>
        <v>43555</v>
      </c>
      <c r="H1248" s="218"/>
      <c r="I1248" s="218"/>
      <c r="J1248" s="218"/>
    </row>
    <row r="1249" spans="1:9">
      <c r="A1249" s="218"/>
      <c r="B1249" s="216" t="s">
        <v>1197</v>
      </c>
      <c r="C1249" s="246" t="s">
        <v>1196</v>
      </c>
      <c r="D1249" s="926"/>
      <c r="E1249" s="215">
        <f t="shared" si="151"/>
        <v>43545</v>
      </c>
      <c r="F1249" s="215">
        <f t="shared" si="151"/>
        <v>43548</v>
      </c>
      <c r="G1249" s="215">
        <f t="shared" si="151"/>
        <v>43562</v>
      </c>
      <c r="H1249" s="218"/>
      <c r="I1249" s="218"/>
    </row>
    <row r="1250" spans="1:9">
      <c r="A1250" s="218"/>
      <c r="B1250" s="216" t="s">
        <v>1195</v>
      </c>
      <c r="C1250" s="224" t="s">
        <v>1194</v>
      </c>
      <c r="D1250" s="927"/>
      <c r="E1250" s="215">
        <f t="shared" si="151"/>
        <v>43552</v>
      </c>
      <c r="F1250" s="215">
        <f t="shared" si="151"/>
        <v>43555</v>
      </c>
      <c r="G1250" s="215">
        <f t="shared" si="151"/>
        <v>43569</v>
      </c>
      <c r="H1250" s="218"/>
      <c r="I1250" s="218"/>
    </row>
    <row r="1251" spans="1:9">
      <c r="A1251" s="218"/>
      <c r="B1251" s="227"/>
      <c r="C1251" s="227"/>
      <c r="D1251" s="226"/>
      <c r="E1251" s="225"/>
      <c r="F1251" s="225"/>
      <c r="G1251" s="225"/>
      <c r="H1251" s="218"/>
      <c r="I1251" s="218"/>
    </row>
    <row r="1252" spans="1:9">
      <c r="A1252" s="218"/>
      <c r="B1252" s="928" t="s">
        <v>40</v>
      </c>
      <c r="C1252" s="928" t="s">
        <v>41</v>
      </c>
      <c r="D1252" s="930" t="s">
        <v>42</v>
      </c>
      <c r="E1252" s="217" t="s">
        <v>201</v>
      </c>
      <c r="F1252" s="217" t="s">
        <v>201</v>
      </c>
      <c r="G1252" s="217" t="s">
        <v>1193</v>
      </c>
      <c r="H1252" s="218"/>
      <c r="I1252" s="218"/>
    </row>
    <row r="1253" spans="1:9">
      <c r="A1253" s="218"/>
      <c r="B1253" s="929"/>
      <c r="C1253" s="929"/>
      <c r="D1253" s="931"/>
      <c r="E1253" s="217" t="s">
        <v>1085</v>
      </c>
      <c r="F1253" s="217" t="s">
        <v>44</v>
      </c>
      <c r="G1253" s="217" t="s">
        <v>45</v>
      </c>
      <c r="H1253" s="218"/>
      <c r="I1253" s="218"/>
    </row>
    <row r="1254" spans="1:9">
      <c r="A1254" s="218"/>
      <c r="B1254" s="224" t="s">
        <v>550</v>
      </c>
      <c r="C1254" s="224" t="s">
        <v>1192</v>
      </c>
      <c r="D1254" s="247"/>
      <c r="E1254" s="215">
        <v>43523</v>
      </c>
      <c r="F1254" s="215">
        <v>43527</v>
      </c>
      <c r="G1254" s="215">
        <v>43542</v>
      </c>
      <c r="H1254" s="218"/>
      <c r="I1254" s="218"/>
    </row>
    <row r="1255" spans="1:9">
      <c r="A1255" s="218"/>
      <c r="B1255" s="224" t="s">
        <v>551</v>
      </c>
      <c r="C1255" s="224" t="s">
        <v>1191</v>
      </c>
      <c r="D1255" s="926" t="s">
        <v>1190</v>
      </c>
      <c r="E1255" s="215">
        <f t="shared" ref="E1255:G1258" si="152">E1254+7</f>
        <v>43530</v>
      </c>
      <c r="F1255" s="215">
        <f t="shared" si="152"/>
        <v>43534</v>
      </c>
      <c r="G1255" s="215">
        <f t="shared" si="152"/>
        <v>43549</v>
      </c>
      <c r="H1255" s="218"/>
      <c r="I1255" s="218"/>
    </row>
    <row r="1256" spans="1:9">
      <c r="A1256" s="218"/>
      <c r="B1256" s="216" t="s">
        <v>552</v>
      </c>
      <c r="C1256" s="246">
        <v>66</v>
      </c>
      <c r="D1256" s="926"/>
      <c r="E1256" s="215">
        <f t="shared" si="152"/>
        <v>43537</v>
      </c>
      <c r="F1256" s="215">
        <f t="shared" si="152"/>
        <v>43541</v>
      </c>
      <c r="G1256" s="215">
        <f t="shared" si="152"/>
        <v>43556</v>
      </c>
      <c r="H1256" s="218"/>
      <c r="I1256" s="218"/>
    </row>
    <row r="1257" spans="1:9">
      <c r="A1257" s="218"/>
      <c r="B1257" s="234" t="s">
        <v>352</v>
      </c>
      <c r="C1257" s="245">
        <v>61</v>
      </c>
      <c r="D1257" s="926"/>
      <c r="E1257" s="215">
        <f t="shared" si="152"/>
        <v>43544</v>
      </c>
      <c r="F1257" s="215">
        <f t="shared" si="152"/>
        <v>43548</v>
      </c>
      <c r="G1257" s="215">
        <f t="shared" si="152"/>
        <v>43563</v>
      </c>
      <c r="H1257" s="218"/>
      <c r="I1257" s="218"/>
    </row>
    <row r="1258" spans="1:9">
      <c r="A1258" s="218"/>
      <c r="B1258" s="234" t="s">
        <v>1189</v>
      </c>
      <c r="C1258" s="224" t="s">
        <v>1188</v>
      </c>
      <c r="D1258" s="927"/>
      <c r="E1258" s="215">
        <f t="shared" si="152"/>
        <v>43551</v>
      </c>
      <c r="F1258" s="215">
        <f t="shared" si="152"/>
        <v>43555</v>
      </c>
      <c r="G1258" s="215">
        <f t="shared" si="152"/>
        <v>43570</v>
      </c>
      <c r="H1258" s="218"/>
      <c r="I1258" s="218"/>
    </row>
    <row r="1259" spans="1:9">
      <c r="A1259" s="218"/>
      <c r="B1259" s="244"/>
      <c r="C1259" s="244"/>
      <c r="D1259" s="239"/>
      <c r="E1259" s="239"/>
      <c r="F1259" s="238"/>
      <c r="G1259" s="238"/>
      <c r="H1259" s="218"/>
      <c r="I1259" s="218"/>
    </row>
    <row r="1260" spans="1:9">
      <c r="A1260" s="230" t="s">
        <v>1187</v>
      </c>
      <c r="B1260" s="219"/>
      <c r="C1260" s="240"/>
      <c r="D1260" s="239"/>
      <c r="E1260" s="239"/>
      <c r="F1260" s="243"/>
      <c r="G1260" s="243"/>
      <c r="H1260" s="218"/>
      <c r="I1260" s="218"/>
    </row>
    <row r="1261" spans="1:9">
      <c r="A1261" s="218"/>
      <c r="B1261" s="928" t="s">
        <v>40</v>
      </c>
      <c r="C1261" s="928" t="s">
        <v>41</v>
      </c>
      <c r="D1261" s="930" t="s">
        <v>42</v>
      </c>
      <c r="E1261" s="217" t="s">
        <v>201</v>
      </c>
      <c r="F1261" s="217" t="s">
        <v>201</v>
      </c>
      <c r="G1261" s="217" t="s">
        <v>1187</v>
      </c>
      <c r="H1261" s="218"/>
      <c r="I1261" s="218"/>
    </row>
    <row r="1262" spans="1:9">
      <c r="A1262" s="218"/>
      <c r="B1262" s="929"/>
      <c r="C1262" s="929"/>
      <c r="D1262" s="931"/>
      <c r="E1262" s="217" t="s">
        <v>1085</v>
      </c>
      <c r="F1262" s="217" t="s">
        <v>44</v>
      </c>
      <c r="G1262" s="217" t="s">
        <v>45</v>
      </c>
      <c r="H1262" s="218"/>
      <c r="I1262" s="218"/>
    </row>
    <row r="1263" spans="1:9">
      <c r="A1263" s="218"/>
      <c r="B1263" s="224" t="s">
        <v>474</v>
      </c>
      <c r="C1263" s="224" t="s">
        <v>724</v>
      </c>
      <c r="D1263" s="932" t="s">
        <v>1186</v>
      </c>
      <c r="E1263" s="215">
        <v>43521</v>
      </c>
      <c r="F1263" s="215">
        <v>43525</v>
      </c>
      <c r="G1263" s="215">
        <v>43544</v>
      </c>
      <c r="H1263" s="218"/>
      <c r="I1263" s="218"/>
    </row>
    <row r="1264" spans="1:9">
      <c r="A1264" s="218"/>
      <c r="B1264" s="224" t="s">
        <v>475</v>
      </c>
      <c r="C1264" s="224" t="s">
        <v>1185</v>
      </c>
      <c r="D1264" s="926"/>
      <c r="E1264" s="215">
        <f t="shared" ref="E1264:G1267" si="153">E1263+7</f>
        <v>43528</v>
      </c>
      <c r="F1264" s="215">
        <f t="shared" si="153"/>
        <v>43532</v>
      </c>
      <c r="G1264" s="215">
        <f t="shared" si="153"/>
        <v>43551</v>
      </c>
      <c r="H1264" s="218"/>
      <c r="I1264" s="218"/>
    </row>
    <row r="1265" spans="1:9">
      <c r="A1265" s="218"/>
      <c r="B1265" s="224" t="s">
        <v>1184</v>
      </c>
      <c r="C1265" s="224" t="s">
        <v>1183</v>
      </c>
      <c r="D1265" s="926"/>
      <c r="E1265" s="215">
        <f t="shared" si="153"/>
        <v>43535</v>
      </c>
      <c r="F1265" s="215">
        <f t="shared" si="153"/>
        <v>43539</v>
      </c>
      <c r="G1265" s="215">
        <f t="shared" si="153"/>
        <v>43558</v>
      </c>
      <c r="H1265" s="218"/>
      <c r="I1265" s="218"/>
    </row>
    <row r="1266" spans="1:9">
      <c r="A1266" s="218"/>
      <c r="B1266" s="224" t="s">
        <v>1182</v>
      </c>
      <c r="C1266" s="224" t="s">
        <v>1181</v>
      </c>
      <c r="D1266" s="926"/>
      <c r="E1266" s="215">
        <f t="shared" si="153"/>
        <v>43542</v>
      </c>
      <c r="F1266" s="215">
        <f t="shared" si="153"/>
        <v>43546</v>
      </c>
      <c r="G1266" s="215">
        <f t="shared" si="153"/>
        <v>43565</v>
      </c>
      <c r="H1266" s="218"/>
      <c r="I1266" s="218"/>
    </row>
    <row r="1267" spans="1:9">
      <c r="A1267" s="230"/>
      <c r="B1267" s="224" t="s">
        <v>476</v>
      </c>
      <c r="C1267" s="224" t="s">
        <v>1180</v>
      </c>
      <c r="D1267" s="927"/>
      <c r="E1267" s="215">
        <f t="shared" si="153"/>
        <v>43549</v>
      </c>
      <c r="F1267" s="215">
        <f t="shared" si="153"/>
        <v>43553</v>
      </c>
      <c r="G1267" s="215">
        <f t="shared" si="153"/>
        <v>43572</v>
      </c>
      <c r="H1267" s="218"/>
      <c r="I1267" s="218"/>
    </row>
    <row r="1268" spans="1:9">
      <c r="A1268" s="218"/>
      <c r="B1268" s="227"/>
      <c r="C1268" s="235"/>
      <c r="D1268" s="226"/>
      <c r="E1268" s="225"/>
      <c r="F1268" s="225"/>
      <c r="G1268" s="225"/>
      <c r="H1268" s="242"/>
      <c r="I1268" s="218"/>
    </row>
    <row r="1269" spans="1:9">
      <c r="A1269" s="221" t="s">
        <v>1179</v>
      </c>
      <c r="B1269" s="227"/>
      <c r="C1269" s="227"/>
      <c r="D1269" s="226"/>
      <c r="E1269" s="225"/>
      <c r="F1269" s="225"/>
      <c r="G1269" s="225"/>
      <c r="H1269" s="225"/>
      <c r="I1269" s="218"/>
    </row>
    <row r="1270" spans="1:9">
      <c r="A1270" s="218"/>
      <c r="B1270" s="928" t="s">
        <v>40</v>
      </c>
      <c r="C1270" s="928" t="s">
        <v>41</v>
      </c>
      <c r="D1270" s="930" t="s">
        <v>42</v>
      </c>
      <c r="E1270" s="217" t="s">
        <v>201</v>
      </c>
      <c r="F1270" s="217" t="s">
        <v>201</v>
      </c>
      <c r="G1270" s="217" t="s">
        <v>1179</v>
      </c>
      <c r="H1270" s="225"/>
      <c r="I1270" s="218"/>
    </row>
    <row r="1271" spans="1:9">
      <c r="A1271" s="218"/>
      <c r="B1271" s="929"/>
      <c r="C1271" s="929"/>
      <c r="D1271" s="931"/>
      <c r="E1271" s="217" t="s">
        <v>1085</v>
      </c>
      <c r="F1271" s="217" t="s">
        <v>44</v>
      </c>
      <c r="G1271" s="217" t="s">
        <v>45</v>
      </c>
      <c r="H1271" s="225"/>
      <c r="I1271" s="218"/>
    </row>
    <row r="1272" spans="1:9">
      <c r="A1272" s="218"/>
      <c r="B1272" s="224" t="s">
        <v>1167</v>
      </c>
      <c r="C1272" s="224" t="s">
        <v>1166</v>
      </c>
      <c r="D1272" s="932" t="s">
        <v>1165</v>
      </c>
      <c r="E1272" s="215">
        <v>43528</v>
      </c>
      <c r="F1272" s="215">
        <v>43531</v>
      </c>
      <c r="G1272" s="215">
        <f>F1272+12</f>
        <v>43543</v>
      </c>
      <c r="H1272" s="225"/>
      <c r="I1272" s="218"/>
    </row>
    <row r="1273" spans="1:9">
      <c r="A1273" s="230"/>
      <c r="B1273" s="216" t="s">
        <v>1164</v>
      </c>
      <c r="C1273" s="216" t="s">
        <v>1163</v>
      </c>
      <c r="D1273" s="926"/>
      <c r="E1273" s="215">
        <f t="shared" ref="E1273:G1275" si="154">E1272+7</f>
        <v>43535</v>
      </c>
      <c r="F1273" s="215">
        <f t="shared" si="154"/>
        <v>43538</v>
      </c>
      <c r="G1273" s="215">
        <f t="shared" si="154"/>
        <v>43550</v>
      </c>
      <c r="H1273" s="238"/>
      <c r="I1273" s="218"/>
    </row>
    <row r="1274" spans="1:9">
      <c r="A1274" s="230"/>
      <c r="B1274" s="237" t="s">
        <v>1162</v>
      </c>
      <c r="C1274" s="216" t="s">
        <v>1161</v>
      </c>
      <c r="D1274" s="926"/>
      <c r="E1274" s="215">
        <f t="shared" si="154"/>
        <v>43542</v>
      </c>
      <c r="F1274" s="215">
        <f t="shared" si="154"/>
        <v>43545</v>
      </c>
      <c r="G1274" s="215">
        <f t="shared" si="154"/>
        <v>43557</v>
      </c>
      <c r="H1274" s="242"/>
      <c r="I1274" s="218"/>
    </row>
    <row r="1275" spans="1:9">
      <c r="A1275" s="230"/>
      <c r="B1275" s="236" t="s">
        <v>1160</v>
      </c>
      <c r="C1275" s="234" t="s">
        <v>1159</v>
      </c>
      <c r="D1275" s="927"/>
      <c r="E1275" s="215">
        <f t="shared" si="154"/>
        <v>43549</v>
      </c>
      <c r="F1275" s="215">
        <f t="shared" si="154"/>
        <v>43552</v>
      </c>
      <c r="G1275" s="215">
        <f t="shared" si="154"/>
        <v>43564</v>
      </c>
      <c r="H1275" s="242"/>
      <c r="I1275" s="218"/>
    </row>
    <row r="1276" spans="1:9">
      <c r="A1276" s="230"/>
      <c r="B1276" s="219"/>
      <c r="C1276" s="219"/>
      <c r="D1276" s="226"/>
      <c r="E1276" s="225"/>
      <c r="F1276" s="225"/>
      <c r="G1276" s="219"/>
      <c r="H1276" s="226"/>
      <c r="I1276" s="218"/>
    </row>
    <row r="1277" spans="1:9">
      <c r="A1277" s="230" t="s">
        <v>1178</v>
      </c>
      <c r="B1277" s="219"/>
      <c r="C1277" s="219"/>
      <c r="D1277" s="226"/>
      <c r="E1277" s="225"/>
      <c r="F1277" s="225"/>
      <c r="G1277" s="219"/>
      <c r="H1277" s="226"/>
      <c r="I1277" s="218"/>
    </row>
    <row r="1278" spans="1:9">
      <c r="A1278" s="230"/>
      <c r="B1278" s="928" t="s">
        <v>40</v>
      </c>
      <c r="C1278" s="928" t="s">
        <v>41</v>
      </c>
      <c r="D1278" s="930" t="s">
        <v>42</v>
      </c>
      <c r="E1278" s="217" t="s">
        <v>201</v>
      </c>
      <c r="F1278" s="217" t="s">
        <v>201</v>
      </c>
      <c r="G1278" s="217" t="s">
        <v>1177</v>
      </c>
      <c r="H1278" s="217" t="s">
        <v>1178</v>
      </c>
      <c r="I1278" s="218"/>
    </row>
    <row r="1279" spans="1:9">
      <c r="A1279" s="230"/>
      <c r="B1279" s="929"/>
      <c r="C1279" s="929"/>
      <c r="D1279" s="931"/>
      <c r="E1279" s="217" t="s">
        <v>1085</v>
      </c>
      <c r="F1279" s="217" t="s">
        <v>44</v>
      </c>
      <c r="G1279" s="217" t="s">
        <v>45</v>
      </c>
      <c r="H1279" s="217" t="s">
        <v>45</v>
      </c>
      <c r="I1279" s="218"/>
    </row>
    <row r="1280" spans="1:9">
      <c r="A1280" s="230"/>
      <c r="B1280" s="224" t="s">
        <v>1176</v>
      </c>
      <c r="C1280" s="216" t="s">
        <v>1175</v>
      </c>
      <c r="D1280" s="932" t="s">
        <v>1174</v>
      </c>
      <c r="E1280" s="215">
        <v>43525</v>
      </c>
      <c r="F1280" s="215">
        <v>43530</v>
      </c>
      <c r="G1280" s="215">
        <f>F1280+14</f>
        <v>43544</v>
      </c>
      <c r="H1280" s="215" t="s">
        <v>1169</v>
      </c>
      <c r="I1280" s="218"/>
    </row>
    <row r="1281" spans="1:9">
      <c r="A1281" s="218"/>
      <c r="B1281" s="216" t="s">
        <v>1173</v>
      </c>
      <c r="C1281" s="216" t="s">
        <v>1172</v>
      </c>
      <c r="D1281" s="926"/>
      <c r="E1281" s="215">
        <f t="shared" ref="E1281:G1283" si="155">E1280+7</f>
        <v>43532</v>
      </c>
      <c r="F1281" s="215">
        <f t="shared" si="155"/>
        <v>43537</v>
      </c>
      <c r="G1281" s="215">
        <f t="shared" si="155"/>
        <v>43551</v>
      </c>
      <c r="H1281" s="215" t="s">
        <v>1169</v>
      </c>
      <c r="I1281" s="218"/>
    </row>
    <row r="1282" spans="1:9">
      <c r="A1282" s="218"/>
      <c r="B1282" s="216" t="s">
        <v>1171</v>
      </c>
      <c r="C1282" s="216" t="s">
        <v>1139</v>
      </c>
      <c r="D1282" s="926"/>
      <c r="E1282" s="215">
        <f t="shared" si="155"/>
        <v>43539</v>
      </c>
      <c r="F1282" s="215">
        <f t="shared" si="155"/>
        <v>43544</v>
      </c>
      <c r="G1282" s="215">
        <f t="shared" si="155"/>
        <v>43558</v>
      </c>
      <c r="H1282" s="215" t="s">
        <v>1169</v>
      </c>
      <c r="I1282" s="218"/>
    </row>
    <row r="1283" spans="1:9">
      <c r="A1283" s="218"/>
      <c r="B1283" s="216" t="s">
        <v>1170</v>
      </c>
      <c r="C1283" s="216" t="s">
        <v>1090</v>
      </c>
      <c r="D1283" s="927"/>
      <c r="E1283" s="215">
        <f t="shared" si="155"/>
        <v>43546</v>
      </c>
      <c r="F1283" s="215">
        <f t="shared" si="155"/>
        <v>43551</v>
      </c>
      <c r="G1283" s="215">
        <f t="shared" si="155"/>
        <v>43565</v>
      </c>
      <c r="H1283" s="215" t="s">
        <v>1169</v>
      </c>
      <c r="I1283" s="218"/>
    </row>
    <row r="1284" spans="1:9">
      <c r="A1284" s="218"/>
      <c r="B1284" s="227"/>
      <c r="C1284" s="235"/>
      <c r="D1284" s="226"/>
      <c r="E1284" s="225"/>
      <c r="F1284" s="225"/>
      <c r="G1284" s="225"/>
      <c r="H1284" s="225"/>
      <c r="I1284" s="218"/>
    </row>
    <row r="1285" spans="1:9">
      <c r="A1285" s="221" t="s">
        <v>314</v>
      </c>
      <c r="B1285" s="241"/>
      <c r="C1285" s="240"/>
      <c r="D1285" s="239"/>
      <c r="E1285" s="239"/>
      <c r="F1285" s="238"/>
      <c r="G1285" s="239"/>
      <c r="H1285" s="238"/>
      <c r="I1285" s="218"/>
    </row>
    <row r="1286" spans="1:9">
      <c r="A1286" s="218"/>
      <c r="B1286" s="928" t="s">
        <v>40</v>
      </c>
      <c r="C1286" s="928" t="s">
        <v>41</v>
      </c>
      <c r="D1286" s="930" t="s">
        <v>42</v>
      </c>
      <c r="E1286" s="217" t="s">
        <v>201</v>
      </c>
      <c r="F1286" s="217" t="s">
        <v>201</v>
      </c>
      <c r="G1286" s="217" t="s">
        <v>1177</v>
      </c>
      <c r="H1286" s="217" t="s">
        <v>314</v>
      </c>
      <c r="I1286" s="218"/>
    </row>
    <row r="1287" spans="1:9">
      <c r="A1287" s="218"/>
      <c r="B1287" s="929"/>
      <c r="C1287" s="929"/>
      <c r="D1287" s="931"/>
      <c r="E1287" s="217" t="s">
        <v>1085</v>
      </c>
      <c r="F1287" s="217" t="s">
        <v>44</v>
      </c>
      <c r="G1287" s="217" t="s">
        <v>45</v>
      </c>
      <c r="H1287" s="217" t="s">
        <v>45</v>
      </c>
      <c r="I1287" s="218"/>
    </row>
    <row r="1288" spans="1:9">
      <c r="A1288" s="218"/>
      <c r="B1288" s="224" t="s">
        <v>1176</v>
      </c>
      <c r="C1288" s="216" t="s">
        <v>1175</v>
      </c>
      <c r="D1288" s="932" t="s">
        <v>1174</v>
      </c>
      <c r="E1288" s="215">
        <v>43525</v>
      </c>
      <c r="F1288" s="215">
        <v>43530</v>
      </c>
      <c r="G1288" s="215">
        <f>F1288+14</f>
        <v>43544</v>
      </c>
      <c r="H1288" s="215" t="s">
        <v>1169</v>
      </c>
      <c r="I1288" s="218"/>
    </row>
    <row r="1289" spans="1:9">
      <c r="A1289" s="218"/>
      <c r="B1289" s="216" t="s">
        <v>1173</v>
      </c>
      <c r="C1289" s="216" t="s">
        <v>1172</v>
      </c>
      <c r="D1289" s="926"/>
      <c r="E1289" s="215">
        <f t="shared" ref="E1289:G1291" si="156">E1288+7</f>
        <v>43532</v>
      </c>
      <c r="F1289" s="215">
        <f t="shared" si="156"/>
        <v>43537</v>
      </c>
      <c r="G1289" s="215">
        <f t="shared" si="156"/>
        <v>43551</v>
      </c>
      <c r="H1289" s="215" t="s">
        <v>1169</v>
      </c>
      <c r="I1289" s="218"/>
    </row>
    <row r="1290" spans="1:9">
      <c r="A1290" s="218"/>
      <c r="B1290" s="216" t="s">
        <v>1171</v>
      </c>
      <c r="C1290" s="216" t="s">
        <v>1139</v>
      </c>
      <c r="D1290" s="926"/>
      <c r="E1290" s="215">
        <f t="shared" si="156"/>
        <v>43539</v>
      </c>
      <c r="F1290" s="215">
        <f t="shared" si="156"/>
        <v>43544</v>
      </c>
      <c r="G1290" s="215">
        <f t="shared" si="156"/>
        <v>43558</v>
      </c>
      <c r="H1290" s="215" t="s">
        <v>1169</v>
      </c>
      <c r="I1290" s="218"/>
    </row>
    <row r="1291" spans="1:9">
      <c r="A1291" s="218"/>
      <c r="B1291" s="216" t="s">
        <v>1170</v>
      </c>
      <c r="C1291" s="216" t="s">
        <v>1090</v>
      </c>
      <c r="D1291" s="927"/>
      <c r="E1291" s="215">
        <f t="shared" si="156"/>
        <v>43546</v>
      </c>
      <c r="F1291" s="215">
        <f t="shared" si="156"/>
        <v>43551</v>
      </c>
      <c r="G1291" s="215">
        <f t="shared" si="156"/>
        <v>43565</v>
      </c>
      <c r="H1291" s="215" t="s">
        <v>1169</v>
      </c>
      <c r="I1291" s="218"/>
    </row>
    <row r="1292" spans="1:9">
      <c r="A1292" s="218"/>
      <c r="B1292" s="230"/>
      <c r="C1292" s="230"/>
      <c r="D1292" s="218"/>
      <c r="E1292" s="218"/>
      <c r="F1292" s="218"/>
      <c r="G1292" s="225"/>
      <c r="H1292" s="222"/>
      <c r="I1292" s="218"/>
    </row>
    <row r="1293" spans="1:9">
      <c r="A1293" s="218"/>
      <c r="B1293" s="928" t="s">
        <v>40</v>
      </c>
      <c r="C1293" s="928" t="s">
        <v>41</v>
      </c>
      <c r="D1293" s="930" t="s">
        <v>42</v>
      </c>
      <c r="E1293" s="217" t="s">
        <v>201</v>
      </c>
      <c r="F1293" s="217" t="s">
        <v>201</v>
      </c>
      <c r="G1293" s="217" t="s">
        <v>1168</v>
      </c>
      <c r="H1293" s="217" t="s">
        <v>314</v>
      </c>
      <c r="I1293" s="218"/>
    </row>
    <row r="1294" spans="1:9">
      <c r="A1294" s="218"/>
      <c r="B1294" s="929"/>
      <c r="C1294" s="929"/>
      <c r="D1294" s="931"/>
      <c r="E1294" s="217" t="s">
        <v>1085</v>
      </c>
      <c r="F1294" s="217" t="s">
        <v>44</v>
      </c>
      <c r="G1294" s="217" t="s">
        <v>45</v>
      </c>
      <c r="H1294" s="217" t="s">
        <v>45</v>
      </c>
      <c r="I1294" s="218"/>
    </row>
    <row r="1295" spans="1:9">
      <c r="A1295" s="218"/>
      <c r="B1295" s="224" t="s">
        <v>1167</v>
      </c>
      <c r="C1295" s="224" t="s">
        <v>1166</v>
      </c>
      <c r="D1295" s="932" t="s">
        <v>1165</v>
      </c>
      <c r="E1295" s="215">
        <v>43528</v>
      </c>
      <c r="F1295" s="215">
        <v>43531</v>
      </c>
      <c r="G1295" s="215">
        <f>F1295+12</f>
        <v>43543</v>
      </c>
      <c r="H1295" s="215" t="s">
        <v>1158</v>
      </c>
      <c r="I1295" s="218"/>
    </row>
    <row r="1296" spans="1:9">
      <c r="A1296" s="218"/>
      <c r="B1296" s="216" t="s">
        <v>1164</v>
      </c>
      <c r="C1296" s="216" t="s">
        <v>1163</v>
      </c>
      <c r="D1296" s="926"/>
      <c r="E1296" s="215">
        <f t="shared" ref="E1296:G1298" si="157">E1295+7</f>
        <v>43535</v>
      </c>
      <c r="F1296" s="215">
        <f t="shared" si="157"/>
        <v>43538</v>
      </c>
      <c r="G1296" s="215">
        <f t="shared" si="157"/>
        <v>43550</v>
      </c>
      <c r="H1296" s="215" t="s">
        <v>1158</v>
      </c>
      <c r="I1296" s="218"/>
    </row>
    <row r="1297" spans="1:9">
      <c r="A1297" s="230"/>
      <c r="B1297" s="237" t="s">
        <v>1162</v>
      </c>
      <c r="C1297" s="216" t="s">
        <v>1161</v>
      </c>
      <c r="D1297" s="926"/>
      <c r="E1297" s="215">
        <f t="shared" si="157"/>
        <v>43542</v>
      </c>
      <c r="F1297" s="215">
        <f t="shared" si="157"/>
        <v>43545</v>
      </c>
      <c r="G1297" s="215">
        <f t="shared" si="157"/>
        <v>43557</v>
      </c>
      <c r="H1297" s="215" t="s">
        <v>1158</v>
      </c>
      <c r="I1297" s="218"/>
    </row>
    <row r="1298" spans="1:9">
      <c r="A1298" s="218"/>
      <c r="B1298" s="236" t="s">
        <v>1160</v>
      </c>
      <c r="C1298" s="234" t="s">
        <v>1159</v>
      </c>
      <c r="D1298" s="927"/>
      <c r="E1298" s="215">
        <f t="shared" si="157"/>
        <v>43549</v>
      </c>
      <c r="F1298" s="215">
        <f t="shared" si="157"/>
        <v>43552</v>
      </c>
      <c r="G1298" s="215">
        <f t="shared" si="157"/>
        <v>43564</v>
      </c>
      <c r="H1298" s="215" t="s">
        <v>1158</v>
      </c>
      <c r="I1298" s="218"/>
    </row>
    <row r="1299" spans="1:9">
      <c r="A1299" s="933"/>
      <c r="B1299" s="933"/>
      <c r="C1299" s="933"/>
      <c r="D1299" s="933"/>
      <c r="E1299" s="933"/>
      <c r="F1299" s="933"/>
      <c r="G1299" s="933"/>
      <c r="H1299" s="934"/>
      <c r="I1299" s="218"/>
    </row>
    <row r="1300" spans="1:9">
      <c r="A1300" s="218"/>
      <c r="B1300" s="928" t="s">
        <v>40</v>
      </c>
      <c r="C1300" s="928" t="s">
        <v>41</v>
      </c>
      <c r="D1300" s="930" t="s">
        <v>42</v>
      </c>
      <c r="E1300" s="217" t="s">
        <v>201</v>
      </c>
      <c r="F1300" s="217" t="s">
        <v>201</v>
      </c>
      <c r="G1300" s="217" t="s">
        <v>1157</v>
      </c>
      <c r="H1300" s="217" t="s">
        <v>314</v>
      </c>
      <c r="I1300" s="218"/>
    </row>
    <row r="1301" spans="1:9">
      <c r="A1301" s="218"/>
      <c r="B1301" s="929"/>
      <c r="C1301" s="929"/>
      <c r="D1301" s="931"/>
      <c r="E1301" s="217" t="s">
        <v>1085</v>
      </c>
      <c r="F1301" s="217" t="s">
        <v>44</v>
      </c>
      <c r="G1301" s="217" t="s">
        <v>45</v>
      </c>
      <c r="H1301" s="217" t="s">
        <v>45</v>
      </c>
      <c r="I1301" s="218"/>
    </row>
    <row r="1302" spans="1:9">
      <c r="A1302" s="218"/>
      <c r="B1302" s="224" t="s">
        <v>225</v>
      </c>
      <c r="C1302" s="224" t="s">
        <v>1156</v>
      </c>
      <c r="D1302" s="932" t="s">
        <v>1155</v>
      </c>
      <c r="E1302" s="215">
        <v>43523</v>
      </c>
      <c r="F1302" s="215">
        <v>43528</v>
      </c>
      <c r="G1302" s="215">
        <v>43547</v>
      </c>
      <c r="H1302" s="215" t="s">
        <v>1151</v>
      </c>
      <c r="I1302" s="218"/>
    </row>
    <row r="1303" spans="1:9">
      <c r="A1303" s="218"/>
      <c r="B1303" s="224" t="s">
        <v>1154</v>
      </c>
      <c r="C1303" s="224" t="s">
        <v>176</v>
      </c>
      <c r="D1303" s="926"/>
      <c r="E1303" s="215">
        <f t="shared" ref="E1303:G1305" si="158">E1302+7</f>
        <v>43530</v>
      </c>
      <c r="F1303" s="215">
        <f t="shared" si="158"/>
        <v>43535</v>
      </c>
      <c r="G1303" s="215">
        <f t="shared" si="158"/>
        <v>43554</v>
      </c>
      <c r="H1303" s="215" t="s">
        <v>1151</v>
      </c>
      <c r="I1303" s="218"/>
    </row>
    <row r="1304" spans="1:9">
      <c r="A1304" s="218"/>
      <c r="B1304" s="224" t="s">
        <v>27</v>
      </c>
      <c r="C1304" s="224" t="s">
        <v>1153</v>
      </c>
      <c r="D1304" s="926"/>
      <c r="E1304" s="215">
        <f t="shared" si="158"/>
        <v>43537</v>
      </c>
      <c r="F1304" s="215">
        <f t="shared" si="158"/>
        <v>43542</v>
      </c>
      <c r="G1304" s="215">
        <f t="shared" si="158"/>
        <v>43561</v>
      </c>
      <c r="H1304" s="215" t="s">
        <v>1151</v>
      </c>
      <c r="I1304" s="218"/>
    </row>
    <row r="1305" spans="1:9">
      <c r="A1305" s="218"/>
      <c r="B1305" s="224" t="s">
        <v>1152</v>
      </c>
      <c r="C1305" s="224" t="s">
        <v>585</v>
      </c>
      <c r="D1305" s="927"/>
      <c r="E1305" s="215">
        <f t="shared" si="158"/>
        <v>43544</v>
      </c>
      <c r="F1305" s="215">
        <f t="shared" si="158"/>
        <v>43549</v>
      </c>
      <c r="G1305" s="215">
        <f t="shared" si="158"/>
        <v>43568</v>
      </c>
      <c r="H1305" s="215" t="s">
        <v>1151</v>
      </c>
      <c r="I1305" s="218"/>
    </row>
    <row r="1306" spans="1:9">
      <c r="A1306" s="218"/>
      <c r="B1306" s="227"/>
      <c r="C1306" s="235"/>
      <c r="D1306" s="226"/>
      <c r="E1306" s="225"/>
      <c r="F1306" s="225"/>
      <c r="G1306" s="225"/>
      <c r="H1306" s="218"/>
      <c r="I1306" s="218"/>
    </row>
    <row r="1307" spans="1:9">
      <c r="A1307" s="221" t="s">
        <v>193</v>
      </c>
      <c r="B1307" s="219"/>
      <c r="C1307" s="219"/>
      <c r="D1307" s="218"/>
      <c r="E1307" s="218"/>
      <c r="F1307" s="218"/>
      <c r="G1307" s="218"/>
      <c r="H1307" s="218"/>
      <c r="I1307" s="218"/>
    </row>
    <row r="1308" spans="1:9">
      <c r="A1308" s="218"/>
      <c r="B1308" s="928" t="s">
        <v>40</v>
      </c>
      <c r="C1308" s="928" t="s">
        <v>41</v>
      </c>
      <c r="D1308" s="930" t="s">
        <v>42</v>
      </c>
      <c r="E1308" s="217" t="s">
        <v>201</v>
      </c>
      <c r="F1308" s="217" t="s">
        <v>201</v>
      </c>
      <c r="G1308" s="217" t="s">
        <v>308</v>
      </c>
      <c r="H1308" s="218"/>
      <c r="I1308" s="218"/>
    </row>
    <row r="1309" spans="1:9">
      <c r="A1309" s="218"/>
      <c r="B1309" s="929"/>
      <c r="C1309" s="929"/>
      <c r="D1309" s="931"/>
      <c r="E1309" s="217" t="s">
        <v>1085</v>
      </c>
      <c r="F1309" s="217" t="s">
        <v>44</v>
      </c>
      <c r="G1309" s="217" t="s">
        <v>45</v>
      </c>
      <c r="H1309" s="218"/>
      <c r="I1309" s="218"/>
    </row>
    <row r="1310" spans="1:9">
      <c r="A1310" s="218"/>
      <c r="B1310" s="224" t="s">
        <v>427</v>
      </c>
      <c r="C1310" s="224" t="s">
        <v>429</v>
      </c>
      <c r="D1310" s="932" t="s">
        <v>1150</v>
      </c>
      <c r="E1310" s="215">
        <v>43525</v>
      </c>
      <c r="F1310" s="215">
        <v>43528</v>
      </c>
      <c r="G1310" s="215">
        <f>F1310+32</f>
        <v>43560</v>
      </c>
      <c r="H1310" s="218"/>
      <c r="I1310" s="218"/>
    </row>
    <row r="1311" spans="1:9">
      <c r="A1311" s="218"/>
      <c r="B1311" s="216" t="s">
        <v>428</v>
      </c>
      <c r="C1311" s="216" t="s">
        <v>571</v>
      </c>
      <c r="D1311" s="926"/>
      <c r="E1311" s="215">
        <f t="shared" ref="E1311:G1313" si="159">E1310+7</f>
        <v>43532</v>
      </c>
      <c r="F1311" s="215">
        <f t="shared" si="159"/>
        <v>43535</v>
      </c>
      <c r="G1311" s="215">
        <f t="shared" si="159"/>
        <v>43567</v>
      </c>
      <c r="H1311" s="218"/>
      <c r="I1311" s="218"/>
    </row>
    <row r="1312" spans="1:9">
      <c r="A1312" s="218"/>
      <c r="B1312" s="216" t="s">
        <v>568</v>
      </c>
      <c r="C1312" s="234" t="s">
        <v>572</v>
      </c>
      <c r="D1312" s="926"/>
      <c r="E1312" s="215">
        <f t="shared" si="159"/>
        <v>43539</v>
      </c>
      <c r="F1312" s="215">
        <f t="shared" si="159"/>
        <v>43542</v>
      </c>
      <c r="G1312" s="215">
        <f t="shared" si="159"/>
        <v>43574</v>
      </c>
      <c r="H1312" s="218"/>
      <c r="I1312" s="218"/>
    </row>
    <row r="1313" spans="1:9">
      <c r="A1313" s="218"/>
      <c r="B1313" s="216" t="s">
        <v>570</v>
      </c>
      <c r="C1313" s="224" t="s">
        <v>573</v>
      </c>
      <c r="D1313" s="927"/>
      <c r="E1313" s="215">
        <f t="shared" si="159"/>
        <v>43546</v>
      </c>
      <c r="F1313" s="215">
        <f t="shared" si="159"/>
        <v>43549</v>
      </c>
      <c r="G1313" s="215">
        <f t="shared" si="159"/>
        <v>43581</v>
      </c>
      <c r="H1313" s="218"/>
      <c r="I1313" s="218"/>
    </row>
    <row r="1314" spans="1:9">
      <c r="A1314" s="218"/>
      <c r="B1314" s="227"/>
      <c r="C1314" s="233"/>
      <c r="D1314" s="226"/>
      <c r="E1314" s="225"/>
      <c r="F1314" s="225"/>
      <c r="G1314" s="225"/>
      <c r="H1314" s="218"/>
      <c r="I1314" s="218"/>
    </row>
    <row r="1315" spans="1:9">
      <c r="A1315" s="218"/>
      <c r="B1315" s="928" t="s">
        <v>40</v>
      </c>
      <c r="C1315" s="928" t="s">
        <v>41</v>
      </c>
      <c r="D1315" s="930" t="s">
        <v>42</v>
      </c>
      <c r="E1315" s="217" t="s">
        <v>201</v>
      </c>
      <c r="F1315" s="217" t="s">
        <v>201</v>
      </c>
      <c r="G1315" s="217" t="s">
        <v>308</v>
      </c>
      <c r="H1315" s="218"/>
      <c r="I1315" s="218"/>
    </row>
    <row r="1316" spans="1:9">
      <c r="A1316" s="218"/>
      <c r="B1316" s="929"/>
      <c r="C1316" s="929"/>
      <c r="D1316" s="931"/>
      <c r="E1316" s="217" t="s">
        <v>1085</v>
      </c>
      <c r="F1316" s="217" t="s">
        <v>44</v>
      </c>
      <c r="G1316" s="217" t="s">
        <v>45</v>
      </c>
      <c r="H1316" s="218"/>
      <c r="I1316" s="218"/>
    </row>
    <row r="1317" spans="1:9">
      <c r="A1317" s="218"/>
      <c r="B1317" s="216" t="s">
        <v>1149</v>
      </c>
      <c r="C1317" s="216" t="s">
        <v>1144</v>
      </c>
      <c r="D1317" s="932" t="s">
        <v>1148</v>
      </c>
      <c r="E1317" s="215">
        <v>43525</v>
      </c>
      <c r="F1317" s="215">
        <v>43531</v>
      </c>
      <c r="G1317" s="215">
        <v>43556</v>
      </c>
      <c r="H1317" s="218"/>
      <c r="I1317" s="218"/>
    </row>
    <row r="1318" spans="1:9">
      <c r="A1318" s="218"/>
      <c r="B1318" s="216" t="s">
        <v>1147</v>
      </c>
      <c r="C1318" s="216"/>
      <c r="D1318" s="926"/>
      <c r="E1318" s="215">
        <f t="shared" ref="E1318:G1320" si="160">E1317+7</f>
        <v>43532</v>
      </c>
      <c r="F1318" s="215">
        <f t="shared" si="160"/>
        <v>43538</v>
      </c>
      <c r="G1318" s="215">
        <f t="shared" si="160"/>
        <v>43563</v>
      </c>
      <c r="H1318" s="218"/>
      <c r="I1318" s="218"/>
    </row>
    <row r="1319" spans="1:9">
      <c r="A1319" s="218"/>
      <c r="B1319" s="216" t="s">
        <v>1146</v>
      </c>
      <c r="C1319" s="216" t="s">
        <v>1145</v>
      </c>
      <c r="D1319" s="926"/>
      <c r="E1319" s="215">
        <f t="shared" si="160"/>
        <v>43539</v>
      </c>
      <c r="F1319" s="215">
        <f t="shared" si="160"/>
        <v>43545</v>
      </c>
      <c r="G1319" s="215">
        <f t="shared" si="160"/>
        <v>43570</v>
      </c>
      <c r="H1319" s="218"/>
      <c r="I1319" s="218"/>
    </row>
    <row r="1320" spans="1:9">
      <c r="A1320" s="218"/>
      <c r="B1320" s="216" t="s">
        <v>207</v>
      </c>
      <c r="C1320" s="216" t="s">
        <v>1144</v>
      </c>
      <c r="D1320" s="927"/>
      <c r="E1320" s="215">
        <f t="shared" si="160"/>
        <v>43546</v>
      </c>
      <c r="F1320" s="215">
        <f t="shared" si="160"/>
        <v>43552</v>
      </c>
      <c r="G1320" s="215">
        <f t="shared" si="160"/>
        <v>43577</v>
      </c>
      <c r="H1320" s="218"/>
      <c r="I1320" s="218"/>
    </row>
    <row r="1321" spans="1:9">
      <c r="A1321" s="218"/>
      <c r="B1321" s="218"/>
      <c r="C1321" s="232"/>
      <c r="D1321" s="218"/>
      <c r="E1321" s="218"/>
      <c r="F1321" s="231"/>
      <c r="G1321" s="218"/>
      <c r="H1321" s="218"/>
      <c r="I1321" s="218"/>
    </row>
    <row r="1322" spans="1:9">
      <c r="A1322" s="218"/>
      <c r="B1322" s="928" t="s">
        <v>40</v>
      </c>
      <c r="C1322" s="928" t="s">
        <v>41</v>
      </c>
      <c r="D1322" s="930" t="s">
        <v>42</v>
      </c>
      <c r="E1322" s="217" t="s">
        <v>201</v>
      </c>
      <c r="F1322" s="217" t="s">
        <v>201</v>
      </c>
      <c r="G1322" s="217" t="s">
        <v>308</v>
      </c>
      <c r="H1322" s="218"/>
      <c r="I1322" s="218"/>
    </row>
    <row r="1323" spans="1:9">
      <c r="A1323" s="218"/>
      <c r="B1323" s="929"/>
      <c r="C1323" s="929"/>
      <c r="D1323" s="931"/>
      <c r="E1323" s="217" t="s">
        <v>1085</v>
      </c>
      <c r="F1323" s="217" t="s">
        <v>44</v>
      </c>
      <c r="G1323" s="217" t="s">
        <v>45</v>
      </c>
      <c r="H1323" s="218"/>
      <c r="I1323" s="218"/>
    </row>
    <row r="1324" spans="1:9">
      <c r="A1324" s="218"/>
      <c r="B1324" s="216" t="s">
        <v>1143</v>
      </c>
      <c r="C1324" s="215" t="s">
        <v>1142</v>
      </c>
      <c r="D1324" s="932" t="s">
        <v>1141</v>
      </c>
      <c r="E1324" s="215">
        <v>43528</v>
      </c>
      <c r="F1324" s="215">
        <v>43531</v>
      </c>
      <c r="G1324" s="215">
        <f>F1324+27</f>
        <v>43558</v>
      </c>
      <c r="H1324" s="218"/>
      <c r="I1324" s="218"/>
    </row>
    <row r="1325" spans="1:9">
      <c r="A1325" s="218"/>
      <c r="B1325" s="216" t="s">
        <v>1140</v>
      </c>
      <c r="C1325" s="216" t="s">
        <v>1139</v>
      </c>
      <c r="D1325" s="926"/>
      <c r="E1325" s="215">
        <f t="shared" ref="E1325:G1327" si="161">E1324+7</f>
        <v>43535</v>
      </c>
      <c r="F1325" s="215">
        <f t="shared" si="161"/>
        <v>43538</v>
      </c>
      <c r="G1325" s="215">
        <f t="shared" si="161"/>
        <v>43565</v>
      </c>
      <c r="H1325" s="218"/>
      <c r="I1325" s="218"/>
    </row>
    <row r="1326" spans="1:9">
      <c r="A1326" s="218"/>
      <c r="B1326" s="216" t="s">
        <v>1138</v>
      </c>
      <c r="C1326" s="216" t="s">
        <v>1137</v>
      </c>
      <c r="D1326" s="926"/>
      <c r="E1326" s="215">
        <f t="shared" si="161"/>
        <v>43542</v>
      </c>
      <c r="F1326" s="215">
        <f t="shared" si="161"/>
        <v>43545</v>
      </c>
      <c r="G1326" s="215">
        <f t="shared" si="161"/>
        <v>43572</v>
      </c>
      <c r="H1326" s="218"/>
      <c r="I1326" s="218"/>
    </row>
    <row r="1327" spans="1:9">
      <c r="A1327" s="218"/>
      <c r="B1327" s="216" t="s">
        <v>1136</v>
      </c>
      <c r="C1327" s="216" t="s">
        <v>1135</v>
      </c>
      <c r="D1327" s="927"/>
      <c r="E1327" s="215">
        <f t="shared" si="161"/>
        <v>43549</v>
      </c>
      <c r="F1327" s="215">
        <f t="shared" si="161"/>
        <v>43552</v>
      </c>
      <c r="G1327" s="215">
        <f t="shared" si="161"/>
        <v>43579</v>
      </c>
      <c r="H1327" s="218"/>
      <c r="I1327" s="218"/>
    </row>
    <row r="1328" spans="1:9">
      <c r="A1328" s="218"/>
      <c r="B1328" s="219"/>
      <c r="C1328" s="219"/>
      <c r="D1328" s="218"/>
      <c r="E1328" s="218"/>
      <c r="F1328" s="218"/>
      <c r="G1328" s="218"/>
      <c r="H1328" s="218"/>
      <c r="I1328" s="218"/>
    </row>
    <row r="1329" spans="1:9">
      <c r="A1329" s="218"/>
      <c r="B1329" s="928" t="s">
        <v>40</v>
      </c>
      <c r="C1329" s="928" t="s">
        <v>41</v>
      </c>
      <c r="D1329" s="930" t="s">
        <v>42</v>
      </c>
      <c r="E1329" s="217" t="s">
        <v>201</v>
      </c>
      <c r="F1329" s="217" t="s">
        <v>201</v>
      </c>
      <c r="G1329" s="217" t="s">
        <v>308</v>
      </c>
      <c r="H1329" s="218"/>
      <c r="I1329" s="218"/>
    </row>
    <row r="1330" spans="1:9">
      <c r="A1330" s="218"/>
      <c r="B1330" s="929"/>
      <c r="C1330" s="929"/>
      <c r="D1330" s="931"/>
      <c r="E1330" s="217" t="s">
        <v>1085</v>
      </c>
      <c r="F1330" s="217" t="s">
        <v>44</v>
      </c>
      <c r="G1330" s="217" t="s">
        <v>45</v>
      </c>
      <c r="H1330" s="218"/>
      <c r="I1330" s="218"/>
    </row>
    <row r="1331" spans="1:9">
      <c r="A1331" s="218"/>
      <c r="B1331" s="216" t="s">
        <v>1134</v>
      </c>
      <c r="C1331" s="216" t="s">
        <v>305</v>
      </c>
      <c r="D1331" s="932" t="s">
        <v>1133</v>
      </c>
      <c r="E1331" s="215">
        <v>43494</v>
      </c>
      <c r="F1331" s="215">
        <v>43526</v>
      </c>
      <c r="G1331" s="215">
        <v>43552</v>
      </c>
      <c r="H1331" s="218"/>
      <c r="I1331" s="218"/>
    </row>
    <row r="1332" spans="1:9">
      <c r="A1332" s="218"/>
      <c r="B1332" s="216" t="s">
        <v>426</v>
      </c>
      <c r="C1332" s="216" t="s">
        <v>1132</v>
      </c>
      <c r="D1332" s="926"/>
      <c r="E1332" s="215">
        <f t="shared" ref="E1332:G1335" si="162">E1331+7</f>
        <v>43501</v>
      </c>
      <c r="F1332" s="215">
        <f t="shared" si="162"/>
        <v>43533</v>
      </c>
      <c r="G1332" s="215">
        <f t="shared" si="162"/>
        <v>43559</v>
      </c>
      <c r="H1332" s="218"/>
      <c r="I1332" s="218"/>
    </row>
    <row r="1333" spans="1:9">
      <c r="A1333" s="218"/>
      <c r="B1333" s="216" t="s">
        <v>561</v>
      </c>
      <c r="C1333" s="216" t="s">
        <v>80</v>
      </c>
      <c r="D1333" s="926"/>
      <c r="E1333" s="215">
        <f t="shared" si="162"/>
        <v>43508</v>
      </c>
      <c r="F1333" s="215">
        <f t="shared" si="162"/>
        <v>43540</v>
      </c>
      <c r="G1333" s="215">
        <f t="shared" si="162"/>
        <v>43566</v>
      </c>
      <c r="H1333" s="218"/>
      <c r="I1333" s="218"/>
    </row>
    <row r="1334" spans="1:9">
      <c r="A1334" s="218"/>
      <c r="B1334" s="216" t="s">
        <v>562</v>
      </c>
      <c r="C1334" s="216" t="s">
        <v>1131</v>
      </c>
      <c r="D1334" s="926"/>
      <c r="E1334" s="215">
        <f t="shared" si="162"/>
        <v>43515</v>
      </c>
      <c r="F1334" s="215">
        <f t="shared" si="162"/>
        <v>43547</v>
      </c>
      <c r="G1334" s="215">
        <f t="shared" si="162"/>
        <v>43573</v>
      </c>
      <c r="H1334" s="218"/>
      <c r="I1334" s="218"/>
    </row>
    <row r="1335" spans="1:9">
      <c r="A1335" s="218"/>
      <c r="B1335" s="216" t="s">
        <v>11</v>
      </c>
      <c r="C1335" s="216" t="s">
        <v>564</v>
      </c>
      <c r="D1335" s="927"/>
      <c r="E1335" s="215">
        <f t="shared" si="162"/>
        <v>43522</v>
      </c>
      <c r="F1335" s="215">
        <f t="shared" si="162"/>
        <v>43554</v>
      </c>
      <c r="G1335" s="215">
        <f t="shared" si="162"/>
        <v>43580</v>
      </c>
      <c r="H1335" s="218"/>
      <c r="I1335" s="218"/>
    </row>
    <row r="1336" spans="1:9">
      <c r="A1336" s="218"/>
      <c r="B1336" s="227"/>
      <c r="C1336" s="227"/>
      <c r="D1336" s="226"/>
      <c r="E1336" s="225"/>
      <c r="F1336" s="225"/>
      <c r="G1336" s="225"/>
      <c r="H1336" s="218"/>
      <c r="I1336" s="218"/>
    </row>
    <row r="1337" spans="1:9">
      <c r="A1337" s="221" t="s">
        <v>317</v>
      </c>
      <c r="B1337" s="219"/>
      <c r="C1337" s="219"/>
      <c r="D1337" s="218"/>
      <c r="E1337" s="218"/>
      <c r="F1337" s="218"/>
      <c r="G1337" s="218"/>
      <c r="H1337" s="218"/>
      <c r="I1337" s="218"/>
    </row>
    <row r="1338" spans="1:9">
      <c r="A1338" s="218"/>
      <c r="B1338" s="928" t="s">
        <v>40</v>
      </c>
      <c r="C1338" s="928" t="s">
        <v>41</v>
      </c>
      <c r="D1338" s="930" t="s">
        <v>42</v>
      </c>
      <c r="E1338" s="217" t="s">
        <v>201</v>
      </c>
      <c r="F1338" s="217" t="s">
        <v>201</v>
      </c>
      <c r="G1338" s="217" t="s">
        <v>317</v>
      </c>
      <c r="H1338" s="218"/>
      <c r="I1338" s="218"/>
    </row>
    <row r="1339" spans="1:9">
      <c r="A1339" s="218"/>
      <c r="B1339" s="929"/>
      <c r="C1339" s="929"/>
      <c r="D1339" s="931"/>
      <c r="E1339" s="217" t="s">
        <v>1085</v>
      </c>
      <c r="F1339" s="217" t="s">
        <v>44</v>
      </c>
      <c r="G1339" s="217" t="s">
        <v>45</v>
      </c>
      <c r="H1339" s="218"/>
      <c r="I1339" s="218"/>
    </row>
    <row r="1340" spans="1:9">
      <c r="A1340" s="218"/>
      <c r="B1340" s="216" t="s">
        <v>1130</v>
      </c>
      <c r="C1340" s="216" t="s">
        <v>1129</v>
      </c>
      <c r="D1340" s="932" t="s">
        <v>1128</v>
      </c>
      <c r="E1340" s="215">
        <v>43525</v>
      </c>
      <c r="F1340" s="215">
        <v>43529</v>
      </c>
      <c r="G1340" s="215">
        <f>F1340+36</f>
        <v>43565</v>
      </c>
      <c r="H1340" s="218"/>
      <c r="I1340" s="218"/>
    </row>
    <row r="1341" spans="1:9">
      <c r="A1341" s="230"/>
      <c r="B1341" s="216" t="s">
        <v>1127</v>
      </c>
      <c r="C1341" s="216" t="s">
        <v>1126</v>
      </c>
      <c r="D1341" s="926"/>
      <c r="E1341" s="215">
        <f t="shared" ref="E1341:G1343" si="163">E1340+7</f>
        <v>43532</v>
      </c>
      <c r="F1341" s="215">
        <f t="shared" si="163"/>
        <v>43536</v>
      </c>
      <c r="G1341" s="215">
        <f t="shared" si="163"/>
        <v>43572</v>
      </c>
      <c r="H1341" s="218"/>
      <c r="I1341" s="218"/>
    </row>
    <row r="1342" spans="1:9">
      <c r="A1342" s="230"/>
      <c r="B1342" s="216" t="s">
        <v>1125</v>
      </c>
      <c r="C1342" s="216" t="s">
        <v>1124</v>
      </c>
      <c r="D1342" s="926"/>
      <c r="E1342" s="215">
        <f t="shared" si="163"/>
        <v>43539</v>
      </c>
      <c r="F1342" s="215">
        <f t="shared" si="163"/>
        <v>43543</v>
      </c>
      <c r="G1342" s="215">
        <f t="shared" si="163"/>
        <v>43579</v>
      </c>
      <c r="H1342" s="218"/>
      <c r="I1342" s="218"/>
    </row>
    <row r="1343" spans="1:9">
      <c r="A1343" s="230"/>
      <c r="B1343" s="216" t="s">
        <v>1123</v>
      </c>
      <c r="C1343" s="216" t="s">
        <v>1122</v>
      </c>
      <c r="D1343" s="927"/>
      <c r="E1343" s="215">
        <f t="shared" si="163"/>
        <v>43546</v>
      </c>
      <c r="F1343" s="215">
        <f t="shared" si="163"/>
        <v>43550</v>
      </c>
      <c r="G1343" s="215">
        <f t="shared" si="163"/>
        <v>43586</v>
      </c>
      <c r="H1343" s="218"/>
      <c r="I1343" s="218"/>
    </row>
    <row r="1344" spans="1:9">
      <c r="A1344" s="218"/>
      <c r="B1344" s="227"/>
      <c r="C1344" s="227"/>
      <c r="D1344" s="226"/>
      <c r="E1344" s="225"/>
      <c r="F1344" s="225"/>
      <c r="G1344" s="225"/>
      <c r="H1344" s="222"/>
      <c r="I1344" s="218"/>
    </row>
    <row r="1345" spans="1:9">
      <c r="A1345" s="229" t="s">
        <v>1121</v>
      </c>
      <c r="B1345" s="229"/>
      <c r="C1345" s="229"/>
      <c r="D1345" s="228"/>
      <c r="E1345" s="228"/>
      <c r="F1345" s="228"/>
      <c r="G1345" s="228"/>
      <c r="H1345" s="222"/>
      <c r="I1345" s="218"/>
    </row>
    <row r="1346" spans="1:9">
      <c r="A1346" s="221" t="s">
        <v>1108</v>
      </c>
      <c r="B1346" s="219"/>
      <c r="C1346" s="219"/>
      <c r="D1346" s="218"/>
      <c r="E1346" s="218"/>
      <c r="F1346" s="218"/>
      <c r="G1346" s="218"/>
      <c r="H1346" s="222"/>
      <c r="I1346" s="218"/>
    </row>
    <row r="1347" spans="1:9">
      <c r="A1347" s="218"/>
      <c r="B1347" s="928" t="s">
        <v>40</v>
      </c>
      <c r="C1347" s="928" t="s">
        <v>41</v>
      </c>
      <c r="D1347" s="930" t="s">
        <v>42</v>
      </c>
      <c r="E1347" s="217" t="s">
        <v>201</v>
      </c>
      <c r="F1347" s="217" t="s">
        <v>201</v>
      </c>
      <c r="G1347" s="217" t="s">
        <v>1108</v>
      </c>
      <c r="H1347" s="222"/>
      <c r="I1347" s="218"/>
    </row>
    <row r="1348" spans="1:9">
      <c r="A1348" s="218"/>
      <c r="B1348" s="929"/>
      <c r="C1348" s="929"/>
      <c r="D1348" s="931"/>
      <c r="E1348" s="217" t="s">
        <v>1085</v>
      </c>
      <c r="F1348" s="217" t="s">
        <v>44</v>
      </c>
      <c r="G1348" s="217" t="s">
        <v>45</v>
      </c>
      <c r="H1348" s="222"/>
      <c r="I1348" s="218"/>
    </row>
    <row r="1349" spans="1:9">
      <c r="A1349" s="218"/>
      <c r="B1349" s="216" t="s">
        <v>424</v>
      </c>
      <c r="C1349" s="216" t="s">
        <v>1120</v>
      </c>
      <c r="D1349" s="932" t="s">
        <v>1119</v>
      </c>
      <c r="E1349" s="215">
        <v>43524</v>
      </c>
      <c r="F1349" s="215">
        <v>43528</v>
      </c>
      <c r="G1349" s="215">
        <v>43543</v>
      </c>
      <c r="H1349" s="222"/>
      <c r="I1349" s="218"/>
    </row>
    <row r="1350" spans="1:9">
      <c r="A1350" s="218"/>
      <c r="B1350" s="216" t="s">
        <v>544</v>
      </c>
      <c r="C1350" s="216" t="s">
        <v>1118</v>
      </c>
      <c r="D1350" s="926"/>
      <c r="E1350" s="215">
        <f t="shared" ref="E1350:G1352" si="164">E1349+7</f>
        <v>43531</v>
      </c>
      <c r="F1350" s="215">
        <f t="shared" si="164"/>
        <v>43535</v>
      </c>
      <c r="G1350" s="215">
        <f t="shared" si="164"/>
        <v>43550</v>
      </c>
      <c r="H1350" s="218"/>
      <c r="I1350" s="218"/>
    </row>
    <row r="1351" spans="1:9">
      <c r="A1351" s="218"/>
      <c r="B1351" s="216" t="s">
        <v>545</v>
      </c>
      <c r="C1351" s="216" t="s">
        <v>1117</v>
      </c>
      <c r="D1351" s="926"/>
      <c r="E1351" s="215">
        <f t="shared" si="164"/>
        <v>43538</v>
      </c>
      <c r="F1351" s="215">
        <f t="shared" si="164"/>
        <v>43542</v>
      </c>
      <c r="G1351" s="215">
        <f t="shared" si="164"/>
        <v>43557</v>
      </c>
      <c r="H1351" s="218"/>
      <c r="I1351" s="218"/>
    </row>
    <row r="1352" spans="1:9">
      <c r="A1352" s="218"/>
      <c r="B1352" s="216" t="s">
        <v>546</v>
      </c>
      <c r="C1352" s="216" t="s">
        <v>1116</v>
      </c>
      <c r="D1352" s="927"/>
      <c r="E1352" s="215">
        <f t="shared" si="164"/>
        <v>43545</v>
      </c>
      <c r="F1352" s="215">
        <f t="shared" si="164"/>
        <v>43549</v>
      </c>
      <c r="G1352" s="215">
        <f t="shared" si="164"/>
        <v>43564</v>
      </c>
      <c r="H1352" s="222"/>
      <c r="I1352" s="218"/>
    </row>
    <row r="1353" spans="1:9">
      <c r="A1353" s="218"/>
      <c r="B1353" s="227"/>
      <c r="C1353" s="227"/>
      <c r="D1353" s="226"/>
      <c r="E1353" s="225"/>
      <c r="F1353" s="225"/>
      <c r="G1353" s="225"/>
      <c r="H1353" s="222"/>
      <c r="I1353" s="218"/>
    </row>
    <row r="1354" spans="1:9">
      <c r="A1354" s="218"/>
      <c r="B1354" s="928" t="s">
        <v>40</v>
      </c>
      <c r="C1354" s="928" t="s">
        <v>41</v>
      </c>
      <c r="D1354" s="930" t="s">
        <v>42</v>
      </c>
      <c r="E1354" s="217" t="s">
        <v>201</v>
      </c>
      <c r="F1354" s="217" t="s">
        <v>201</v>
      </c>
      <c r="G1354" s="217" t="s">
        <v>1108</v>
      </c>
      <c r="H1354" s="222"/>
      <c r="I1354" s="218"/>
    </row>
    <row r="1355" spans="1:9">
      <c r="A1355" s="218"/>
      <c r="B1355" s="929"/>
      <c r="C1355" s="929"/>
      <c r="D1355" s="931"/>
      <c r="E1355" s="217" t="s">
        <v>1085</v>
      </c>
      <c r="F1355" s="217" t="s">
        <v>44</v>
      </c>
      <c r="G1355" s="217" t="s">
        <v>45</v>
      </c>
      <c r="H1355" s="222"/>
      <c r="I1355" s="218"/>
    </row>
    <row r="1356" spans="1:9">
      <c r="A1356" s="218"/>
      <c r="B1356" s="216" t="s">
        <v>1115</v>
      </c>
      <c r="C1356" s="216" t="s">
        <v>1109</v>
      </c>
      <c r="D1356" s="932" t="s">
        <v>1114</v>
      </c>
      <c r="E1356" s="215">
        <v>43524</v>
      </c>
      <c r="F1356" s="215">
        <v>43529</v>
      </c>
      <c r="G1356" s="215">
        <v>43542</v>
      </c>
      <c r="H1356" s="222"/>
      <c r="I1356" s="218"/>
    </row>
    <row r="1357" spans="1:9">
      <c r="A1357" s="218"/>
      <c r="B1357" s="216" t="s">
        <v>1113</v>
      </c>
      <c r="C1357" s="216" t="s">
        <v>1112</v>
      </c>
      <c r="D1357" s="926"/>
      <c r="E1357" s="215">
        <f t="shared" ref="E1357:G1359" si="165">E1356+7</f>
        <v>43531</v>
      </c>
      <c r="F1357" s="215">
        <f t="shared" si="165"/>
        <v>43536</v>
      </c>
      <c r="G1357" s="215">
        <f t="shared" si="165"/>
        <v>43549</v>
      </c>
      <c r="H1357" s="222"/>
      <c r="I1357" s="218"/>
    </row>
    <row r="1358" spans="1:9">
      <c r="A1358" s="218"/>
      <c r="B1358" s="216" t="s">
        <v>1111</v>
      </c>
      <c r="C1358" s="216" t="s">
        <v>1109</v>
      </c>
      <c r="D1358" s="926"/>
      <c r="E1358" s="215">
        <f t="shared" si="165"/>
        <v>43538</v>
      </c>
      <c r="F1358" s="215">
        <f t="shared" si="165"/>
        <v>43543</v>
      </c>
      <c r="G1358" s="215">
        <f t="shared" si="165"/>
        <v>43556</v>
      </c>
      <c r="H1358" s="222"/>
      <c r="I1358" s="218"/>
    </row>
    <row r="1359" spans="1:9">
      <c r="A1359" s="218"/>
      <c r="B1359" s="216" t="s">
        <v>1110</v>
      </c>
      <c r="C1359" s="216" t="s">
        <v>1109</v>
      </c>
      <c r="D1359" s="927"/>
      <c r="E1359" s="215">
        <f t="shared" si="165"/>
        <v>43545</v>
      </c>
      <c r="F1359" s="215">
        <f t="shared" si="165"/>
        <v>43550</v>
      </c>
      <c r="G1359" s="215">
        <f t="shared" si="165"/>
        <v>43563</v>
      </c>
      <c r="H1359" s="222"/>
      <c r="I1359" s="218"/>
    </row>
    <row r="1360" spans="1:9">
      <c r="A1360" s="218"/>
      <c r="B1360" s="227"/>
      <c r="C1360" s="227"/>
      <c r="D1360" s="226"/>
      <c r="E1360" s="225"/>
      <c r="F1360" s="225"/>
      <c r="G1360" s="225"/>
      <c r="H1360" s="222"/>
      <c r="I1360" s="218"/>
    </row>
    <row r="1361" spans="1:9">
      <c r="A1361" s="218"/>
      <c r="B1361" s="928" t="s">
        <v>40</v>
      </c>
      <c r="C1361" s="928" t="s">
        <v>41</v>
      </c>
      <c r="D1361" s="930" t="s">
        <v>42</v>
      </c>
      <c r="E1361" s="217" t="s">
        <v>201</v>
      </c>
      <c r="F1361" s="217" t="s">
        <v>201</v>
      </c>
      <c r="G1361" s="217" t="s">
        <v>1108</v>
      </c>
      <c r="H1361" s="222"/>
      <c r="I1361" s="218"/>
    </row>
    <row r="1362" spans="1:9">
      <c r="A1362" s="218"/>
      <c r="B1362" s="929"/>
      <c r="C1362" s="929"/>
      <c r="D1362" s="931"/>
      <c r="E1362" s="217" t="s">
        <v>1085</v>
      </c>
      <c r="F1362" s="217" t="s">
        <v>44</v>
      </c>
      <c r="G1362" s="217" t="s">
        <v>45</v>
      </c>
      <c r="H1362" s="222"/>
      <c r="I1362" s="218"/>
    </row>
    <row r="1363" spans="1:9">
      <c r="A1363" s="218"/>
      <c r="B1363" s="224" t="s">
        <v>1107</v>
      </c>
      <c r="C1363" s="224" t="s">
        <v>1106</v>
      </c>
      <c r="D1363" s="932" t="s">
        <v>1105</v>
      </c>
      <c r="E1363" s="215">
        <v>43522</v>
      </c>
      <c r="F1363" s="215">
        <v>43525</v>
      </c>
      <c r="G1363" s="215">
        <f>F1363+15</f>
        <v>43540</v>
      </c>
      <c r="H1363" s="222"/>
      <c r="I1363" s="218"/>
    </row>
    <row r="1364" spans="1:9">
      <c r="A1364" s="218"/>
      <c r="B1364" s="224" t="s">
        <v>1104</v>
      </c>
      <c r="C1364" s="224" t="s">
        <v>1103</v>
      </c>
      <c r="D1364" s="926"/>
      <c r="E1364" s="215">
        <f t="shared" ref="E1364:G1367" si="166">E1363+7</f>
        <v>43529</v>
      </c>
      <c r="F1364" s="215">
        <f t="shared" si="166"/>
        <v>43532</v>
      </c>
      <c r="G1364" s="215">
        <f t="shared" si="166"/>
        <v>43547</v>
      </c>
      <c r="H1364" s="222"/>
      <c r="I1364" s="218"/>
    </row>
    <row r="1365" spans="1:9">
      <c r="A1365" s="218"/>
      <c r="B1365" s="224" t="s">
        <v>1102</v>
      </c>
      <c r="C1365" s="224" t="s">
        <v>1101</v>
      </c>
      <c r="D1365" s="926"/>
      <c r="E1365" s="215">
        <f t="shared" si="166"/>
        <v>43536</v>
      </c>
      <c r="F1365" s="215">
        <f t="shared" si="166"/>
        <v>43539</v>
      </c>
      <c r="G1365" s="215">
        <f t="shared" si="166"/>
        <v>43554</v>
      </c>
      <c r="H1365" s="222"/>
      <c r="I1365" s="218"/>
    </row>
    <row r="1366" spans="1:9">
      <c r="A1366" s="218"/>
      <c r="B1366" s="224" t="s">
        <v>1100</v>
      </c>
      <c r="C1366" s="224" t="s">
        <v>1099</v>
      </c>
      <c r="D1366" s="926"/>
      <c r="E1366" s="215">
        <f t="shared" si="166"/>
        <v>43543</v>
      </c>
      <c r="F1366" s="215">
        <f t="shared" si="166"/>
        <v>43546</v>
      </c>
      <c r="G1366" s="215">
        <f t="shared" si="166"/>
        <v>43561</v>
      </c>
      <c r="H1366" s="222"/>
      <c r="I1366" s="218"/>
    </row>
    <row r="1367" spans="1:9">
      <c r="A1367" s="218"/>
      <c r="B1367" s="224" t="s">
        <v>222</v>
      </c>
      <c r="C1367" s="224" t="s">
        <v>1098</v>
      </c>
      <c r="D1367" s="927"/>
      <c r="E1367" s="215">
        <f t="shared" si="166"/>
        <v>43550</v>
      </c>
      <c r="F1367" s="215">
        <f t="shared" si="166"/>
        <v>43553</v>
      </c>
      <c r="G1367" s="215">
        <f t="shared" si="166"/>
        <v>43568</v>
      </c>
      <c r="H1367" s="222"/>
      <c r="I1367" s="218"/>
    </row>
    <row r="1368" spans="1:9">
      <c r="A1368" s="221" t="s">
        <v>333</v>
      </c>
      <c r="B1368" s="223"/>
      <c r="C1368" s="223"/>
      <c r="D1368" s="218"/>
      <c r="E1368" s="218"/>
      <c r="F1368" s="218"/>
      <c r="G1368" s="218"/>
      <c r="H1368" s="222"/>
      <c r="I1368" s="218"/>
    </row>
    <row r="1369" spans="1:9">
      <c r="A1369" s="218"/>
      <c r="B1369" s="928" t="s">
        <v>40</v>
      </c>
      <c r="C1369" s="928" t="s">
        <v>41</v>
      </c>
      <c r="D1369" s="930" t="s">
        <v>42</v>
      </c>
      <c r="E1369" s="217" t="s">
        <v>201</v>
      </c>
      <c r="F1369" s="217" t="s">
        <v>201</v>
      </c>
      <c r="G1369" s="217" t="s">
        <v>1086</v>
      </c>
      <c r="H1369" s="217" t="s">
        <v>333</v>
      </c>
      <c r="I1369" s="218"/>
    </row>
    <row r="1370" spans="1:9">
      <c r="A1370" s="218"/>
      <c r="B1370" s="929"/>
      <c r="C1370" s="929"/>
      <c r="D1370" s="931"/>
      <c r="E1370" s="217" t="s">
        <v>1085</v>
      </c>
      <c r="F1370" s="217" t="s">
        <v>44</v>
      </c>
      <c r="G1370" s="217" t="s">
        <v>45</v>
      </c>
      <c r="H1370" s="217" t="s">
        <v>45</v>
      </c>
      <c r="I1370" s="218"/>
    </row>
    <row r="1371" spans="1:9">
      <c r="B1371" s="216" t="s">
        <v>1097</v>
      </c>
      <c r="C1371" s="216" t="s">
        <v>1096</v>
      </c>
      <c r="D1371" s="932" t="s">
        <v>1095</v>
      </c>
      <c r="E1371" s="215">
        <v>43524</v>
      </c>
      <c r="F1371" s="215">
        <v>43527</v>
      </c>
      <c r="G1371" s="215">
        <f>F1371+11</f>
        <v>43538</v>
      </c>
      <c r="H1371" s="215" t="s">
        <v>1082</v>
      </c>
      <c r="I1371" s="218"/>
    </row>
    <row r="1372" spans="1:9">
      <c r="B1372" s="216" t="s">
        <v>1094</v>
      </c>
      <c r="C1372" s="216" t="s">
        <v>1093</v>
      </c>
      <c r="D1372" s="926"/>
      <c r="E1372" s="215">
        <f t="shared" ref="E1372:G1375" si="167">E1371+7</f>
        <v>43531</v>
      </c>
      <c r="F1372" s="215">
        <f t="shared" si="167"/>
        <v>43534</v>
      </c>
      <c r="G1372" s="215">
        <f t="shared" si="167"/>
        <v>43545</v>
      </c>
      <c r="H1372" s="215" t="s">
        <v>1082</v>
      </c>
      <c r="I1372" s="218"/>
    </row>
    <row r="1373" spans="1:9">
      <c r="B1373" s="216" t="s">
        <v>1092</v>
      </c>
      <c r="C1373" s="216" t="s">
        <v>1091</v>
      </c>
      <c r="D1373" s="926"/>
      <c r="E1373" s="215">
        <f t="shared" si="167"/>
        <v>43538</v>
      </c>
      <c r="F1373" s="215">
        <f t="shared" si="167"/>
        <v>43541</v>
      </c>
      <c r="G1373" s="215">
        <f t="shared" si="167"/>
        <v>43552</v>
      </c>
      <c r="H1373" s="215" t="s">
        <v>1082</v>
      </c>
      <c r="I1373" s="218"/>
    </row>
    <row r="1374" spans="1:9">
      <c r="B1374" s="216" t="s">
        <v>29</v>
      </c>
      <c r="C1374" s="216" t="s">
        <v>1090</v>
      </c>
      <c r="D1374" s="926"/>
      <c r="E1374" s="215">
        <f t="shared" si="167"/>
        <v>43545</v>
      </c>
      <c r="F1374" s="215">
        <f t="shared" si="167"/>
        <v>43548</v>
      </c>
      <c r="G1374" s="215">
        <f t="shared" si="167"/>
        <v>43559</v>
      </c>
      <c r="H1374" s="215" t="s">
        <v>1082</v>
      </c>
      <c r="I1374" s="218"/>
    </row>
    <row r="1375" spans="1:9">
      <c r="B1375" s="216" t="s">
        <v>1089</v>
      </c>
      <c r="C1375" s="216" t="s">
        <v>1088</v>
      </c>
      <c r="D1375" s="927"/>
      <c r="E1375" s="215">
        <f t="shared" si="167"/>
        <v>43552</v>
      </c>
      <c r="F1375" s="215">
        <f t="shared" si="167"/>
        <v>43555</v>
      </c>
      <c r="G1375" s="215">
        <f t="shared" si="167"/>
        <v>43566</v>
      </c>
      <c r="H1375" s="215" t="s">
        <v>1082</v>
      </c>
      <c r="I1375" s="218"/>
    </row>
    <row r="1376" spans="1:9">
      <c r="B1376" s="219"/>
      <c r="C1376" s="219"/>
      <c r="D1376" s="218"/>
      <c r="E1376" s="218"/>
      <c r="F1376" s="218"/>
      <c r="G1376" s="218"/>
      <c r="I1376" s="218"/>
    </row>
    <row r="1377" spans="1:9">
      <c r="A1377" s="221" t="s">
        <v>333</v>
      </c>
      <c r="B1377" s="219"/>
      <c r="C1377" s="219"/>
      <c r="D1377" s="218"/>
      <c r="E1377" s="218"/>
      <c r="F1377" s="218"/>
      <c r="G1377" s="218"/>
      <c r="I1377" s="218"/>
    </row>
    <row r="1378" spans="1:9">
      <c r="B1378" s="928" t="s">
        <v>40</v>
      </c>
      <c r="C1378" s="928" t="s">
        <v>41</v>
      </c>
      <c r="D1378" s="930" t="s">
        <v>42</v>
      </c>
      <c r="E1378" s="217" t="s">
        <v>201</v>
      </c>
      <c r="F1378" s="217" t="s">
        <v>201</v>
      </c>
      <c r="G1378" s="217" t="s">
        <v>1086</v>
      </c>
      <c r="H1378" s="217" t="s">
        <v>333</v>
      </c>
      <c r="I1378" s="218"/>
    </row>
    <row r="1379" spans="1:9">
      <c r="B1379" s="929"/>
      <c r="C1379" s="929"/>
      <c r="D1379" s="931"/>
      <c r="E1379" s="217" t="s">
        <v>1085</v>
      </c>
      <c r="F1379" s="217" t="s">
        <v>44</v>
      </c>
      <c r="G1379" s="217" t="s">
        <v>45</v>
      </c>
      <c r="H1379" s="217" t="s">
        <v>45</v>
      </c>
    </row>
    <row r="1380" spans="1:9">
      <c r="B1380" s="216" t="s">
        <v>1084</v>
      </c>
      <c r="C1380" s="216"/>
      <c r="D1380" s="926" t="s">
        <v>1083</v>
      </c>
      <c r="E1380" s="215">
        <v>43528</v>
      </c>
      <c r="F1380" s="215">
        <v>43531</v>
      </c>
      <c r="G1380" s="215">
        <f>F1380+9</f>
        <v>43540</v>
      </c>
      <c r="H1380" s="215" t="s">
        <v>1082</v>
      </c>
    </row>
    <row r="1381" spans="1:9">
      <c r="B1381" s="216" t="s">
        <v>540</v>
      </c>
      <c r="C1381" s="216" t="s">
        <v>541</v>
      </c>
      <c r="D1381" s="926"/>
      <c r="E1381" s="215">
        <f t="shared" ref="E1381:G1383" si="168">E1380+7</f>
        <v>43535</v>
      </c>
      <c r="F1381" s="215">
        <f t="shared" si="168"/>
        <v>43538</v>
      </c>
      <c r="G1381" s="215">
        <f t="shared" si="168"/>
        <v>43547</v>
      </c>
      <c r="H1381" s="215" t="s">
        <v>1082</v>
      </c>
    </row>
    <row r="1382" spans="1:9">
      <c r="B1382" s="216" t="s">
        <v>354</v>
      </c>
      <c r="C1382" s="216" t="s">
        <v>542</v>
      </c>
      <c r="D1382" s="926"/>
      <c r="E1382" s="215">
        <f t="shared" si="168"/>
        <v>43542</v>
      </c>
      <c r="F1382" s="215">
        <f t="shared" si="168"/>
        <v>43545</v>
      </c>
      <c r="G1382" s="215">
        <f t="shared" si="168"/>
        <v>43554</v>
      </c>
      <c r="H1382" s="215" t="s">
        <v>1082</v>
      </c>
    </row>
    <row r="1383" spans="1:9">
      <c r="B1383" s="216" t="s">
        <v>149</v>
      </c>
      <c r="C1383" s="216" t="s">
        <v>543</v>
      </c>
      <c r="D1383" s="927"/>
      <c r="E1383" s="215">
        <f t="shared" si="168"/>
        <v>43549</v>
      </c>
      <c r="F1383" s="215">
        <f t="shared" si="168"/>
        <v>43552</v>
      </c>
      <c r="G1383" s="215">
        <f t="shared" si="168"/>
        <v>43561</v>
      </c>
      <c r="H1383" s="215" t="s">
        <v>1082</v>
      </c>
    </row>
    <row r="1385" spans="1:9">
      <c r="A1385" s="220" t="s">
        <v>1087</v>
      </c>
      <c r="B1385" s="219"/>
      <c r="C1385" s="219"/>
      <c r="D1385" s="218"/>
      <c r="E1385" s="218"/>
      <c r="F1385" s="218"/>
      <c r="G1385" s="218"/>
    </row>
    <row r="1386" spans="1:9">
      <c r="B1386" s="928" t="s">
        <v>40</v>
      </c>
      <c r="C1386" s="928" t="s">
        <v>41</v>
      </c>
      <c r="D1386" s="930" t="s">
        <v>42</v>
      </c>
      <c r="E1386" s="217" t="s">
        <v>201</v>
      </c>
      <c r="F1386" s="217" t="s">
        <v>201</v>
      </c>
      <c r="G1386" s="217" t="s">
        <v>1086</v>
      </c>
      <c r="H1386" s="217" t="s">
        <v>333</v>
      </c>
    </row>
    <row r="1387" spans="1:9">
      <c r="B1387" s="929"/>
      <c r="C1387" s="929"/>
      <c r="D1387" s="931"/>
      <c r="E1387" s="217" t="s">
        <v>1085</v>
      </c>
      <c r="F1387" s="217" t="s">
        <v>44</v>
      </c>
      <c r="G1387" s="217" t="s">
        <v>45</v>
      </c>
      <c r="H1387" s="217" t="s">
        <v>45</v>
      </c>
    </row>
    <row r="1388" spans="1:9">
      <c r="B1388" s="216" t="s">
        <v>1097</v>
      </c>
      <c r="C1388" s="216" t="s">
        <v>1096</v>
      </c>
      <c r="D1388" s="932" t="s">
        <v>1095</v>
      </c>
      <c r="E1388" s="215">
        <v>43524</v>
      </c>
      <c r="F1388" s="215">
        <v>43527</v>
      </c>
      <c r="G1388" s="215">
        <f>F1388+11</f>
        <v>43538</v>
      </c>
      <c r="H1388" s="215" t="s">
        <v>1082</v>
      </c>
    </row>
    <row r="1389" spans="1:9">
      <c r="B1389" s="216" t="s">
        <v>1094</v>
      </c>
      <c r="C1389" s="216" t="s">
        <v>1093</v>
      </c>
      <c r="D1389" s="926"/>
      <c r="E1389" s="215">
        <f t="shared" ref="E1389:G1392" si="169">E1388+7</f>
        <v>43531</v>
      </c>
      <c r="F1389" s="215">
        <f t="shared" si="169"/>
        <v>43534</v>
      </c>
      <c r="G1389" s="215">
        <f t="shared" si="169"/>
        <v>43545</v>
      </c>
      <c r="H1389" s="215" t="s">
        <v>1082</v>
      </c>
    </row>
    <row r="1390" spans="1:9">
      <c r="B1390" s="216" t="s">
        <v>1092</v>
      </c>
      <c r="C1390" s="216" t="s">
        <v>1091</v>
      </c>
      <c r="D1390" s="926"/>
      <c r="E1390" s="215">
        <f t="shared" si="169"/>
        <v>43538</v>
      </c>
      <c r="F1390" s="215">
        <f t="shared" si="169"/>
        <v>43541</v>
      </c>
      <c r="G1390" s="215">
        <f t="shared" si="169"/>
        <v>43552</v>
      </c>
      <c r="H1390" s="215" t="s">
        <v>1082</v>
      </c>
    </row>
    <row r="1391" spans="1:9">
      <c r="B1391" s="216" t="s">
        <v>29</v>
      </c>
      <c r="C1391" s="216" t="s">
        <v>1090</v>
      </c>
      <c r="D1391" s="926"/>
      <c r="E1391" s="215">
        <f t="shared" si="169"/>
        <v>43545</v>
      </c>
      <c r="F1391" s="215">
        <f t="shared" si="169"/>
        <v>43548</v>
      </c>
      <c r="G1391" s="215">
        <f t="shared" si="169"/>
        <v>43559</v>
      </c>
      <c r="H1391" s="215" t="s">
        <v>1082</v>
      </c>
    </row>
    <row r="1392" spans="1:9">
      <c r="B1392" s="216" t="s">
        <v>1089</v>
      </c>
      <c r="C1392" s="216" t="s">
        <v>1088</v>
      </c>
      <c r="D1392" s="927"/>
      <c r="E1392" s="215">
        <f t="shared" si="169"/>
        <v>43552</v>
      </c>
      <c r="F1392" s="215">
        <f t="shared" si="169"/>
        <v>43555</v>
      </c>
      <c r="G1392" s="215">
        <f t="shared" si="169"/>
        <v>43566</v>
      </c>
      <c r="H1392" s="215" t="s">
        <v>1082</v>
      </c>
    </row>
    <row r="1393" spans="1:8">
      <c r="B1393" s="219"/>
      <c r="C1393" s="219"/>
      <c r="D1393" s="218"/>
      <c r="E1393" s="218"/>
      <c r="F1393" s="218"/>
      <c r="G1393" s="218"/>
    </row>
    <row r="1394" spans="1:8">
      <c r="A1394" s="220" t="s">
        <v>1087</v>
      </c>
      <c r="B1394" s="219"/>
      <c r="C1394" s="219"/>
      <c r="D1394" s="218"/>
      <c r="E1394" s="218"/>
      <c r="F1394" s="218"/>
      <c r="G1394" s="218"/>
    </row>
    <row r="1395" spans="1:8">
      <c r="B1395" s="928" t="s">
        <v>40</v>
      </c>
      <c r="C1395" s="928" t="s">
        <v>41</v>
      </c>
      <c r="D1395" s="930" t="s">
        <v>42</v>
      </c>
      <c r="E1395" s="217" t="s">
        <v>201</v>
      </c>
      <c r="F1395" s="217" t="s">
        <v>201</v>
      </c>
      <c r="G1395" s="217" t="s">
        <v>1086</v>
      </c>
      <c r="H1395" s="217" t="s">
        <v>333</v>
      </c>
    </row>
    <row r="1396" spans="1:8">
      <c r="B1396" s="929"/>
      <c r="C1396" s="929"/>
      <c r="D1396" s="931"/>
      <c r="E1396" s="217" t="s">
        <v>1085</v>
      </c>
      <c r="F1396" s="217" t="s">
        <v>44</v>
      </c>
      <c r="G1396" s="217" t="s">
        <v>45</v>
      </c>
      <c r="H1396" s="217" t="s">
        <v>45</v>
      </c>
    </row>
    <row r="1397" spans="1:8">
      <c r="B1397" s="216" t="s">
        <v>1084</v>
      </c>
      <c r="C1397" s="216"/>
      <c r="D1397" s="926" t="s">
        <v>1083</v>
      </c>
      <c r="E1397" s="215">
        <v>43528</v>
      </c>
      <c r="F1397" s="215">
        <v>43531</v>
      </c>
      <c r="G1397" s="215">
        <f>F1397+9</f>
        <v>43540</v>
      </c>
      <c r="H1397" s="215" t="s">
        <v>1082</v>
      </c>
    </row>
    <row r="1398" spans="1:8">
      <c r="B1398" s="216" t="s">
        <v>540</v>
      </c>
      <c r="C1398" s="216" t="s">
        <v>541</v>
      </c>
      <c r="D1398" s="926"/>
      <c r="E1398" s="215">
        <f t="shared" ref="E1398:G1400" si="170">E1397+7</f>
        <v>43535</v>
      </c>
      <c r="F1398" s="215">
        <f t="shared" si="170"/>
        <v>43538</v>
      </c>
      <c r="G1398" s="215">
        <f t="shared" si="170"/>
        <v>43547</v>
      </c>
      <c r="H1398" s="215" t="s">
        <v>1082</v>
      </c>
    </row>
    <row r="1399" spans="1:8">
      <c r="B1399" s="216" t="s">
        <v>354</v>
      </c>
      <c r="C1399" s="216" t="s">
        <v>542</v>
      </c>
      <c r="D1399" s="926"/>
      <c r="E1399" s="215">
        <f t="shared" si="170"/>
        <v>43542</v>
      </c>
      <c r="F1399" s="215">
        <f t="shared" si="170"/>
        <v>43545</v>
      </c>
      <c r="G1399" s="215">
        <f t="shared" si="170"/>
        <v>43554</v>
      </c>
      <c r="H1399" s="215" t="s">
        <v>1082</v>
      </c>
    </row>
    <row r="1400" spans="1:8">
      <c r="B1400" s="216" t="s">
        <v>149</v>
      </c>
      <c r="C1400" s="216" t="s">
        <v>543</v>
      </c>
      <c r="D1400" s="927"/>
      <c r="E1400" s="215">
        <f t="shared" si="170"/>
        <v>43549</v>
      </c>
      <c r="F1400" s="215">
        <f t="shared" si="170"/>
        <v>43552</v>
      </c>
      <c r="G1400" s="215">
        <f t="shared" si="170"/>
        <v>43561</v>
      </c>
      <c r="H1400" s="215" t="s">
        <v>1082</v>
      </c>
    </row>
  </sheetData>
  <mergeCells count="705">
    <mergeCell ref="D1176:D1179"/>
    <mergeCell ref="A1182:B1182"/>
    <mergeCell ref="B1183:B1184"/>
    <mergeCell ref="C1183:C1184"/>
    <mergeCell ref="D1183:D1184"/>
    <mergeCell ref="D807:D811"/>
    <mergeCell ref="D760:D764"/>
    <mergeCell ref="D676:D680"/>
    <mergeCell ref="D1194:D1197"/>
    <mergeCell ref="A1199:G1199"/>
    <mergeCell ref="D1203:D1206"/>
    <mergeCell ref="D1185:D1189"/>
    <mergeCell ref="A1191:B1191"/>
    <mergeCell ref="A1173:B1173"/>
    <mergeCell ref="B1174:B1175"/>
    <mergeCell ref="C1174:C1175"/>
    <mergeCell ref="D1174:D1175"/>
    <mergeCell ref="D1158:D1159"/>
    <mergeCell ref="D1160:D1163"/>
    <mergeCell ref="A1165:B1165"/>
    <mergeCell ref="B1166:B1167"/>
    <mergeCell ref="C1166:C1167"/>
    <mergeCell ref="D1166:D1167"/>
    <mergeCell ref="D1168:D1171"/>
    <mergeCell ref="D1060:D1064"/>
    <mergeCell ref="B1067:B1068"/>
    <mergeCell ref="C1067:C1068"/>
    <mergeCell ref="D1067:D1068"/>
    <mergeCell ref="D1069:D1073"/>
    <mergeCell ref="D1217:D1220"/>
    <mergeCell ref="B1261:B1262"/>
    <mergeCell ref="C1261:C1262"/>
    <mergeCell ref="D1261:D1262"/>
    <mergeCell ref="B1208:B1209"/>
    <mergeCell ref="C1208:C1209"/>
    <mergeCell ref="B1192:B1193"/>
    <mergeCell ref="C1192:C1193"/>
    <mergeCell ref="D1192:D1193"/>
    <mergeCell ref="B1222:B1223"/>
    <mergeCell ref="C1222:C1223"/>
    <mergeCell ref="D1222:D1223"/>
    <mergeCell ref="D1208:D1209"/>
    <mergeCell ref="D1210:D1213"/>
    <mergeCell ref="B1215:B1216"/>
    <mergeCell ref="C1215:C1216"/>
    <mergeCell ref="D1215:D1216"/>
    <mergeCell ref="B1083:B1084"/>
    <mergeCell ref="C1142:C1143"/>
    <mergeCell ref="D1142:D1143"/>
    <mergeCell ref="B1076:B1077"/>
    <mergeCell ref="C1076:C1077"/>
    <mergeCell ref="D1076:D1077"/>
    <mergeCell ref="D1078:D1081"/>
    <mergeCell ref="B1108:B1109"/>
    <mergeCell ref="C1108:C1109"/>
    <mergeCell ref="D1108:D1109"/>
    <mergeCell ref="D1110:D1113"/>
    <mergeCell ref="D1127:D1131"/>
    <mergeCell ref="B1134:B1135"/>
    <mergeCell ref="C1134:C1135"/>
    <mergeCell ref="D1134:D1135"/>
    <mergeCell ref="D1100:D1101"/>
    <mergeCell ref="B1116:B1117"/>
    <mergeCell ref="C1116:C1117"/>
    <mergeCell ref="D1116:D1117"/>
    <mergeCell ref="D1093:D1097"/>
    <mergeCell ref="D1102:D1106"/>
    <mergeCell ref="D1118:D1122"/>
    <mergeCell ref="D1025:D1026"/>
    <mergeCell ref="B1049:B1050"/>
    <mergeCell ref="C1049:C1050"/>
    <mergeCell ref="D1049:D1050"/>
    <mergeCell ref="D1051:D1055"/>
    <mergeCell ref="B1058:B1059"/>
    <mergeCell ref="C1058:C1059"/>
    <mergeCell ref="D1058:D1059"/>
    <mergeCell ref="D1042:D1046"/>
    <mergeCell ref="D1027:D1030"/>
    <mergeCell ref="B1033:B1034"/>
    <mergeCell ref="C1033:C1034"/>
    <mergeCell ref="D1033:D1034"/>
    <mergeCell ref="D1035:D1038"/>
    <mergeCell ref="D900:D903"/>
    <mergeCell ref="B906:B907"/>
    <mergeCell ref="C906:C907"/>
    <mergeCell ref="D906:D907"/>
    <mergeCell ref="D908:D912"/>
    <mergeCell ref="D996:D997"/>
    <mergeCell ref="A888:G888"/>
    <mergeCell ref="B890:B891"/>
    <mergeCell ref="C890:C891"/>
    <mergeCell ref="D890:D891"/>
    <mergeCell ref="D892:D896"/>
    <mergeCell ref="B898:B899"/>
    <mergeCell ref="C898:C899"/>
    <mergeCell ref="D898:D899"/>
    <mergeCell ref="A937:B937"/>
    <mergeCell ref="B938:B939"/>
    <mergeCell ref="C938:C939"/>
    <mergeCell ref="D938:D939"/>
    <mergeCell ref="D940:D943"/>
    <mergeCell ref="B947:B948"/>
    <mergeCell ref="D961:D962"/>
    <mergeCell ref="D963:D967"/>
    <mergeCell ref="B970:B971"/>
    <mergeCell ref="C970:C971"/>
    <mergeCell ref="D1356:D1359"/>
    <mergeCell ref="D882:D886"/>
    <mergeCell ref="B914:B915"/>
    <mergeCell ref="C914:C915"/>
    <mergeCell ref="D914:D915"/>
    <mergeCell ref="D916:D919"/>
    <mergeCell ref="B922:B923"/>
    <mergeCell ref="C922:C923"/>
    <mergeCell ref="D922:D923"/>
    <mergeCell ref="D924:D927"/>
    <mergeCell ref="D1340:D1343"/>
    <mergeCell ref="B1347:B1348"/>
    <mergeCell ref="C1347:C1348"/>
    <mergeCell ref="D1347:D1348"/>
    <mergeCell ref="D1349:D1352"/>
    <mergeCell ref="B1354:B1355"/>
    <mergeCell ref="C1354:C1355"/>
    <mergeCell ref="D1354:D1355"/>
    <mergeCell ref="D1152:D1156"/>
    <mergeCell ref="B1158:B1159"/>
    <mergeCell ref="C1158:C1159"/>
    <mergeCell ref="B1125:B1126"/>
    <mergeCell ref="C1125:C1126"/>
    <mergeCell ref="D1125:D1126"/>
    <mergeCell ref="B741:B742"/>
    <mergeCell ref="D838:D841"/>
    <mergeCell ref="D836:D837"/>
    <mergeCell ref="D1144:D1147"/>
    <mergeCell ref="B1150:B1151"/>
    <mergeCell ref="C1150:C1151"/>
    <mergeCell ref="D1150:D1151"/>
    <mergeCell ref="D1136:D1140"/>
    <mergeCell ref="B1142:B1143"/>
    <mergeCell ref="C954:C955"/>
    <mergeCell ref="D954:D955"/>
    <mergeCell ref="D956:D959"/>
    <mergeCell ref="B961:B962"/>
    <mergeCell ref="C961:C962"/>
    <mergeCell ref="B1100:B1101"/>
    <mergeCell ref="C1100:C1101"/>
    <mergeCell ref="B979:B980"/>
    <mergeCell ref="C979:C980"/>
    <mergeCell ref="D979:D980"/>
    <mergeCell ref="D981:D985"/>
    <mergeCell ref="B987:B988"/>
    <mergeCell ref="C987:C988"/>
    <mergeCell ref="D987:D988"/>
    <mergeCell ref="D989:D993"/>
    <mergeCell ref="B930:B931"/>
    <mergeCell ref="C930:C931"/>
    <mergeCell ref="D930:D931"/>
    <mergeCell ref="D932:D935"/>
    <mergeCell ref="D972:D976"/>
    <mergeCell ref="C947:C948"/>
    <mergeCell ref="D947:D948"/>
    <mergeCell ref="D949:D952"/>
    <mergeCell ref="B954:B955"/>
    <mergeCell ref="D423:D424"/>
    <mergeCell ref="D455:D456"/>
    <mergeCell ref="D314:D318"/>
    <mergeCell ref="D337:D338"/>
    <mergeCell ref="D569:D570"/>
    <mergeCell ref="D593:D594"/>
    <mergeCell ref="D437:D438"/>
    <mergeCell ref="D462:D463"/>
    <mergeCell ref="D470:D471"/>
    <mergeCell ref="D544:D545"/>
    <mergeCell ref="D332:D335"/>
    <mergeCell ref="D356:D359"/>
    <mergeCell ref="D380:D383"/>
    <mergeCell ref="D387:D390"/>
    <mergeCell ref="D345:D346"/>
    <mergeCell ref="D498:D501"/>
    <mergeCell ref="D457:D460"/>
    <mergeCell ref="D521:D524"/>
    <mergeCell ref="D505:D508"/>
    <mergeCell ref="D385:D386"/>
    <mergeCell ref="D399:D400"/>
    <mergeCell ref="D401:D405"/>
    <mergeCell ref="D409:D413"/>
    <mergeCell ref="D439:D443"/>
    <mergeCell ref="B503:B504"/>
    <mergeCell ref="C503:C504"/>
    <mergeCell ref="D503:D504"/>
    <mergeCell ref="D479:D480"/>
    <mergeCell ref="B479:B480"/>
    <mergeCell ref="C496:C497"/>
    <mergeCell ref="D481:D484"/>
    <mergeCell ref="D488:D492"/>
    <mergeCell ref="B798:B799"/>
    <mergeCell ref="B775:B776"/>
    <mergeCell ref="B750:B751"/>
    <mergeCell ref="C767:C768"/>
    <mergeCell ref="B674:B675"/>
    <mergeCell ref="C510:C511"/>
    <mergeCell ref="B510:B511"/>
    <mergeCell ref="C551:C552"/>
    <mergeCell ref="C700:C701"/>
    <mergeCell ref="C798:C799"/>
    <mergeCell ref="C783:C784"/>
    <mergeCell ref="D634:D635"/>
    <mergeCell ref="C486:C487"/>
    <mergeCell ref="B758:B759"/>
    <mergeCell ref="B791:B792"/>
    <mergeCell ref="C791:C792"/>
    <mergeCell ref="A478:C478"/>
    <mergeCell ref="B486:B487"/>
    <mergeCell ref="A494:G494"/>
    <mergeCell ref="B805:B806"/>
    <mergeCell ref="C750:C751"/>
    <mergeCell ref="B700:B701"/>
    <mergeCell ref="C733:C734"/>
    <mergeCell ref="C725:C726"/>
    <mergeCell ref="C716:C717"/>
    <mergeCell ref="B716:B717"/>
    <mergeCell ref="B725:B726"/>
    <mergeCell ref="C708:C709"/>
    <mergeCell ref="C805:C806"/>
    <mergeCell ref="C544:C545"/>
    <mergeCell ref="D551:D552"/>
    <mergeCell ref="C634:C635"/>
    <mergeCell ref="C657:C658"/>
    <mergeCell ref="C569:C570"/>
    <mergeCell ref="B683:B684"/>
    <mergeCell ref="C666:C667"/>
    <mergeCell ref="C683:C684"/>
    <mergeCell ref="C674:C675"/>
    <mergeCell ref="D560:D561"/>
    <mergeCell ref="B767:B768"/>
    <mergeCell ref="D496:D497"/>
    <mergeCell ref="D510:D511"/>
    <mergeCell ref="D394:D397"/>
    <mergeCell ref="D425:D428"/>
    <mergeCell ref="D432:D435"/>
    <mergeCell ref="D430:D431"/>
    <mergeCell ref="D363:D367"/>
    <mergeCell ref="D371:D375"/>
    <mergeCell ref="C385:C386"/>
    <mergeCell ref="C430:C431"/>
    <mergeCell ref="D378:D379"/>
    <mergeCell ref="D472:D476"/>
    <mergeCell ref="C437:C438"/>
    <mergeCell ref="C407:C408"/>
    <mergeCell ref="C416:C417"/>
    <mergeCell ref="D447:D451"/>
    <mergeCell ref="D416:D417"/>
    <mergeCell ref="D369:D370"/>
    <mergeCell ref="C462:C463"/>
    <mergeCell ref="C399:C400"/>
    <mergeCell ref="C445:C446"/>
    <mergeCell ref="C455:C456"/>
    <mergeCell ref="C423:C424"/>
    <mergeCell ref="C369:C370"/>
    <mergeCell ref="B551:B552"/>
    <mergeCell ref="B455:B456"/>
    <mergeCell ref="A453:G453"/>
    <mergeCell ref="B378:B379"/>
    <mergeCell ref="B470:B471"/>
    <mergeCell ref="C479:C480"/>
    <mergeCell ref="C470:C471"/>
    <mergeCell ref="B535:B536"/>
    <mergeCell ref="D535:D536"/>
    <mergeCell ref="C535:C536"/>
    <mergeCell ref="B399:B400"/>
    <mergeCell ref="C519:C520"/>
    <mergeCell ref="B392:B393"/>
    <mergeCell ref="B462:B463"/>
    <mergeCell ref="D464:D468"/>
    <mergeCell ref="B496:B497"/>
    <mergeCell ref="B519:B520"/>
    <mergeCell ref="D407:D408"/>
    <mergeCell ref="B526:B527"/>
    <mergeCell ref="B544:B545"/>
    <mergeCell ref="C526:C527"/>
    <mergeCell ref="D418:D421"/>
    <mergeCell ref="D392:D393"/>
    <mergeCell ref="D519:D520"/>
    <mergeCell ref="D486:D487"/>
    <mergeCell ref="B354:B355"/>
    <mergeCell ref="B345:B346"/>
    <mergeCell ref="B196:B197"/>
    <mergeCell ref="B221:B222"/>
    <mergeCell ref="B204:B205"/>
    <mergeCell ref="D321:D322"/>
    <mergeCell ref="C321:C322"/>
    <mergeCell ref="D299:D302"/>
    <mergeCell ref="D297:D298"/>
    <mergeCell ref="C270:C271"/>
    <mergeCell ref="C304:C305"/>
    <mergeCell ref="C287:C288"/>
    <mergeCell ref="A295:G295"/>
    <mergeCell ref="D278:D279"/>
    <mergeCell ref="D287:D288"/>
    <mergeCell ref="D270:D271"/>
    <mergeCell ref="D304:D305"/>
    <mergeCell ref="B239:B240"/>
    <mergeCell ref="D232:D236"/>
    <mergeCell ref="D361:D362"/>
    <mergeCell ref="B430:B431"/>
    <mergeCell ref="B423:B424"/>
    <mergeCell ref="B445:B446"/>
    <mergeCell ref="B297:B298"/>
    <mergeCell ref="B278:B279"/>
    <mergeCell ref="C278:C279"/>
    <mergeCell ref="B304:B305"/>
    <mergeCell ref="B287:B288"/>
    <mergeCell ref="D354:D355"/>
    <mergeCell ref="D330:D331"/>
    <mergeCell ref="D312:D313"/>
    <mergeCell ref="D445:D446"/>
    <mergeCell ref="B416:B417"/>
    <mergeCell ref="B361:B362"/>
    <mergeCell ref="C361:C362"/>
    <mergeCell ref="C337:C338"/>
    <mergeCell ref="B330:B331"/>
    <mergeCell ref="B369:B370"/>
    <mergeCell ref="B407:B408"/>
    <mergeCell ref="B437:B438"/>
    <mergeCell ref="C330:C331"/>
    <mergeCell ref="B385:B386"/>
    <mergeCell ref="C392:C393"/>
    <mergeCell ref="C378:C379"/>
    <mergeCell ref="C345:C346"/>
    <mergeCell ref="B337:B338"/>
    <mergeCell ref="C354:C355"/>
    <mergeCell ref="B270:B271"/>
    <mergeCell ref="A329:B329"/>
    <mergeCell ref="C297:C298"/>
    <mergeCell ref="B321:B322"/>
    <mergeCell ref="C312:C313"/>
    <mergeCell ref="D272:D275"/>
    <mergeCell ref="D263:D264"/>
    <mergeCell ref="B255:B256"/>
    <mergeCell ref="B188:B189"/>
    <mergeCell ref="B247:B248"/>
    <mergeCell ref="B312:B313"/>
    <mergeCell ref="C239:C240"/>
    <mergeCell ref="D255:D256"/>
    <mergeCell ref="D230:D231"/>
    <mergeCell ref="D213:D214"/>
    <mergeCell ref="D204:D205"/>
    <mergeCell ref="C204:C205"/>
    <mergeCell ref="D206:D210"/>
    <mergeCell ref="D196:D197"/>
    <mergeCell ref="C196:C197"/>
    <mergeCell ref="C230:C231"/>
    <mergeCell ref="C255:C256"/>
    <mergeCell ref="C247:C248"/>
    <mergeCell ref="D265:D268"/>
    <mergeCell ref="C213:C214"/>
    <mergeCell ref="C263:C264"/>
    <mergeCell ref="B263:B264"/>
    <mergeCell ref="B213:B214"/>
    <mergeCell ref="D215:D218"/>
    <mergeCell ref="D241:D244"/>
    <mergeCell ref="D249:D252"/>
    <mergeCell ref="D247:D248"/>
    <mergeCell ref="B230:B231"/>
    <mergeCell ref="D221:D222"/>
    <mergeCell ref="D223:D227"/>
    <mergeCell ref="D8:D11"/>
    <mergeCell ref="D32:D35"/>
    <mergeCell ref="C63:C64"/>
    <mergeCell ref="C70:C71"/>
    <mergeCell ref="D37:D38"/>
    <mergeCell ref="B89:B90"/>
    <mergeCell ref="B79:B80"/>
    <mergeCell ref="D170:D171"/>
    <mergeCell ref="D160:D161"/>
    <mergeCell ref="C133:C134"/>
    <mergeCell ref="C160:C161"/>
    <mergeCell ref="B151:B152"/>
    <mergeCell ref="B133:B134"/>
    <mergeCell ref="D106:D107"/>
    <mergeCell ref="D124:D125"/>
    <mergeCell ref="D115:D116"/>
    <mergeCell ref="B170:B171"/>
    <mergeCell ref="B106:B107"/>
    <mergeCell ref="C151:C152"/>
    <mergeCell ref="B124:B125"/>
    <mergeCell ref="C115:C116"/>
    <mergeCell ref="C142:C143"/>
    <mergeCell ref="C124:C125"/>
    <mergeCell ref="B54:B55"/>
    <mergeCell ref="B63:B64"/>
    <mergeCell ref="B70:B71"/>
    <mergeCell ref="B98:B99"/>
    <mergeCell ref="A187:B187"/>
    <mergeCell ref="B160:B161"/>
    <mergeCell ref="D45:D46"/>
    <mergeCell ref="D54:D55"/>
    <mergeCell ref="D63:D64"/>
    <mergeCell ref="D70:D71"/>
    <mergeCell ref="D89:D90"/>
    <mergeCell ref="B142:B143"/>
    <mergeCell ref="C179:C180"/>
    <mergeCell ref="D179:D180"/>
    <mergeCell ref="D172:D176"/>
    <mergeCell ref="B179:B180"/>
    <mergeCell ref="A2:B2"/>
    <mergeCell ref="A3:G3"/>
    <mergeCell ref="A123:B123"/>
    <mergeCell ref="D6:D7"/>
    <mergeCell ref="D15:D19"/>
    <mergeCell ref="D13:D14"/>
    <mergeCell ref="C6:C7"/>
    <mergeCell ref="C106:C107"/>
    <mergeCell ref="C54:C55"/>
    <mergeCell ref="C89:C90"/>
    <mergeCell ref="C79:C80"/>
    <mergeCell ref="D79:D80"/>
    <mergeCell ref="B6:B7"/>
    <mergeCell ref="B13:B14"/>
    <mergeCell ref="B21:B22"/>
    <mergeCell ref="B30:B31"/>
    <mergeCell ref="B37:B38"/>
    <mergeCell ref="B45:B46"/>
    <mergeCell ref="B115:B116"/>
    <mergeCell ref="D21:D22"/>
    <mergeCell ref="C13:C14"/>
    <mergeCell ref="C21:C22"/>
    <mergeCell ref="C30:C31"/>
    <mergeCell ref="C45:C46"/>
    <mergeCell ref="C188:C189"/>
    <mergeCell ref="D133:D134"/>
    <mergeCell ref="D181:D185"/>
    <mergeCell ref="B783:B784"/>
    <mergeCell ref="B666:B667"/>
    <mergeCell ref="D619:D620"/>
    <mergeCell ref="J1:K1"/>
    <mergeCell ref="A1:G1"/>
    <mergeCell ref="C37:C38"/>
    <mergeCell ref="C98:C99"/>
    <mergeCell ref="D98:D99"/>
    <mergeCell ref="C221:C222"/>
    <mergeCell ref="D188:D189"/>
    <mergeCell ref="B601:B602"/>
    <mergeCell ref="C586:C587"/>
    <mergeCell ref="C593:C594"/>
    <mergeCell ref="B634:B635"/>
    <mergeCell ref="B619:B620"/>
    <mergeCell ref="B610:B611"/>
    <mergeCell ref="B626:B627"/>
    <mergeCell ref="C610:C611"/>
    <mergeCell ref="C619:C620"/>
    <mergeCell ref="D257:D260"/>
    <mergeCell ref="D190:D193"/>
    <mergeCell ref="B813:B814"/>
    <mergeCell ref="C836:C837"/>
    <mergeCell ref="B857:B858"/>
    <mergeCell ref="B828:B829"/>
    <mergeCell ref="B865:B866"/>
    <mergeCell ref="B850:B851"/>
    <mergeCell ref="B820:B821"/>
    <mergeCell ref="B843:B844"/>
    <mergeCell ref="A872:B872"/>
    <mergeCell ref="C857:C858"/>
    <mergeCell ref="B836:B837"/>
    <mergeCell ref="C850:C851"/>
    <mergeCell ref="C828:C829"/>
    <mergeCell ref="C820:C821"/>
    <mergeCell ref="C843:C844"/>
    <mergeCell ref="B880:B881"/>
    <mergeCell ref="B1201:B1202"/>
    <mergeCell ref="C1201:C1202"/>
    <mergeCell ref="D1201:D1202"/>
    <mergeCell ref="D805:D806"/>
    <mergeCell ref="B873:B874"/>
    <mergeCell ref="D117:D121"/>
    <mergeCell ref="D126:D130"/>
    <mergeCell ref="D135:D139"/>
    <mergeCell ref="D239:D240"/>
    <mergeCell ref="C170:C171"/>
    <mergeCell ref="D198:D201"/>
    <mergeCell ref="D142:D143"/>
    <mergeCell ref="D151:D152"/>
    <mergeCell ref="C813:C814"/>
    <mergeCell ref="C643:C644"/>
    <mergeCell ref="C601:C602"/>
    <mergeCell ref="C577:C578"/>
    <mergeCell ref="C560:C561"/>
    <mergeCell ref="C626:C627"/>
    <mergeCell ref="C650:C651"/>
    <mergeCell ref="C775:C776"/>
    <mergeCell ref="C691:C692"/>
    <mergeCell ref="C741:C742"/>
    <mergeCell ref="C880:C881"/>
    <mergeCell ref="D880:D881"/>
    <mergeCell ref="D875:D878"/>
    <mergeCell ref="D859:D862"/>
    <mergeCell ref="D867:D870"/>
    <mergeCell ref="C865:C866"/>
    <mergeCell ref="D857:D858"/>
    <mergeCell ref="D830:D834"/>
    <mergeCell ref="D777:D781"/>
    <mergeCell ref="D850:D851"/>
    <mergeCell ref="D845:D848"/>
    <mergeCell ref="D852:D855"/>
    <mergeCell ref="D873:D874"/>
    <mergeCell ref="D822:D825"/>
    <mergeCell ref="D828:D829"/>
    <mergeCell ref="D820:D821"/>
    <mergeCell ref="C873:C874"/>
    <mergeCell ref="D865:D866"/>
    <mergeCell ref="D843:D844"/>
    <mergeCell ref="D815:D818"/>
    <mergeCell ref="D793:D796"/>
    <mergeCell ref="D813:D814"/>
    <mergeCell ref="D783:D784"/>
    <mergeCell ref="D798:D799"/>
    <mergeCell ref="D800:D803"/>
    <mergeCell ref="D725:D726"/>
    <mergeCell ref="D708:D709"/>
    <mergeCell ref="D716:D717"/>
    <mergeCell ref="D769:D772"/>
    <mergeCell ref="D785:D788"/>
    <mergeCell ref="D758:D759"/>
    <mergeCell ref="D727:D730"/>
    <mergeCell ref="D735:D738"/>
    <mergeCell ref="D791:D792"/>
    <mergeCell ref="D767:D768"/>
    <mergeCell ref="D743:D746"/>
    <mergeCell ref="D733:D734"/>
    <mergeCell ref="D741:D742"/>
    <mergeCell ref="D775:D776"/>
    <mergeCell ref="D685:D688"/>
    <mergeCell ref="D700:D701"/>
    <mergeCell ref="D752:D756"/>
    <mergeCell ref="D750:D751"/>
    <mergeCell ref="D718:D722"/>
    <mergeCell ref="B569:B570"/>
    <mergeCell ref="B657:B658"/>
    <mergeCell ref="B643:B644"/>
    <mergeCell ref="B577:B578"/>
    <mergeCell ref="B593:B594"/>
    <mergeCell ref="B650:B651"/>
    <mergeCell ref="D579:D583"/>
    <mergeCell ref="D702:D705"/>
    <mergeCell ref="D710:D713"/>
    <mergeCell ref="D668:D671"/>
    <mergeCell ref="D601:D602"/>
    <mergeCell ref="D626:D627"/>
    <mergeCell ref="D610:D611"/>
    <mergeCell ref="D603:D607"/>
    <mergeCell ref="D691:D692"/>
    <mergeCell ref="D693:D696"/>
    <mergeCell ref="D588:D591"/>
    <mergeCell ref="D612:D616"/>
    <mergeCell ref="D666:D667"/>
    <mergeCell ref="B560:B561"/>
    <mergeCell ref="B586:B587"/>
    <mergeCell ref="B691:B692"/>
    <mergeCell ref="B733:B734"/>
    <mergeCell ref="D683:D684"/>
    <mergeCell ref="D657:D658"/>
    <mergeCell ref="D643:D644"/>
    <mergeCell ref="D108:D112"/>
    <mergeCell ref="D144:D148"/>
    <mergeCell ref="D153:D157"/>
    <mergeCell ref="D162:D166"/>
    <mergeCell ref="B708:B709"/>
    <mergeCell ref="D553:D557"/>
    <mergeCell ref="D562:D566"/>
    <mergeCell ref="D586:D587"/>
    <mergeCell ref="D571:D574"/>
    <mergeCell ref="D577:D578"/>
    <mergeCell ref="D526:D527"/>
    <mergeCell ref="D546:D549"/>
    <mergeCell ref="D595:D599"/>
    <mergeCell ref="D628:D632"/>
    <mergeCell ref="D636:D640"/>
    <mergeCell ref="D645:D648"/>
    <mergeCell ref="D659:D663"/>
    <mergeCell ref="C758:C759"/>
    <mergeCell ref="D650:D651"/>
    <mergeCell ref="D674:D675"/>
    <mergeCell ref="D621:D624"/>
    <mergeCell ref="D652:D655"/>
    <mergeCell ref="D39:D42"/>
    <mergeCell ref="D23:D27"/>
    <mergeCell ref="D47:D51"/>
    <mergeCell ref="D56:D60"/>
    <mergeCell ref="D72:D76"/>
    <mergeCell ref="D81:D85"/>
    <mergeCell ref="D65:D68"/>
    <mergeCell ref="D30:D31"/>
    <mergeCell ref="D289:D293"/>
    <mergeCell ref="D91:D95"/>
    <mergeCell ref="D100:D104"/>
    <mergeCell ref="D280:D284"/>
    <mergeCell ref="D306:D310"/>
    <mergeCell ref="D323:D327"/>
    <mergeCell ref="D339:D343"/>
    <mergeCell ref="D347:D351"/>
    <mergeCell ref="D512:D516"/>
    <mergeCell ref="D528:D532"/>
    <mergeCell ref="D537:D541"/>
    <mergeCell ref="D970:D971"/>
    <mergeCell ref="A1023:G1023"/>
    <mergeCell ref="B1025:B1026"/>
    <mergeCell ref="C1083:C1084"/>
    <mergeCell ref="D1083:D1084"/>
    <mergeCell ref="D1085:D1089"/>
    <mergeCell ref="B1091:B1092"/>
    <mergeCell ref="C1091:C1092"/>
    <mergeCell ref="D1091:D1092"/>
    <mergeCell ref="B996:B997"/>
    <mergeCell ref="C996:C997"/>
    <mergeCell ref="C1025:C1026"/>
    <mergeCell ref="D1016:D1020"/>
    <mergeCell ref="B1040:B1041"/>
    <mergeCell ref="C1040:C1041"/>
    <mergeCell ref="D1040:D1041"/>
    <mergeCell ref="D998:D1002"/>
    <mergeCell ref="B1005:B1006"/>
    <mergeCell ref="C1005:C1006"/>
    <mergeCell ref="D1005:D1006"/>
    <mergeCell ref="D1007:D1011"/>
    <mergeCell ref="B1014:B1015"/>
    <mergeCell ref="C1014:C1015"/>
    <mergeCell ref="D1014:D1015"/>
    <mergeCell ref="D1224:D1227"/>
    <mergeCell ref="B1229:B1230"/>
    <mergeCell ref="C1229:C1230"/>
    <mergeCell ref="D1229:D1230"/>
    <mergeCell ref="D1231:D1234"/>
    <mergeCell ref="B1236:B1237"/>
    <mergeCell ref="C1236:C1237"/>
    <mergeCell ref="D1236:D1237"/>
    <mergeCell ref="D1238:D1242"/>
    <mergeCell ref="B1244:B1245"/>
    <mergeCell ref="C1244:C1245"/>
    <mergeCell ref="D1244:D1245"/>
    <mergeCell ref="D1246:D1250"/>
    <mergeCell ref="B1252:B1253"/>
    <mergeCell ref="C1252:C1253"/>
    <mergeCell ref="D1252:D1253"/>
    <mergeCell ref="D1255:D1258"/>
    <mergeCell ref="D1263:D1267"/>
    <mergeCell ref="B1270:B1271"/>
    <mergeCell ref="C1270:C1271"/>
    <mergeCell ref="D1270:D1271"/>
    <mergeCell ref="D1272:D1275"/>
    <mergeCell ref="B1278:B1279"/>
    <mergeCell ref="C1278:C1279"/>
    <mergeCell ref="D1278:D1279"/>
    <mergeCell ref="D1280:D1283"/>
    <mergeCell ref="B1286:B1287"/>
    <mergeCell ref="C1286:C1287"/>
    <mergeCell ref="D1286:D1287"/>
    <mergeCell ref="D1288:D1291"/>
    <mergeCell ref="B1293:B1294"/>
    <mergeCell ref="C1293:C1294"/>
    <mergeCell ref="D1293:D1294"/>
    <mergeCell ref="D1295:D1298"/>
    <mergeCell ref="A1299:H1299"/>
    <mergeCell ref="B1300:B1301"/>
    <mergeCell ref="C1300:C1301"/>
    <mergeCell ref="D1300:D1301"/>
    <mergeCell ref="D1302:D1305"/>
    <mergeCell ref="B1308:B1309"/>
    <mergeCell ref="C1308:C1309"/>
    <mergeCell ref="D1308:D1309"/>
    <mergeCell ref="D1310:D1313"/>
    <mergeCell ref="B1315:B1316"/>
    <mergeCell ref="C1315:C1316"/>
    <mergeCell ref="D1315:D1316"/>
    <mergeCell ref="D1317:D1320"/>
    <mergeCell ref="B1322:B1323"/>
    <mergeCell ref="C1322:C1323"/>
    <mergeCell ref="D1322:D1323"/>
    <mergeCell ref="D1324:D1327"/>
    <mergeCell ref="B1329:B1330"/>
    <mergeCell ref="C1329:C1330"/>
    <mergeCell ref="D1329:D1330"/>
    <mergeCell ref="D1331:D1335"/>
    <mergeCell ref="B1338:B1339"/>
    <mergeCell ref="C1338:C1339"/>
    <mergeCell ref="D1338:D1339"/>
    <mergeCell ref="D1397:D1400"/>
    <mergeCell ref="B1361:B1362"/>
    <mergeCell ref="C1361:C1362"/>
    <mergeCell ref="D1361:D1362"/>
    <mergeCell ref="D1363:D1367"/>
    <mergeCell ref="B1369:B1370"/>
    <mergeCell ref="C1369:C1370"/>
    <mergeCell ref="D1369:D1370"/>
    <mergeCell ref="D1371:D1375"/>
    <mergeCell ref="B1378:B1379"/>
    <mergeCell ref="D1380:D1383"/>
    <mergeCell ref="B1386:B1387"/>
    <mergeCell ref="C1386:C1387"/>
    <mergeCell ref="D1386:D1387"/>
    <mergeCell ref="D1388:D1392"/>
    <mergeCell ref="B1395:B1396"/>
    <mergeCell ref="C1395:C1396"/>
    <mergeCell ref="D1395:D1396"/>
    <mergeCell ref="C1378:C1379"/>
    <mergeCell ref="D1378:D1379"/>
  </mergeCells>
  <phoneticPr fontId="11" type="noConversion"/>
  <hyperlinks>
    <hyperlink ref="B1294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9"/>
  <sheetViews>
    <sheetView workbookViewId="0">
      <selection activeCell="E12" sqref="E12"/>
    </sheetView>
  </sheetViews>
  <sheetFormatPr defaultRowHeight="12.75"/>
  <cols>
    <col min="1" max="1" width="18.125" style="329" customWidth="1"/>
    <col min="2" max="2" width="29" style="329" customWidth="1"/>
    <col min="3" max="3" width="15.125" style="329" customWidth="1"/>
    <col min="4" max="4" width="18.375" style="329" customWidth="1"/>
    <col min="5" max="5" width="16" style="329" customWidth="1"/>
    <col min="6" max="6" width="23.625" style="329" customWidth="1"/>
    <col min="7" max="7" width="22.75" style="329" customWidth="1"/>
    <col min="8" max="16384" width="9" style="329"/>
  </cols>
  <sheetData>
    <row r="1" spans="1:7" ht="51" customHeight="1">
      <c r="A1" s="955" t="s">
        <v>2364</v>
      </c>
      <c r="B1" s="955"/>
      <c r="C1" s="955"/>
      <c r="D1" s="955"/>
      <c r="E1" s="955"/>
      <c r="F1" s="955"/>
      <c r="G1" s="955"/>
    </row>
    <row r="2" spans="1:7" ht="18.75">
      <c r="A2" s="412" t="s">
        <v>37</v>
      </c>
      <c r="B2" s="411"/>
      <c r="C2" s="407"/>
      <c r="D2" s="407"/>
      <c r="E2" s="410"/>
      <c r="F2" s="407"/>
      <c r="G2" s="409" t="s">
        <v>2363</v>
      </c>
    </row>
    <row r="3" spans="1:7">
      <c r="A3" s="408"/>
      <c r="B3" s="407"/>
      <c r="C3" s="407"/>
      <c r="D3" s="407"/>
      <c r="E3" s="407"/>
      <c r="F3" s="407"/>
      <c r="G3" s="407"/>
    </row>
    <row r="4" spans="1:7" ht="15.75">
      <c r="A4" s="956" t="s">
        <v>38</v>
      </c>
      <c r="B4" s="956"/>
      <c r="C4" s="956"/>
      <c r="D4" s="956"/>
      <c r="E4" s="956"/>
      <c r="F4" s="956"/>
      <c r="G4" s="956"/>
    </row>
    <row r="5" spans="1:7">
      <c r="A5" s="335"/>
      <c r="B5" s="337" t="s">
        <v>2362</v>
      </c>
      <c r="C5" s="359"/>
      <c r="D5" s="391"/>
      <c r="E5" s="358"/>
      <c r="F5" s="391"/>
      <c r="G5" s="406"/>
    </row>
    <row r="6" spans="1:7">
      <c r="B6" s="337"/>
      <c r="C6" s="359"/>
      <c r="D6" s="391"/>
      <c r="E6" s="358"/>
      <c r="F6" s="391"/>
      <c r="G6" s="406"/>
    </row>
    <row r="7" spans="1:7">
      <c r="A7" s="335" t="s">
        <v>39</v>
      </c>
      <c r="B7" s="951" t="s">
        <v>2278</v>
      </c>
      <c r="C7" s="951" t="s">
        <v>2277</v>
      </c>
      <c r="D7" s="951" t="s">
        <v>2276</v>
      </c>
      <c r="E7" s="951" t="s">
        <v>2000</v>
      </c>
      <c r="F7" s="332" t="s">
        <v>2274</v>
      </c>
      <c r="G7" s="332" t="s">
        <v>2345</v>
      </c>
    </row>
    <row r="8" spans="1:7">
      <c r="A8" s="335" t="s">
        <v>2361</v>
      </c>
      <c r="B8" s="952"/>
      <c r="C8" s="952"/>
      <c r="D8" s="952"/>
      <c r="E8" s="952"/>
      <c r="F8" s="332" t="s">
        <v>2304</v>
      </c>
      <c r="G8" s="332" t="s">
        <v>2303</v>
      </c>
    </row>
    <row r="9" spans="1:7" ht="13.5" customHeight="1">
      <c r="A9" s="399"/>
      <c r="B9" s="390" t="s">
        <v>2360</v>
      </c>
      <c r="C9" s="362" t="s">
        <v>2359</v>
      </c>
      <c r="D9" s="402" t="s">
        <v>1996</v>
      </c>
      <c r="E9" s="362">
        <v>43523</v>
      </c>
      <c r="F9" s="362">
        <v>43530</v>
      </c>
      <c r="G9" s="362">
        <v>43557</v>
      </c>
    </row>
    <row r="10" spans="1:7" ht="13.5" customHeight="1">
      <c r="A10" s="399"/>
      <c r="B10" s="362" t="s">
        <v>1931</v>
      </c>
      <c r="C10" s="362" t="s">
        <v>2358</v>
      </c>
      <c r="D10" s="402" t="s">
        <v>1996</v>
      </c>
      <c r="E10" s="362">
        <v>43530</v>
      </c>
      <c r="F10" s="362">
        <v>43537</v>
      </c>
      <c r="G10" s="362">
        <v>43564</v>
      </c>
    </row>
    <row r="11" spans="1:7" ht="13.5" customHeight="1">
      <c r="A11" s="399"/>
      <c r="B11" s="362" t="s">
        <v>2357</v>
      </c>
      <c r="C11" s="362" t="s">
        <v>2356</v>
      </c>
      <c r="D11" s="402" t="s">
        <v>1996</v>
      </c>
      <c r="E11" s="362">
        <v>43537</v>
      </c>
      <c r="F11" s="362">
        <v>43544</v>
      </c>
      <c r="G11" s="362">
        <v>43571</v>
      </c>
    </row>
    <row r="12" spans="1:7" ht="13.5" customHeight="1">
      <c r="A12" s="403"/>
      <c r="B12" s="362" t="s">
        <v>1927</v>
      </c>
      <c r="C12" s="362" t="s">
        <v>2355</v>
      </c>
      <c r="D12" s="402" t="s">
        <v>1996</v>
      </c>
      <c r="E12" s="362">
        <v>43544</v>
      </c>
      <c r="F12" s="362">
        <v>43551</v>
      </c>
      <c r="G12" s="362">
        <v>43578</v>
      </c>
    </row>
    <row r="13" spans="1:7" ht="13.5" customHeight="1">
      <c r="A13" s="399"/>
      <c r="B13" s="362"/>
      <c r="C13" s="362"/>
      <c r="D13" s="402" t="s">
        <v>1996</v>
      </c>
      <c r="E13" s="362">
        <v>43551</v>
      </c>
      <c r="F13" s="362">
        <v>43558</v>
      </c>
      <c r="G13" s="362">
        <v>43585</v>
      </c>
    </row>
    <row r="14" spans="1:7" ht="13.5" customHeight="1">
      <c r="A14" s="403"/>
      <c r="B14" s="400"/>
      <c r="C14" s="400"/>
      <c r="D14" s="405"/>
      <c r="E14" s="400"/>
      <c r="F14" s="400"/>
      <c r="G14" s="400"/>
    </row>
    <row r="15" spans="1:7" ht="13.5" customHeight="1">
      <c r="A15" s="335" t="s">
        <v>2346</v>
      </c>
      <c r="B15" s="951" t="s">
        <v>2278</v>
      </c>
      <c r="C15" s="951" t="s">
        <v>2277</v>
      </c>
      <c r="D15" s="951" t="s">
        <v>2276</v>
      </c>
      <c r="E15" s="951" t="s">
        <v>2000</v>
      </c>
      <c r="F15" s="332" t="s">
        <v>2274</v>
      </c>
      <c r="G15" s="332" t="s">
        <v>2345</v>
      </c>
    </row>
    <row r="16" spans="1:7" ht="13.5" customHeight="1">
      <c r="A16" s="403"/>
      <c r="B16" s="952"/>
      <c r="C16" s="952"/>
      <c r="D16" s="952"/>
      <c r="E16" s="952"/>
      <c r="F16" s="332" t="s">
        <v>2304</v>
      </c>
      <c r="G16" s="332" t="s">
        <v>2303</v>
      </c>
    </row>
    <row r="17" spans="1:7" ht="13.5" customHeight="1">
      <c r="A17" s="403"/>
      <c r="B17" s="362" t="s">
        <v>2354</v>
      </c>
      <c r="C17" s="362" t="s">
        <v>595</v>
      </c>
      <c r="D17" s="402" t="s">
        <v>1982</v>
      </c>
      <c r="E17" s="362">
        <v>43521</v>
      </c>
      <c r="F17" s="362">
        <v>43527</v>
      </c>
      <c r="G17" s="362">
        <v>43553</v>
      </c>
    </row>
    <row r="18" spans="1:7" ht="13.5" customHeight="1">
      <c r="A18" s="403"/>
      <c r="B18" s="362" t="s">
        <v>270</v>
      </c>
      <c r="C18" s="362" t="s">
        <v>2353</v>
      </c>
      <c r="D18" s="402" t="s">
        <v>1982</v>
      </c>
      <c r="E18" s="362">
        <v>43528</v>
      </c>
      <c r="F18" s="362">
        <v>43534</v>
      </c>
      <c r="G18" s="362">
        <v>43560</v>
      </c>
    </row>
    <row r="19" spans="1:7" ht="13.5" customHeight="1">
      <c r="A19" s="404"/>
      <c r="B19" s="362" t="s">
        <v>2352</v>
      </c>
      <c r="C19" s="362" t="s">
        <v>2351</v>
      </c>
      <c r="D19" s="402" t="s">
        <v>1982</v>
      </c>
      <c r="E19" s="362">
        <v>43535</v>
      </c>
      <c r="F19" s="362">
        <v>43541</v>
      </c>
      <c r="G19" s="362">
        <v>43567</v>
      </c>
    </row>
    <row r="20" spans="1:7" ht="13.5" customHeight="1">
      <c r="A20" s="404"/>
      <c r="B20" s="362" t="s">
        <v>312</v>
      </c>
      <c r="C20" s="362" t="s">
        <v>2350</v>
      </c>
      <c r="D20" s="402" t="s">
        <v>1982</v>
      </c>
      <c r="E20" s="362">
        <v>43542</v>
      </c>
      <c r="F20" s="362">
        <v>43548</v>
      </c>
      <c r="G20" s="362">
        <v>43574</v>
      </c>
    </row>
    <row r="21" spans="1:7" ht="13.5" customHeight="1">
      <c r="A21" s="403"/>
      <c r="B21" s="362" t="s">
        <v>2349</v>
      </c>
      <c r="C21" s="362" t="s">
        <v>2348</v>
      </c>
      <c r="D21" s="402" t="s">
        <v>1982</v>
      </c>
      <c r="E21" s="362">
        <v>43549</v>
      </c>
      <c r="F21" s="362">
        <v>43555</v>
      </c>
      <c r="G21" s="362">
        <v>43581</v>
      </c>
    </row>
    <row r="22" spans="1:7" ht="13.5" customHeight="1">
      <c r="A22" s="403"/>
      <c r="B22" s="362" t="s">
        <v>2347</v>
      </c>
      <c r="C22" s="362" t="s">
        <v>161</v>
      </c>
      <c r="D22" s="402" t="s">
        <v>1982</v>
      </c>
      <c r="E22" s="362">
        <v>43556</v>
      </c>
      <c r="F22" s="362">
        <v>43562</v>
      </c>
      <c r="G22" s="362">
        <v>43588</v>
      </c>
    </row>
    <row r="23" spans="1:7">
      <c r="A23" s="399"/>
      <c r="B23" s="400"/>
      <c r="C23" s="400"/>
      <c r="D23" s="401"/>
      <c r="E23" s="400"/>
      <c r="F23" s="400"/>
      <c r="G23" s="400"/>
    </row>
    <row r="24" spans="1:7">
      <c r="A24" s="335" t="s">
        <v>2346</v>
      </c>
      <c r="B24" s="951" t="s">
        <v>2278</v>
      </c>
      <c r="C24" s="951" t="s">
        <v>2277</v>
      </c>
      <c r="D24" s="951" t="s">
        <v>2276</v>
      </c>
      <c r="E24" s="951" t="s">
        <v>2000</v>
      </c>
      <c r="F24" s="332" t="s">
        <v>2274</v>
      </c>
      <c r="G24" s="332" t="s">
        <v>2345</v>
      </c>
    </row>
    <row r="25" spans="1:7">
      <c r="A25" s="399"/>
      <c r="B25" s="952"/>
      <c r="C25" s="952"/>
      <c r="D25" s="952"/>
      <c r="E25" s="952"/>
      <c r="F25" s="332" t="s">
        <v>2304</v>
      </c>
      <c r="G25" s="332" t="s">
        <v>2303</v>
      </c>
    </row>
    <row r="26" spans="1:7" ht="13.5" customHeight="1">
      <c r="A26" s="399"/>
      <c r="B26" s="362" t="s">
        <v>2344</v>
      </c>
      <c r="C26" s="362" t="s">
        <v>2343</v>
      </c>
      <c r="D26" s="332" t="s">
        <v>2336</v>
      </c>
      <c r="E26" s="362">
        <v>43521</v>
      </c>
      <c r="F26" s="362">
        <v>43527</v>
      </c>
      <c r="G26" s="362">
        <v>43556</v>
      </c>
    </row>
    <row r="27" spans="1:7" ht="13.5" customHeight="1">
      <c r="A27" s="399"/>
      <c r="B27" s="362" t="s">
        <v>2342</v>
      </c>
      <c r="C27" s="362" t="s">
        <v>2341</v>
      </c>
      <c r="D27" s="332" t="s">
        <v>2336</v>
      </c>
      <c r="E27" s="362">
        <v>43528</v>
      </c>
      <c r="F27" s="362">
        <v>43534</v>
      </c>
      <c r="G27" s="362">
        <v>43563</v>
      </c>
    </row>
    <row r="28" spans="1:7" ht="13.5" customHeight="1">
      <c r="A28" s="399"/>
      <c r="B28" s="362" t="s">
        <v>2340</v>
      </c>
      <c r="C28" s="362" t="s">
        <v>210</v>
      </c>
      <c r="D28" s="332" t="s">
        <v>2336</v>
      </c>
      <c r="E28" s="362">
        <v>43535</v>
      </c>
      <c r="F28" s="362">
        <v>43541</v>
      </c>
      <c r="G28" s="362">
        <v>43570</v>
      </c>
    </row>
    <row r="29" spans="1:7" ht="13.5" customHeight="1">
      <c r="A29" s="399"/>
      <c r="B29" s="362" t="s">
        <v>2339</v>
      </c>
      <c r="C29" s="362" t="s">
        <v>2338</v>
      </c>
      <c r="D29" s="332" t="s">
        <v>2336</v>
      </c>
      <c r="E29" s="362">
        <v>43542</v>
      </c>
      <c r="F29" s="362">
        <v>43548</v>
      </c>
      <c r="G29" s="362">
        <v>43577</v>
      </c>
    </row>
    <row r="30" spans="1:7" ht="13.5" customHeight="1">
      <c r="A30" s="399"/>
      <c r="B30" s="362" t="s">
        <v>1829</v>
      </c>
      <c r="C30" s="362" t="s">
        <v>2337</v>
      </c>
      <c r="D30" s="332" t="s">
        <v>2336</v>
      </c>
      <c r="E30" s="362">
        <v>43549</v>
      </c>
      <c r="F30" s="362">
        <v>43555</v>
      </c>
      <c r="G30" s="362">
        <v>43584</v>
      </c>
    </row>
    <row r="31" spans="1:7" ht="13.5" customHeight="1">
      <c r="A31" s="399"/>
      <c r="B31" s="362"/>
      <c r="C31" s="362"/>
      <c r="D31" s="332" t="s">
        <v>2336</v>
      </c>
      <c r="E31" s="362">
        <v>43556</v>
      </c>
      <c r="F31" s="362">
        <v>43562</v>
      </c>
      <c r="G31" s="362">
        <v>43591</v>
      </c>
    </row>
    <row r="32" spans="1:7" ht="13.5" customHeight="1">
      <c r="A32" s="399"/>
      <c r="B32" s="399"/>
      <c r="C32" s="399"/>
      <c r="D32" s="399"/>
      <c r="E32" s="364"/>
      <c r="F32" s="364"/>
      <c r="G32" s="364"/>
    </row>
    <row r="33" spans="1:7" ht="13.5" customHeight="1">
      <c r="A33" s="396" t="s">
        <v>214</v>
      </c>
      <c r="B33" s="951" t="s">
        <v>40</v>
      </c>
      <c r="C33" s="951" t="s">
        <v>41</v>
      </c>
      <c r="D33" s="948" t="s">
        <v>42</v>
      </c>
      <c r="E33" s="948" t="s">
        <v>2000</v>
      </c>
      <c r="F33" s="398" t="s">
        <v>325</v>
      </c>
      <c r="G33" s="398" t="s">
        <v>53</v>
      </c>
    </row>
    <row r="34" spans="1:7" ht="13.5" customHeight="1">
      <c r="A34" s="396" t="s">
        <v>2231</v>
      </c>
      <c r="B34" s="952"/>
      <c r="C34" s="952"/>
      <c r="D34" s="949"/>
      <c r="E34" s="949"/>
      <c r="F34" s="362" t="s">
        <v>44</v>
      </c>
      <c r="G34" s="362" t="s">
        <v>45</v>
      </c>
    </row>
    <row r="35" spans="1:7" ht="13.5" customHeight="1">
      <c r="A35" s="396"/>
      <c r="B35" s="362" t="s">
        <v>2335</v>
      </c>
      <c r="C35" s="362" t="s">
        <v>1821</v>
      </c>
      <c r="D35" s="332" t="s">
        <v>2329</v>
      </c>
      <c r="E35" s="362">
        <v>43522</v>
      </c>
      <c r="F35" s="362">
        <v>43528</v>
      </c>
      <c r="G35" s="362">
        <v>43554</v>
      </c>
    </row>
    <row r="36" spans="1:7" ht="13.5" customHeight="1">
      <c r="A36" s="396"/>
      <c r="B36" s="362" t="s">
        <v>2334</v>
      </c>
      <c r="C36" s="362" t="s">
        <v>2333</v>
      </c>
      <c r="D36" s="332" t="s">
        <v>2329</v>
      </c>
      <c r="E36" s="362">
        <v>43529</v>
      </c>
      <c r="F36" s="362">
        <v>43535</v>
      </c>
      <c r="G36" s="362">
        <v>43561</v>
      </c>
    </row>
    <row r="37" spans="1:7" ht="13.5" customHeight="1">
      <c r="A37" s="396"/>
      <c r="B37" s="362" t="s">
        <v>462</v>
      </c>
      <c r="C37" s="362" t="s">
        <v>2332</v>
      </c>
      <c r="D37" s="332" t="s">
        <v>2329</v>
      </c>
      <c r="E37" s="362">
        <v>43536</v>
      </c>
      <c r="F37" s="362">
        <v>43542</v>
      </c>
      <c r="G37" s="362">
        <v>43568</v>
      </c>
    </row>
    <row r="38" spans="1:7" ht="13.5" customHeight="1">
      <c r="A38" s="396"/>
      <c r="B38" s="362" t="s">
        <v>2331</v>
      </c>
      <c r="C38" s="362" t="s">
        <v>465</v>
      </c>
      <c r="D38" s="332" t="s">
        <v>2329</v>
      </c>
      <c r="E38" s="362">
        <v>43543</v>
      </c>
      <c r="F38" s="362">
        <v>43549</v>
      </c>
      <c r="G38" s="362">
        <v>43575</v>
      </c>
    </row>
    <row r="39" spans="1:7" ht="13.5" customHeight="1">
      <c r="A39" s="396"/>
      <c r="B39" s="362" t="s">
        <v>2330</v>
      </c>
      <c r="C39" s="362" t="s">
        <v>753</v>
      </c>
      <c r="D39" s="332" t="s">
        <v>2329</v>
      </c>
      <c r="E39" s="362">
        <v>43550</v>
      </c>
      <c r="F39" s="362">
        <v>43556</v>
      </c>
      <c r="G39" s="362">
        <v>43582</v>
      </c>
    </row>
    <row r="40" spans="1:7" ht="13.5" customHeight="1">
      <c r="A40" s="396"/>
      <c r="B40" s="364"/>
      <c r="C40" s="364"/>
      <c r="D40" s="351"/>
      <c r="E40" s="364"/>
      <c r="F40" s="364"/>
      <c r="G40" s="364"/>
    </row>
    <row r="41" spans="1:7" ht="13.5" customHeight="1">
      <c r="A41" s="396" t="s">
        <v>214</v>
      </c>
      <c r="B41" s="948" t="s">
        <v>40</v>
      </c>
      <c r="C41" s="948" t="s">
        <v>41</v>
      </c>
      <c r="D41" s="948" t="s">
        <v>42</v>
      </c>
      <c r="E41" s="948" t="s">
        <v>2000</v>
      </c>
      <c r="F41" s="398" t="s">
        <v>325</v>
      </c>
      <c r="G41" s="398" t="s">
        <v>53</v>
      </c>
    </row>
    <row r="42" spans="1:7" ht="13.5" customHeight="1">
      <c r="A42" s="396" t="s">
        <v>2231</v>
      </c>
      <c r="B42" s="949"/>
      <c r="C42" s="949"/>
      <c r="D42" s="949"/>
      <c r="E42" s="949"/>
      <c r="F42" s="362" t="s">
        <v>44</v>
      </c>
      <c r="G42" s="362" t="s">
        <v>45</v>
      </c>
    </row>
    <row r="43" spans="1:7" ht="13.5" customHeight="1">
      <c r="A43" s="396"/>
      <c r="B43" s="362" t="s">
        <v>2328</v>
      </c>
      <c r="C43" s="362" t="s">
        <v>2327</v>
      </c>
      <c r="D43" s="332" t="s">
        <v>1996</v>
      </c>
      <c r="E43" s="362">
        <v>43522</v>
      </c>
      <c r="F43" s="362">
        <v>43528</v>
      </c>
      <c r="G43" s="362">
        <v>43551</v>
      </c>
    </row>
    <row r="44" spans="1:7" ht="13.5" customHeight="1">
      <c r="A44" s="396"/>
      <c r="B44" s="362" t="s">
        <v>1958</v>
      </c>
      <c r="C44" s="362" t="s">
        <v>2326</v>
      </c>
      <c r="D44" s="332" t="s">
        <v>1996</v>
      </c>
      <c r="E44" s="362">
        <v>43529</v>
      </c>
      <c r="F44" s="362">
        <v>43535</v>
      </c>
      <c r="G44" s="362">
        <v>43558</v>
      </c>
    </row>
    <row r="45" spans="1:7" ht="12.75" customHeight="1">
      <c r="A45" s="396"/>
      <c r="B45" s="362" t="s">
        <v>1956</v>
      </c>
      <c r="C45" s="362" t="s">
        <v>2325</v>
      </c>
      <c r="D45" s="332" t="s">
        <v>1996</v>
      </c>
      <c r="E45" s="362">
        <v>43536</v>
      </c>
      <c r="F45" s="362">
        <v>43542</v>
      </c>
      <c r="G45" s="362">
        <v>43565</v>
      </c>
    </row>
    <row r="46" spans="1:7" ht="13.5" customHeight="1">
      <c r="A46" s="396"/>
      <c r="B46" s="362" t="s">
        <v>2324</v>
      </c>
      <c r="C46" s="362" t="s">
        <v>2323</v>
      </c>
      <c r="D46" s="332" t="s">
        <v>1996</v>
      </c>
      <c r="E46" s="362">
        <v>43543</v>
      </c>
      <c r="F46" s="362">
        <v>43549</v>
      </c>
      <c r="G46" s="362">
        <v>43572</v>
      </c>
    </row>
    <row r="47" spans="1:7" ht="13.5" customHeight="1">
      <c r="A47" s="396"/>
      <c r="B47" s="362" t="s">
        <v>1514</v>
      </c>
      <c r="C47" s="362" t="s">
        <v>2322</v>
      </c>
      <c r="D47" s="332" t="s">
        <v>1996</v>
      </c>
      <c r="E47" s="362">
        <v>43550</v>
      </c>
      <c r="F47" s="362">
        <v>43556</v>
      </c>
      <c r="G47" s="362">
        <v>43579</v>
      </c>
    </row>
    <row r="48" spans="1:7" ht="13.5" customHeight="1">
      <c r="A48" s="396"/>
      <c r="B48" s="364"/>
      <c r="C48" s="364"/>
      <c r="D48" s="351"/>
      <c r="E48" s="364"/>
      <c r="F48" s="364"/>
      <c r="G48" s="364"/>
    </row>
    <row r="49" spans="1:7" ht="13.5" customHeight="1">
      <c r="A49" s="396" t="s">
        <v>54</v>
      </c>
      <c r="B49" s="948" t="s">
        <v>40</v>
      </c>
      <c r="C49" s="948" t="s">
        <v>41</v>
      </c>
      <c r="D49" s="948" t="s">
        <v>42</v>
      </c>
      <c r="E49" s="948" t="s">
        <v>2000</v>
      </c>
      <c r="F49" s="398" t="s">
        <v>325</v>
      </c>
      <c r="G49" s="398" t="s">
        <v>54</v>
      </c>
    </row>
    <row r="50" spans="1:7" ht="13.5" customHeight="1">
      <c r="A50" s="396" t="s">
        <v>2132</v>
      </c>
      <c r="B50" s="949"/>
      <c r="C50" s="949"/>
      <c r="D50" s="949"/>
      <c r="E50" s="949"/>
      <c r="F50" s="362" t="s">
        <v>44</v>
      </c>
      <c r="G50" s="362" t="s">
        <v>45</v>
      </c>
    </row>
    <row r="51" spans="1:7" ht="13.5" customHeight="1">
      <c r="A51" s="396"/>
      <c r="B51" s="397" t="s">
        <v>1934</v>
      </c>
      <c r="C51" s="362" t="s">
        <v>2321</v>
      </c>
      <c r="D51" s="332" t="s">
        <v>1996</v>
      </c>
      <c r="E51" s="362">
        <v>43523</v>
      </c>
      <c r="F51" s="362">
        <v>43530</v>
      </c>
      <c r="G51" s="362">
        <v>43555</v>
      </c>
    </row>
    <row r="52" spans="1:7" ht="13.5" customHeight="1">
      <c r="A52" s="396"/>
      <c r="B52" s="362" t="s">
        <v>1931</v>
      </c>
      <c r="C52" s="362" t="s">
        <v>2320</v>
      </c>
      <c r="D52" s="332" t="s">
        <v>1996</v>
      </c>
      <c r="E52" s="362">
        <v>43530</v>
      </c>
      <c r="F52" s="362">
        <v>43537</v>
      </c>
      <c r="G52" s="362">
        <v>43562</v>
      </c>
    </row>
    <row r="53" spans="1:7" ht="13.5" customHeight="1">
      <c r="A53" s="396"/>
      <c r="B53" s="362" t="s">
        <v>1929</v>
      </c>
      <c r="C53" s="362" t="s">
        <v>2319</v>
      </c>
      <c r="D53" s="332" t="s">
        <v>1996</v>
      </c>
      <c r="E53" s="362">
        <v>43537</v>
      </c>
      <c r="F53" s="362">
        <v>43544</v>
      </c>
      <c r="G53" s="362">
        <v>43569</v>
      </c>
    </row>
    <row r="54" spans="1:7" ht="13.5" customHeight="1">
      <c r="A54" s="396"/>
      <c r="B54" s="362" t="s">
        <v>1927</v>
      </c>
      <c r="C54" s="362" t="s">
        <v>2318</v>
      </c>
      <c r="D54" s="332" t="s">
        <v>1996</v>
      </c>
      <c r="E54" s="362">
        <v>43544</v>
      </c>
      <c r="F54" s="362">
        <v>43551</v>
      </c>
      <c r="G54" s="362">
        <v>43576</v>
      </c>
    </row>
    <row r="55" spans="1:7" ht="13.5" customHeight="1">
      <c r="A55" s="396"/>
      <c r="B55" s="362" t="s">
        <v>1196</v>
      </c>
      <c r="C55" s="362" t="s">
        <v>1196</v>
      </c>
      <c r="D55" s="332" t="s">
        <v>1996</v>
      </c>
      <c r="E55" s="362">
        <v>43551</v>
      </c>
      <c r="F55" s="362">
        <v>43558</v>
      </c>
      <c r="G55" s="362">
        <v>43583</v>
      </c>
    </row>
    <row r="56" spans="1:7" ht="13.5">
      <c r="A56" s="396"/>
      <c r="B56" s="356"/>
      <c r="C56" s="356"/>
      <c r="D56" s="393"/>
      <c r="E56" s="364"/>
      <c r="F56" s="364"/>
      <c r="G56" s="364"/>
    </row>
    <row r="57" spans="1:7">
      <c r="A57" s="335" t="s">
        <v>2317</v>
      </c>
      <c r="B57" s="951" t="s">
        <v>2278</v>
      </c>
      <c r="C57" s="951" t="s">
        <v>2277</v>
      </c>
      <c r="D57" s="951" t="s">
        <v>2276</v>
      </c>
      <c r="E57" s="953" t="s">
        <v>2000</v>
      </c>
      <c r="F57" s="332" t="s">
        <v>2274</v>
      </c>
      <c r="G57" s="332" t="s">
        <v>2306</v>
      </c>
    </row>
    <row r="58" spans="1:7" ht="12.75" customHeight="1">
      <c r="A58" s="335" t="s">
        <v>2316</v>
      </c>
      <c r="B58" s="952"/>
      <c r="C58" s="952"/>
      <c r="D58" s="952"/>
      <c r="E58" s="954"/>
      <c r="F58" s="332" t="s">
        <v>2304</v>
      </c>
      <c r="G58" s="332" t="s">
        <v>2303</v>
      </c>
    </row>
    <row r="59" spans="1:7" ht="12.75" customHeight="1">
      <c r="A59" s="347"/>
      <c r="B59" s="362" t="s">
        <v>2315</v>
      </c>
      <c r="C59" s="362" t="s">
        <v>2314</v>
      </c>
      <c r="D59" s="951" t="s">
        <v>2313</v>
      </c>
      <c r="E59" s="362">
        <v>43523</v>
      </c>
      <c r="F59" s="362">
        <v>43529</v>
      </c>
      <c r="G59" s="362">
        <v>43554</v>
      </c>
    </row>
    <row r="60" spans="1:7" ht="12.75" customHeight="1">
      <c r="A60" s="347"/>
      <c r="B60" s="362" t="s">
        <v>2312</v>
      </c>
      <c r="C60" s="362" t="s">
        <v>2311</v>
      </c>
      <c r="D60" s="959"/>
      <c r="E60" s="362">
        <v>43530</v>
      </c>
      <c r="F60" s="362">
        <v>43536</v>
      </c>
      <c r="G60" s="362">
        <v>43561</v>
      </c>
    </row>
    <row r="61" spans="1:7" ht="12.75" customHeight="1">
      <c r="A61" s="347"/>
      <c r="B61" s="362" t="s">
        <v>1946</v>
      </c>
      <c r="C61" s="362" t="s">
        <v>2310</v>
      </c>
      <c r="D61" s="959"/>
      <c r="E61" s="362">
        <v>43537</v>
      </c>
      <c r="F61" s="362">
        <v>43543</v>
      </c>
      <c r="G61" s="362">
        <v>43568</v>
      </c>
    </row>
    <row r="62" spans="1:7" ht="12.75" customHeight="1">
      <c r="A62" s="347"/>
      <c r="B62" s="362" t="s">
        <v>2309</v>
      </c>
      <c r="C62" s="362" t="s">
        <v>2308</v>
      </c>
      <c r="D62" s="959"/>
      <c r="E62" s="362">
        <v>43544</v>
      </c>
      <c r="F62" s="362">
        <v>43550</v>
      </c>
      <c r="G62" s="362">
        <v>43575</v>
      </c>
    </row>
    <row r="63" spans="1:7" ht="12.75" customHeight="1">
      <c r="A63" s="347"/>
      <c r="B63" s="362"/>
      <c r="C63" s="362"/>
      <c r="D63" s="952"/>
      <c r="E63" s="362">
        <v>43551</v>
      </c>
      <c r="F63" s="362">
        <v>43557</v>
      </c>
      <c r="G63" s="362">
        <v>43582</v>
      </c>
    </row>
    <row r="64" spans="1:7" ht="12.75" customHeight="1">
      <c r="A64" s="335"/>
      <c r="B64" s="364"/>
      <c r="C64" s="364"/>
      <c r="D64" s="351"/>
      <c r="E64" s="364"/>
      <c r="F64" s="364"/>
      <c r="G64" s="364"/>
    </row>
    <row r="65" spans="1:7" ht="12.75" customHeight="1">
      <c r="A65" s="335" t="s">
        <v>2307</v>
      </c>
      <c r="B65" s="951" t="s">
        <v>2278</v>
      </c>
      <c r="C65" s="951" t="s">
        <v>2277</v>
      </c>
      <c r="D65" s="951" t="s">
        <v>2276</v>
      </c>
      <c r="E65" s="953" t="s">
        <v>2000</v>
      </c>
      <c r="F65" s="332" t="s">
        <v>2274</v>
      </c>
      <c r="G65" s="332" t="s">
        <v>2306</v>
      </c>
    </row>
    <row r="66" spans="1:7" ht="12.75" customHeight="1">
      <c r="A66" s="335" t="s">
        <v>2305</v>
      </c>
      <c r="B66" s="952"/>
      <c r="C66" s="952"/>
      <c r="D66" s="952"/>
      <c r="E66" s="954"/>
      <c r="F66" s="332" t="s">
        <v>2304</v>
      </c>
      <c r="G66" s="332" t="s">
        <v>2303</v>
      </c>
    </row>
    <row r="67" spans="1:7" ht="12.75" customHeight="1">
      <c r="A67" s="347"/>
      <c r="B67" s="362" t="s">
        <v>2302</v>
      </c>
      <c r="C67" s="362" t="s">
        <v>99</v>
      </c>
      <c r="D67" s="951" t="s">
        <v>2301</v>
      </c>
      <c r="E67" s="362">
        <v>43521</v>
      </c>
      <c r="F67" s="362">
        <v>43527</v>
      </c>
      <c r="G67" s="362">
        <v>43547</v>
      </c>
    </row>
    <row r="68" spans="1:7" ht="12.75" customHeight="1">
      <c r="A68" s="347"/>
      <c r="B68" s="362" t="s">
        <v>2300</v>
      </c>
      <c r="C68" s="362" t="s">
        <v>273</v>
      </c>
      <c r="D68" s="959"/>
      <c r="E68" s="362">
        <v>43528</v>
      </c>
      <c r="F68" s="362">
        <v>43534</v>
      </c>
      <c r="G68" s="362">
        <v>43554</v>
      </c>
    </row>
    <row r="69" spans="1:7" ht="12.75" customHeight="1">
      <c r="A69" s="347"/>
      <c r="B69" s="362" t="s">
        <v>2299</v>
      </c>
      <c r="C69" s="362" t="s">
        <v>2260</v>
      </c>
      <c r="D69" s="959"/>
      <c r="E69" s="362">
        <v>43535</v>
      </c>
      <c r="F69" s="362">
        <v>43541</v>
      </c>
      <c r="G69" s="362">
        <v>43561</v>
      </c>
    </row>
    <row r="70" spans="1:7" ht="13.5" customHeight="1">
      <c r="A70" s="347"/>
      <c r="B70" s="362" t="s">
        <v>2298</v>
      </c>
      <c r="C70" s="362" t="s">
        <v>2260</v>
      </c>
      <c r="D70" s="959"/>
      <c r="E70" s="362">
        <v>43542</v>
      </c>
      <c r="F70" s="362">
        <v>43548</v>
      </c>
      <c r="G70" s="362">
        <v>43568</v>
      </c>
    </row>
    <row r="71" spans="1:7" ht="13.5" customHeight="1">
      <c r="A71" s="347"/>
      <c r="B71" s="362" t="s">
        <v>2297</v>
      </c>
      <c r="C71" s="362" t="s">
        <v>2260</v>
      </c>
      <c r="D71" s="959"/>
      <c r="E71" s="362">
        <v>43549</v>
      </c>
      <c r="F71" s="362">
        <v>43555</v>
      </c>
      <c r="G71" s="362">
        <v>43575</v>
      </c>
    </row>
    <row r="72" spans="1:7" ht="12.75" customHeight="1">
      <c r="A72" s="347"/>
      <c r="B72" s="362"/>
      <c r="C72" s="362"/>
      <c r="D72" s="952"/>
      <c r="E72" s="362">
        <v>43556</v>
      </c>
      <c r="F72" s="362">
        <v>43562</v>
      </c>
      <c r="G72" s="362">
        <v>43582</v>
      </c>
    </row>
    <row r="73" spans="1:7">
      <c r="B73" s="395"/>
      <c r="C73" s="395"/>
      <c r="D73" s="395"/>
      <c r="E73" s="395"/>
      <c r="F73" s="395"/>
      <c r="G73" s="395"/>
    </row>
    <row r="74" spans="1:7">
      <c r="A74" s="335" t="s">
        <v>2296</v>
      </c>
      <c r="B74" s="948" t="s">
        <v>40</v>
      </c>
      <c r="C74" s="948" t="s">
        <v>41</v>
      </c>
      <c r="D74" s="948" t="s">
        <v>42</v>
      </c>
      <c r="E74" s="948" t="s">
        <v>2000</v>
      </c>
      <c r="F74" s="332" t="s">
        <v>325</v>
      </c>
      <c r="G74" s="332" t="s">
        <v>59</v>
      </c>
    </row>
    <row r="75" spans="1:7">
      <c r="A75" s="335" t="s">
        <v>2132</v>
      </c>
      <c r="B75" s="949"/>
      <c r="C75" s="949"/>
      <c r="D75" s="949"/>
      <c r="E75" s="949"/>
      <c r="F75" s="332" t="s">
        <v>44</v>
      </c>
      <c r="G75" s="332" t="s">
        <v>45</v>
      </c>
    </row>
    <row r="76" spans="1:7" ht="13.5" customHeight="1">
      <c r="A76" s="335"/>
      <c r="B76" s="357" t="s">
        <v>2295</v>
      </c>
      <c r="C76" s="357" t="s">
        <v>2294</v>
      </c>
      <c r="D76" s="960" t="s">
        <v>2129</v>
      </c>
      <c r="E76" s="357">
        <v>43523</v>
      </c>
      <c r="F76" s="357">
        <v>43530</v>
      </c>
      <c r="G76" s="357">
        <v>43556</v>
      </c>
    </row>
    <row r="77" spans="1:7" ht="13.5" customHeight="1">
      <c r="A77" s="335"/>
      <c r="B77" s="357" t="s">
        <v>2293</v>
      </c>
      <c r="C77" s="357" t="s">
        <v>2292</v>
      </c>
      <c r="D77" s="960"/>
      <c r="E77" s="357">
        <v>43530</v>
      </c>
      <c r="F77" s="357">
        <v>43537</v>
      </c>
      <c r="G77" s="357">
        <v>43563</v>
      </c>
    </row>
    <row r="78" spans="1:7" ht="13.5" customHeight="1">
      <c r="A78" s="335"/>
      <c r="B78" s="357" t="s">
        <v>2291</v>
      </c>
      <c r="C78" s="357" t="s">
        <v>2290</v>
      </c>
      <c r="D78" s="960"/>
      <c r="E78" s="357">
        <v>43537</v>
      </c>
      <c r="F78" s="357">
        <v>43544</v>
      </c>
      <c r="G78" s="357">
        <v>43570</v>
      </c>
    </row>
    <row r="79" spans="1:7" ht="13.5" customHeight="1">
      <c r="A79" s="335"/>
      <c r="B79" s="357" t="s">
        <v>2289</v>
      </c>
      <c r="C79" s="357" t="s">
        <v>2288</v>
      </c>
      <c r="D79" s="960"/>
      <c r="E79" s="357">
        <v>43544</v>
      </c>
      <c r="F79" s="357">
        <v>43551</v>
      </c>
      <c r="G79" s="357">
        <v>43577</v>
      </c>
    </row>
    <row r="80" spans="1:7" ht="13.5" customHeight="1">
      <c r="A80" s="335"/>
      <c r="B80" s="357"/>
      <c r="C80" s="357"/>
      <c r="D80" s="960"/>
      <c r="E80" s="357">
        <v>43551</v>
      </c>
      <c r="F80" s="357">
        <v>43558</v>
      </c>
      <c r="G80" s="357">
        <v>43584</v>
      </c>
    </row>
    <row r="81" spans="1:7" ht="13.5">
      <c r="A81" s="335"/>
      <c r="B81" s="394"/>
      <c r="C81" s="394"/>
      <c r="D81" s="393"/>
      <c r="E81" s="349"/>
      <c r="F81" s="349"/>
      <c r="G81" s="349"/>
    </row>
    <row r="82" spans="1:7">
      <c r="A82" s="329" t="s">
        <v>63</v>
      </c>
      <c r="B82" s="948" t="s">
        <v>40</v>
      </c>
      <c r="C82" s="948" t="s">
        <v>41</v>
      </c>
      <c r="D82" s="948" t="s">
        <v>42</v>
      </c>
      <c r="E82" s="948" t="s">
        <v>2000</v>
      </c>
      <c r="F82" s="390" t="s">
        <v>325</v>
      </c>
      <c r="G82" s="390" t="s">
        <v>63</v>
      </c>
    </row>
    <row r="83" spans="1:7" ht="16.5" customHeight="1">
      <c r="A83" s="335" t="s">
        <v>2244</v>
      </c>
      <c r="B83" s="949"/>
      <c r="C83" s="949"/>
      <c r="D83" s="949"/>
      <c r="E83" s="949"/>
      <c r="F83" s="390" t="s">
        <v>44</v>
      </c>
      <c r="G83" s="390" t="s">
        <v>45</v>
      </c>
    </row>
    <row r="84" spans="1:7" ht="14.1" customHeight="1">
      <c r="A84" s="347"/>
      <c r="B84" s="390" t="s">
        <v>2287</v>
      </c>
      <c r="C84" s="390" t="s">
        <v>2286</v>
      </c>
      <c r="D84" s="357" t="s">
        <v>2279</v>
      </c>
      <c r="E84" s="390">
        <v>43518</v>
      </c>
      <c r="F84" s="390">
        <v>43525</v>
      </c>
      <c r="G84" s="390">
        <v>43547</v>
      </c>
    </row>
    <row r="85" spans="1:7" ht="14.1" customHeight="1">
      <c r="A85" s="333"/>
      <c r="B85" s="390" t="s">
        <v>2285</v>
      </c>
      <c r="C85" s="390" t="s">
        <v>2284</v>
      </c>
      <c r="D85" s="357" t="s">
        <v>2279</v>
      </c>
      <c r="E85" s="390">
        <v>43525</v>
      </c>
      <c r="F85" s="390">
        <v>43532</v>
      </c>
      <c r="G85" s="390">
        <v>43554</v>
      </c>
    </row>
    <row r="86" spans="1:7" ht="14.1" customHeight="1">
      <c r="A86" s="333"/>
      <c r="B86" s="390" t="s">
        <v>1880</v>
      </c>
      <c r="C86" s="390" t="s">
        <v>2283</v>
      </c>
      <c r="D86" s="357" t="s">
        <v>2279</v>
      </c>
      <c r="E86" s="390">
        <v>43532</v>
      </c>
      <c r="F86" s="390">
        <v>43539</v>
      </c>
      <c r="G86" s="390">
        <v>43561</v>
      </c>
    </row>
    <row r="87" spans="1:7" ht="14.1" customHeight="1">
      <c r="A87" s="347"/>
      <c r="B87" s="390" t="s">
        <v>1877</v>
      </c>
      <c r="C87" s="390" t="s">
        <v>2282</v>
      </c>
      <c r="D87" s="357" t="s">
        <v>2279</v>
      </c>
      <c r="E87" s="390">
        <v>43539</v>
      </c>
      <c r="F87" s="390">
        <v>43546</v>
      </c>
      <c r="G87" s="390">
        <v>43568</v>
      </c>
    </row>
    <row r="88" spans="1:7" ht="14.1" customHeight="1">
      <c r="A88" s="347"/>
      <c r="B88" s="390" t="s">
        <v>1875</v>
      </c>
      <c r="C88" s="390" t="s">
        <v>2281</v>
      </c>
      <c r="D88" s="357" t="s">
        <v>2279</v>
      </c>
      <c r="E88" s="390">
        <v>43546</v>
      </c>
      <c r="F88" s="390">
        <v>43553</v>
      </c>
      <c r="G88" s="390">
        <v>43575</v>
      </c>
    </row>
    <row r="89" spans="1:7" ht="14.1" customHeight="1">
      <c r="A89" s="347"/>
      <c r="B89" s="390" t="s">
        <v>1873</v>
      </c>
      <c r="C89" s="390" t="s">
        <v>2280</v>
      </c>
      <c r="D89" s="357" t="s">
        <v>2279</v>
      </c>
      <c r="E89" s="390">
        <v>43553</v>
      </c>
      <c r="F89" s="390">
        <v>43560</v>
      </c>
      <c r="G89" s="390">
        <v>43582</v>
      </c>
    </row>
    <row r="90" spans="1:7" ht="12.75" customHeight="1">
      <c r="A90" s="335"/>
      <c r="B90" s="364"/>
      <c r="C90" s="364"/>
      <c r="D90" s="351"/>
      <c r="E90" s="364"/>
      <c r="F90" s="364"/>
      <c r="G90" s="364"/>
    </row>
    <row r="91" spans="1:7" ht="12.75" customHeight="1">
      <c r="A91" s="335" t="s">
        <v>2273</v>
      </c>
      <c r="B91" s="948" t="s">
        <v>2278</v>
      </c>
      <c r="C91" s="948" t="s">
        <v>2277</v>
      </c>
      <c r="D91" s="948" t="s">
        <v>2276</v>
      </c>
      <c r="E91" s="948" t="s">
        <v>2275</v>
      </c>
      <c r="F91" s="362" t="s">
        <v>2274</v>
      </c>
      <c r="G91" s="362" t="s">
        <v>2273</v>
      </c>
    </row>
    <row r="92" spans="1:7" ht="12.75" customHeight="1">
      <c r="A92" s="335" t="s">
        <v>1984</v>
      </c>
      <c r="B92" s="949"/>
      <c r="C92" s="949"/>
      <c r="D92" s="949"/>
      <c r="E92" s="949"/>
      <c r="F92" s="332" t="s">
        <v>44</v>
      </c>
      <c r="G92" s="332" t="s">
        <v>45</v>
      </c>
    </row>
    <row r="93" spans="1:7" ht="12.75" customHeight="1">
      <c r="A93" s="335"/>
      <c r="B93" s="362" t="s">
        <v>2272</v>
      </c>
      <c r="C93" s="362" t="s">
        <v>2271</v>
      </c>
      <c r="D93" s="958" t="s">
        <v>2129</v>
      </c>
      <c r="E93" s="362">
        <v>43524</v>
      </c>
      <c r="F93" s="362">
        <v>43531</v>
      </c>
      <c r="G93" s="362">
        <v>43555</v>
      </c>
    </row>
    <row r="94" spans="1:7" ht="12.75" customHeight="1">
      <c r="A94" s="335"/>
      <c r="B94" s="362" t="s">
        <v>2270</v>
      </c>
      <c r="C94" s="362" t="s">
        <v>2269</v>
      </c>
      <c r="D94" s="958"/>
      <c r="E94" s="362">
        <v>43531</v>
      </c>
      <c r="F94" s="362">
        <v>43538</v>
      </c>
      <c r="G94" s="362">
        <v>43562</v>
      </c>
    </row>
    <row r="95" spans="1:7" ht="12.75" customHeight="1">
      <c r="A95" s="335"/>
      <c r="B95" s="362" t="s">
        <v>2268</v>
      </c>
      <c r="C95" s="362" t="s">
        <v>2267</v>
      </c>
      <c r="D95" s="958"/>
      <c r="E95" s="362">
        <v>43538</v>
      </c>
      <c r="F95" s="362">
        <v>43545</v>
      </c>
      <c r="G95" s="362">
        <v>43569</v>
      </c>
    </row>
    <row r="96" spans="1:7" ht="12.75" customHeight="1">
      <c r="A96" s="335"/>
      <c r="B96" s="362" t="s">
        <v>2266</v>
      </c>
      <c r="C96" s="362" t="s">
        <v>2265</v>
      </c>
      <c r="D96" s="958"/>
      <c r="E96" s="362">
        <v>43545</v>
      </c>
      <c r="F96" s="362">
        <v>43552</v>
      </c>
      <c r="G96" s="362">
        <v>43576</v>
      </c>
    </row>
    <row r="97" spans="1:7" ht="12.75" customHeight="1">
      <c r="A97" s="335"/>
      <c r="B97" s="362"/>
      <c r="C97" s="362"/>
      <c r="D97" s="958"/>
      <c r="E97" s="362">
        <v>43552</v>
      </c>
      <c r="F97" s="362">
        <v>43559</v>
      </c>
      <c r="G97" s="362">
        <v>43583</v>
      </c>
    </row>
    <row r="98" spans="1:7" ht="12.75" customHeight="1"/>
    <row r="99" spans="1:7">
      <c r="A99" s="392" t="s">
        <v>2264</v>
      </c>
      <c r="B99" s="948" t="s">
        <v>40</v>
      </c>
      <c r="C99" s="948" t="s">
        <v>41</v>
      </c>
      <c r="D99" s="948" t="s">
        <v>42</v>
      </c>
      <c r="E99" s="948" t="s">
        <v>2000</v>
      </c>
      <c r="F99" s="332" t="s">
        <v>325</v>
      </c>
      <c r="G99" s="332" t="s">
        <v>67</v>
      </c>
    </row>
    <row r="100" spans="1:7">
      <c r="A100" s="335" t="s">
        <v>2263</v>
      </c>
      <c r="B100" s="949"/>
      <c r="C100" s="957"/>
      <c r="D100" s="949"/>
      <c r="E100" s="949"/>
      <c r="F100" s="390" t="s">
        <v>44</v>
      </c>
      <c r="G100" s="390" t="s">
        <v>45</v>
      </c>
    </row>
    <row r="101" spans="1:7" ht="13.5" customHeight="1">
      <c r="B101" s="390" t="s">
        <v>2262</v>
      </c>
      <c r="C101" s="390" t="s">
        <v>95</v>
      </c>
      <c r="D101" s="390" t="s">
        <v>2255</v>
      </c>
      <c r="E101" s="390">
        <v>43518</v>
      </c>
      <c r="F101" s="390">
        <v>43526</v>
      </c>
      <c r="G101" s="390">
        <v>43550</v>
      </c>
    </row>
    <row r="102" spans="1:7" ht="13.5" customHeight="1">
      <c r="B102" s="390" t="s">
        <v>2261</v>
      </c>
      <c r="C102" s="390" t="s">
        <v>2260</v>
      </c>
      <c r="D102" s="390" t="s">
        <v>2255</v>
      </c>
      <c r="E102" s="390">
        <v>43525</v>
      </c>
      <c r="F102" s="390">
        <v>43533</v>
      </c>
      <c r="G102" s="390">
        <v>43557</v>
      </c>
    </row>
    <row r="103" spans="1:7" ht="13.5" customHeight="1">
      <c r="B103" s="390" t="s">
        <v>2259</v>
      </c>
      <c r="C103" s="390" t="s">
        <v>274</v>
      </c>
      <c r="D103" s="390" t="s">
        <v>2255</v>
      </c>
      <c r="E103" s="390">
        <v>43532</v>
      </c>
      <c r="F103" s="390">
        <v>43540</v>
      </c>
      <c r="G103" s="390">
        <v>43564</v>
      </c>
    </row>
    <row r="104" spans="1:7" ht="13.5" customHeight="1">
      <c r="B104" s="390" t="s">
        <v>2258</v>
      </c>
      <c r="C104" s="390" t="s">
        <v>274</v>
      </c>
      <c r="D104" s="390" t="s">
        <v>2255</v>
      </c>
      <c r="E104" s="390">
        <v>43539</v>
      </c>
      <c r="F104" s="390">
        <v>43547</v>
      </c>
      <c r="G104" s="390">
        <v>43571</v>
      </c>
    </row>
    <row r="105" spans="1:7" ht="13.5" customHeight="1">
      <c r="B105" s="390" t="s">
        <v>2257</v>
      </c>
      <c r="C105" s="390" t="s">
        <v>229</v>
      </c>
      <c r="D105" s="390" t="s">
        <v>2255</v>
      </c>
      <c r="E105" s="390">
        <v>43546</v>
      </c>
      <c r="F105" s="390">
        <v>43554</v>
      </c>
      <c r="G105" s="390">
        <v>43578</v>
      </c>
    </row>
    <row r="106" spans="1:7" ht="13.5" customHeight="1">
      <c r="B106" s="390" t="s">
        <v>2256</v>
      </c>
      <c r="C106" s="390" t="s">
        <v>101</v>
      </c>
      <c r="D106" s="390" t="s">
        <v>2255</v>
      </c>
      <c r="E106" s="390">
        <v>43553</v>
      </c>
      <c r="F106" s="390">
        <v>43561</v>
      </c>
      <c r="G106" s="390">
        <v>43585</v>
      </c>
    </row>
    <row r="107" spans="1:7">
      <c r="A107" s="359"/>
      <c r="B107" s="359"/>
      <c r="C107" s="359"/>
      <c r="D107" s="359"/>
      <c r="E107" s="358"/>
      <c r="F107" s="391"/>
      <c r="G107" s="391"/>
    </row>
    <row r="108" spans="1:7">
      <c r="A108" s="335" t="s">
        <v>2254</v>
      </c>
      <c r="B108" s="948" t="s">
        <v>40</v>
      </c>
      <c r="C108" s="948" t="s">
        <v>41</v>
      </c>
      <c r="D108" s="948" t="s">
        <v>42</v>
      </c>
      <c r="E108" s="948" t="s">
        <v>2000</v>
      </c>
      <c r="F108" s="332" t="s">
        <v>325</v>
      </c>
      <c r="G108" s="332" t="s">
        <v>85</v>
      </c>
    </row>
    <row r="109" spans="1:7">
      <c r="A109" s="335" t="s">
        <v>2253</v>
      </c>
      <c r="B109" s="949"/>
      <c r="C109" s="949"/>
      <c r="D109" s="949"/>
      <c r="E109" s="949"/>
      <c r="F109" s="390" t="s">
        <v>44</v>
      </c>
      <c r="G109" s="390" t="s">
        <v>45</v>
      </c>
    </row>
    <row r="110" spans="1:7" ht="13.5" customHeight="1">
      <c r="B110" s="362" t="s">
        <v>2250</v>
      </c>
      <c r="C110" s="362" t="s">
        <v>2249</v>
      </c>
      <c r="D110" s="958" t="s">
        <v>230</v>
      </c>
      <c r="E110" s="362">
        <v>43521</v>
      </c>
      <c r="F110" s="362">
        <v>43528</v>
      </c>
      <c r="G110" s="362">
        <v>43549</v>
      </c>
    </row>
    <row r="111" spans="1:7" ht="13.5" customHeight="1">
      <c r="B111" s="362" t="s">
        <v>219</v>
      </c>
      <c r="C111" s="362" t="s">
        <v>1821</v>
      </c>
      <c r="D111" s="958"/>
      <c r="E111" s="362">
        <v>43528</v>
      </c>
      <c r="F111" s="362">
        <v>43535</v>
      </c>
      <c r="G111" s="362">
        <v>43556</v>
      </c>
    </row>
    <row r="112" spans="1:7" ht="13.5" customHeight="1">
      <c r="A112" s="335"/>
      <c r="B112" s="362" t="s">
        <v>2248</v>
      </c>
      <c r="C112" s="362" t="s">
        <v>395</v>
      </c>
      <c r="D112" s="958"/>
      <c r="E112" s="362">
        <v>43535</v>
      </c>
      <c r="F112" s="362">
        <v>43542</v>
      </c>
      <c r="G112" s="362">
        <v>43563</v>
      </c>
    </row>
    <row r="113" spans="1:7" ht="13.5" customHeight="1">
      <c r="A113" s="335"/>
      <c r="B113" s="362" t="s">
        <v>2247</v>
      </c>
      <c r="C113" s="362" t="s">
        <v>464</v>
      </c>
      <c r="D113" s="958"/>
      <c r="E113" s="362">
        <v>43542</v>
      </c>
      <c r="F113" s="362">
        <v>43549</v>
      </c>
      <c r="G113" s="362">
        <v>43570</v>
      </c>
    </row>
    <row r="114" spans="1:7" ht="13.5" customHeight="1">
      <c r="B114" s="362" t="s">
        <v>2246</v>
      </c>
      <c r="C114" s="362" t="s">
        <v>465</v>
      </c>
      <c r="D114" s="958"/>
      <c r="E114" s="362">
        <v>43549</v>
      </c>
      <c r="F114" s="362">
        <v>43556</v>
      </c>
      <c r="G114" s="362">
        <v>43577</v>
      </c>
    </row>
    <row r="115" spans="1:7" ht="13.5" customHeight="1">
      <c r="A115" s="335"/>
      <c r="B115" s="364"/>
      <c r="C115" s="364"/>
      <c r="D115" s="351"/>
      <c r="E115" s="364"/>
      <c r="F115" s="364"/>
      <c r="G115" s="364"/>
    </row>
    <row r="116" spans="1:7" ht="13.5" customHeight="1">
      <c r="A116" s="335" t="s">
        <v>2252</v>
      </c>
      <c r="B116" s="948" t="s">
        <v>40</v>
      </c>
      <c r="C116" s="948" t="s">
        <v>41</v>
      </c>
      <c r="D116" s="948" t="s">
        <v>42</v>
      </c>
      <c r="E116" s="948" t="s">
        <v>2000</v>
      </c>
      <c r="F116" s="332" t="s">
        <v>325</v>
      </c>
      <c r="G116" s="332" t="s">
        <v>2252</v>
      </c>
    </row>
    <row r="117" spans="1:7" ht="13.5" customHeight="1">
      <c r="A117" s="335" t="s">
        <v>2251</v>
      </c>
      <c r="B117" s="949"/>
      <c r="C117" s="949"/>
      <c r="D117" s="949"/>
      <c r="E117" s="949"/>
      <c r="F117" s="390" t="s">
        <v>44</v>
      </c>
      <c r="G117" s="390" t="s">
        <v>45</v>
      </c>
    </row>
    <row r="118" spans="1:7" ht="13.5" customHeight="1">
      <c r="B118" s="362" t="s">
        <v>2250</v>
      </c>
      <c r="C118" s="362" t="s">
        <v>2249</v>
      </c>
      <c r="D118" s="958" t="s">
        <v>230</v>
      </c>
      <c r="E118" s="362">
        <v>43521</v>
      </c>
      <c r="F118" s="362">
        <v>43528</v>
      </c>
      <c r="G118" s="362">
        <v>43547</v>
      </c>
    </row>
    <row r="119" spans="1:7" ht="13.5" customHeight="1">
      <c r="B119" s="362" t="s">
        <v>219</v>
      </c>
      <c r="C119" s="362" t="s">
        <v>1821</v>
      </c>
      <c r="D119" s="958"/>
      <c r="E119" s="362">
        <v>43528</v>
      </c>
      <c r="F119" s="362">
        <v>43535</v>
      </c>
      <c r="G119" s="362">
        <v>43554</v>
      </c>
    </row>
    <row r="120" spans="1:7" ht="13.5" customHeight="1">
      <c r="A120" s="335"/>
      <c r="B120" s="362" t="s">
        <v>2248</v>
      </c>
      <c r="C120" s="362" t="s">
        <v>395</v>
      </c>
      <c r="D120" s="958"/>
      <c r="E120" s="362">
        <v>43535</v>
      </c>
      <c r="F120" s="362">
        <v>43542</v>
      </c>
      <c r="G120" s="362">
        <v>43561</v>
      </c>
    </row>
    <row r="121" spans="1:7" ht="13.5" customHeight="1">
      <c r="A121" s="335"/>
      <c r="B121" s="362" t="s">
        <v>2247</v>
      </c>
      <c r="C121" s="362" t="s">
        <v>464</v>
      </c>
      <c r="D121" s="958"/>
      <c r="E121" s="362">
        <v>43542</v>
      </c>
      <c r="F121" s="362">
        <v>43549</v>
      </c>
      <c r="G121" s="362">
        <v>43568</v>
      </c>
    </row>
    <row r="122" spans="1:7" ht="13.5" customHeight="1">
      <c r="B122" s="362" t="s">
        <v>2246</v>
      </c>
      <c r="C122" s="362" t="s">
        <v>465</v>
      </c>
      <c r="D122" s="958"/>
      <c r="E122" s="362">
        <v>43549</v>
      </c>
      <c r="F122" s="362">
        <v>43556</v>
      </c>
      <c r="G122" s="362">
        <v>43575</v>
      </c>
    </row>
    <row r="123" spans="1:7" ht="13.5" customHeight="1">
      <c r="B123" s="364"/>
      <c r="C123" s="364"/>
      <c r="D123" s="364"/>
      <c r="E123" s="364"/>
      <c r="F123" s="364"/>
      <c r="G123" s="364"/>
    </row>
    <row r="124" spans="1:7" ht="13.5" customHeight="1">
      <c r="A124" s="335" t="s">
        <v>2245</v>
      </c>
      <c r="B124" s="948" t="s">
        <v>40</v>
      </c>
      <c r="C124" s="948" t="s">
        <v>41</v>
      </c>
      <c r="D124" s="948" t="s">
        <v>42</v>
      </c>
      <c r="E124" s="948" t="s">
        <v>2000</v>
      </c>
      <c r="F124" s="332" t="s">
        <v>325</v>
      </c>
      <c r="G124" s="332" t="s">
        <v>227</v>
      </c>
    </row>
    <row r="125" spans="1:7" ht="13.5" customHeight="1">
      <c r="A125" s="335" t="s">
        <v>2244</v>
      </c>
      <c r="B125" s="949"/>
      <c r="C125" s="949"/>
      <c r="D125" s="949"/>
      <c r="E125" s="949"/>
      <c r="F125" s="332" t="s">
        <v>44</v>
      </c>
      <c r="G125" s="332" t="s">
        <v>45</v>
      </c>
    </row>
    <row r="126" spans="1:7" ht="13.5" customHeight="1">
      <c r="A126" s="335"/>
      <c r="B126" s="362" t="s">
        <v>2243</v>
      </c>
      <c r="C126" s="362" t="s">
        <v>2242</v>
      </c>
      <c r="D126" s="362" t="s">
        <v>1982</v>
      </c>
      <c r="E126" s="362">
        <v>43518</v>
      </c>
      <c r="F126" s="362">
        <v>43525</v>
      </c>
      <c r="G126" s="362">
        <v>43547</v>
      </c>
    </row>
    <row r="127" spans="1:7" ht="13.5" customHeight="1">
      <c r="A127" s="335"/>
      <c r="B127" s="362" t="s">
        <v>2241</v>
      </c>
      <c r="C127" s="362" t="s">
        <v>2240</v>
      </c>
      <c r="D127" s="362" t="s">
        <v>1982</v>
      </c>
      <c r="E127" s="362">
        <v>43525</v>
      </c>
      <c r="F127" s="362">
        <v>43532</v>
      </c>
      <c r="G127" s="362">
        <v>43554</v>
      </c>
    </row>
    <row r="128" spans="1:7" ht="13.5" customHeight="1">
      <c r="A128" s="335"/>
      <c r="B128" s="362" t="s">
        <v>2239</v>
      </c>
      <c r="C128" s="362" t="s">
        <v>2238</v>
      </c>
      <c r="D128" s="362" t="s">
        <v>1982</v>
      </c>
      <c r="E128" s="362">
        <v>43532</v>
      </c>
      <c r="F128" s="362">
        <v>43539</v>
      </c>
      <c r="G128" s="362">
        <v>43561</v>
      </c>
    </row>
    <row r="129" spans="1:7" ht="13.5" customHeight="1">
      <c r="A129" s="335"/>
      <c r="B129" s="362" t="s">
        <v>2237</v>
      </c>
      <c r="C129" s="362" t="s">
        <v>2236</v>
      </c>
      <c r="D129" s="362" t="s">
        <v>1982</v>
      </c>
      <c r="E129" s="362">
        <v>43539</v>
      </c>
      <c r="F129" s="362">
        <v>43546</v>
      </c>
      <c r="G129" s="362">
        <v>43568</v>
      </c>
    </row>
    <row r="130" spans="1:7" ht="13.5" customHeight="1">
      <c r="A130" s="335"/>
      <c r="B130" s="362" t="s">
        <v>2235</v>
      </c>
      <c r="C130" s="362" t="s">
        <v>1980</v>
      </c>
      <c r="D130" s="362" t="s">
        <v>1982</v>
      </c>
      <c r="E130" s="362">
        <v>43546</v>
      </c>
      <c r="F130" s="362">
        <v>43553</v>
      </c>
      <c r="G130" s="362">
        <v>43575</v>
      </c>
    </row>
    <row r="131" spans="1:7" ht="13.5" customHeight="1">
      <c r="A131" s="335"/>
      <c r="B131" s="362" t="s">
        <v>2234</v>
      </c>
      <c r="C131" s="362" t="s">
        <v>2233</v>
      </c>
      <c r="D131" s="362" t="s">
        <v>1982</v>
      </c>
      <c r="E131" s="362">
        <v>43553</v>
      </c>
      <c r="F131" s="362">
        <v>43560</v>
      </c>
      <c r="G131" s="362">
        <v>43582</v>
      </c>
    </row>
    <row r="132" spans="1:7">
      <c r="A132" s="335"/>
      <c r="B132" s="364"/>
      <c r="C132" s="364"/>
      <c r="D132" s="351"/>
      <c r="E132" s="364"/>
      <c r="F132" s="364"/>
      <c r="G132" s="364"/>
    </row>
    <row r="133" spans="1:7" ht="15.75">
      <c r="A133" s="369" t="s">
        <v>2232</v>
      </c>
      <c r="B133" s="369"/>
      <c r="C133" s="369"/>
      <c r="D133" s="369"/>
      <c r="E133" s="369"/>
      <c r="F133" s="369"/>
      <c r="G133" s="369"/>
    </row>
    <row r="134" spans="1:7">
      <c r="A134" s="335" t="s">
        <v>126</v>
      </c>
      <c r="B134" s="948" t="s">
        <v>40</v>
      </c>
      <c r="C134" s="948" t="s">
        <v>41</v>
      </c>
      <c r="D134" s="948" t="s">
        <v>42</v>
      </c>
      <c r="E134" s="948" t="s">
        <v>2000</v>
      </c>
      <c r="F134" s="332" t="s">
        <v>325</v>
      </c>
      <c r="G134" s="332" t="s">
        <v>326</v>
      </c>
    </row>
    <row r="135" spans="1:7">
      <c r="A135" s="361" t="s">
        <v>2231</v>
      </c>
      <c r="B135" s="949"/>
      <c r="C135" s="949"/>
      <c r="D135" s="949"/>
      <c r="E135" s="949"/>
      <c r="F135" s="332" t="s">
        <v>44</v>
      </c>
      <c r="G135" s="332" t="s">
        <v>45</v>
      </c>
    </row>
    <row r="136" spans="1:7">
      <c r="A136" s="335"/>
      <c r="B136" s="389" t="s">
        <v>2230</v>
      </c>
      <c r="C136" s="389" t="s">
        <v>2227</v>
      </c>
      <c r="D136" s="386" t="s">
        <v>2226</v>
      </c>
      <c r="E136" s="348">
        <v>43431</v>
      </c>
      <c r="F136" s="348">
        <v>43437</v>
      </c>
      <c r="G136" s="348">
        <v>43441</v>
      </c>
    </row>
    <row r="137" spans="1:7">
      <c r="A137" s="335"/>
      <c r="B137" s="389" t="s">
        <v>2229</v>
      </c>
      <c r="C137" s="389" t="s">
        <v>2227</v>
      </c>
      <c r="D137" s="386" t="s">
        <v>2226</v>
      </c>
      <c r="E137" s="348">
        <f t="shared" ref="E137:G141" si="0">E136+7</f>
        <v>43438</v>
      </c>
      <c r="F137" s="348">
        <f t="shared" si="0"/>
        <v>43444</v>
      </c>
      <c r="G137" s="348">
        <f t="shared" si="0"/>
        <v>43448</v>
      </c>
    </row>
    <row r="138" spans="1:7">
      <c r="A138" s="335"/>
      <c r="B138" s="389" t="s">
        <v>2228</v>
      </c>
      <c r="C138" s="389" t="s">
        <v>2227</v>
      </c>
      <c r="D138" s="386" t="s">
        <v>2226</v>
      </c>
      <c r="E138" s="348">
        <f t="shared" si="0"/>
        <v>43445</v>
      </c>
      <c r="F138" s="348">
        <f t="shared" si="0"/>
        <v>43451</v>
      </c>
      <c r="G138" s="348">
        <f t="shared" si="0"/>
        <v>43455</v>
      </c>
    </row>
    <row r="139" spans="1:7">
      <c r="A139" s="335"/>
      <c r="B139" s="388"/>
      <c r="C139" s="387"/>
      <c r="D139" s="386" t="s">
        <v>2226</v>
      </c>
      <c r="E139" s="348">
        <f t="shared" si="0"/>
        <v>43452</v>
      </c>
      <c r="F139" s="348">
        <f t="shared" si="0"/>
        <v>43458</v>
      </c>
      <c r="G139" s="348">
        <f t="shared" si="0"/>
        <v>43462</v>
      </c>
    </row>
    <row r="140" spans="1:7">
      <c r="A140" s="335"/>
      <c r="B140" s="388"/>
      <c r="C140" s="387"/>
      <c r="D140" s="386" t="s">
        <v>2226</v>
      </c>
      <c r="E140" s="348">
        <f t="shared" si="0"/>
        <v>43459</v>
      </c>
      <c r="F140" s="348">
        <f t="shared" si="0"/>
        <v>43465</v>
      </c>
      <c r="G140" s="348">
        <f t="shared" si="0"/>
        <v>43469</v>
      </c>
    </row>
    <row r="141" spans="1:7">
      <c r="A141" s="335"/>
      <c r="B141" s="348"/>
      <c r="C141" s="348"/>
      <c r="D141" s="386" t="s">
        <v>2226</v>
      </c>
      <c r="E141" s="348">
        <f t="shared" si="0"/>
        <v>43466</v>
      </c>
      <c r="F141" s="348">
        <f t="shared" si="0"/>
        <v>43472</v>
      </c>
      <c r="G141" s="348">
        <f t="shared" si="0"/>
        <v>43476</v>
      </c>
    </row>
    <row r="142" spans="1:7">
      <c r="B142" s="385"/>
      <c r="C142" s="384"/>
      <c r="D142" s="336"/>
      <c r="E142" s="349"/>
      <c r="F142" s="349"/>
      <c r="G142" s="349"/>
    </row>
    <row r="143" spans="1:7">
      <c r="A143" s="335" t="s">
        <v>2225</v>
      </c>
      <c r="B143" s="948" t="s">
        <v>40</v>
      </c>
      <c r="C143" s="948" t="s">
        <v>41</v>
      </c>
      <c r="D143" s="948" t="s">
        <v>42</v>
      </c>
      <c r="E143" s="948" t="s">
        <v>2000</v>
      </c>
      <c r="F143" s="332" t="s">
        <v>325</v>
      </c>
      <c r="G143" s="332" t="s">
        <v>326</v>
      </c>
    </row>
    <row r="144" spans="1:7">
      <c r="A144" s="361" t="s">
        <v>2170</v>
      </c>
      <c r="B144" s="949"/>
      <c r="C144" s="949"/>
      <c r="D144" s="949"/>
      <c r="E144" s="949"/>
      <c r="F144" s="332" t="s">
        <v>44</v>
      </c>
      <c r="G144" s="332" t="s">
        <v>45</v>
      </c>
    </row>
    <row r="145" spans="1:7">
      <c r="A145" s="361" t="s">
        <v>346</v>
      </c>
      <c r="B145" s="348" t="s">
        <v>2219</v>
      </c>
      <c r="C145" s="348" t="s">
        <v>2222</v>
      </c>
      <c r="D145" s="383" t="s">
        <v>2217</v>
      </c>
      <c r="E145" s="348">
        <v>43524</v>
      </c>
      <c r="F145" s="348">
        <v>43530</v>
      </c>
      <c r="G145" s="348">
        <v>43535</v>
      </c>
    </row>
    <row r="146" spans="1:7">
      <c r="A146" s="361" t="s">
        <v>346</v>
      </c>
      <c r="B146" s="348" t="s">
        <v>2224</v>
      </c>
      <c r="C146" s="348" t="s">
        <v>2222</v>
      </c>
      <c r="D146" s="383" t="s">
        <v>2217</v>
      </c>
      <c r="E146" s="348">
        <v>43531</v>
      </c>
      <c r="F146" s="348">
        <v>43537</v>
      </c>
      <c r="G146" s="348">
        <v>43542</v>
      </c>
    </row>
    <row r="147" spans="1:7">
      <c r="A147" s="361" t="s">
        <v>346</v>
      </c>
      <c r="B147" s="348" t="s">
        <v>2223</v>
      </c>
      <c r="C147" s="348" t="s">
        <v>2222</v>
      </c>
      <c r="D147" s="383" t="s">
        <v>2217</v>
      </c>
      <c r="E147" s="348">
        <v>43538</v>
      </c>
      <c r="F147" s="348">
        <v>43544</v>
      </c>
      <c r="G147" s="348">
        <v>43549</v>
      </c>
    </row>
    <row r="148" spans="1:7">
      <c r="A148" s="335"/>
      <c r="B148" s="348" t="s">
        <v>2221</v>
      </c>
      <c r="C148" s="348" t="s">
        <v>2220</v>
      </c>
      <c r="D148" s="383" t="s">
        <v>2217</v>
      </c>
      <c r="E148" s="348">
        <v>43545</v>
      </c>
      <c r="F148" s="348">
        <v>43551</v>
      </c>
      <c r="G148" s="348">
        <v>43556</v>
      </c>
    </row>
    <row r="149" spans="1:7">
      <c r="A149" s="361" t="s">
        <v>346</v>
      </c>
      <c r="B149" s="348" t="s">
        <v>2219</v>
      </c>
      <c r="C149" s="348" t="s">
        <v>2218</v>
      </c>
      <c r="D149" s="383" t="s">
        <v>2217</v>
      </c>
      <c r="E149" s="348">
        <v>43552</v>
      </c>
      <c r="F149" s="348">
        <v>43558</v>
      </c>
      <c r="G149" s="348">
        <v>43563</v>
      </c>
    </row>
    <row r="150" spans="1:7">
      <c r="A150" s="361"/>
      <c r="B150" s="381"/>
      <c r="C150" s="381"/>
      <c r="D150" s="382"/>
      <c r="E150" s="381"/>
      <c r="F150" s="381"/>
      <c r="G150" s="381"/>
    </row>
    <row r="151" spans="1:7">
      <c r="A151" s="335" t="s">
        <v>2216</v>
      </c>
      <c r="B151" s="948" t="s">
        <v>40</v>
      </c>
      <c r="C151" s="948" t="s">
        <v>41</v>
      </c>
      <c r="D151" s="948" t="s">
        <v>42</v>
      </c>
      <c r="E151" s="948" t="s">
        <v>2000</v>
      </c>
      <c r="F151" s="332" t="s">
        <v>325</v>
      </c>
      <c r="G151" s="332" t="s">
        <v>2216</v>
      </c>
    </row>
    <row r="152" spans="1:7">
      <c r="A152" s="335" t="s">
        <v>2071</v>
      </c>
      <c r="B152" s="949"/>
      <c r="C152" s="949"/>
      <c r="D152" s="949"/>
      <c r="E152" s="949"/>
      <c r="F152" s="332" t="s">
        <v>44</v>
      </c>
      <c r="G152" s="332" t="s">
        <v>45</v>
      </c>
    </row>
    <row r="153" spans="1:7" ht="13.5" customHeight="1">
      <c r="A153" s="335"/>
      <c r="B153" s="348" t="s">
        <v>2215</v>
      </c>
      <c r="C153" s="348" t="s">
        <v>2214</v>
      </c>
      <c r="D153" s="951" t="s">
        <v>2213</v>
      </c>
      <c r="E153" s="348">
        <v>43368</v>
      </c>
      <c r="F153" s="348">
        <v>43374</v>
      </c>
      <c r="G153" s="348">
        <v>43376</v>
      </c>
    </row>
    <row r="154" spans="1:7">
      <c r="A154" s="335"/>
      <c r="B154" s="348"/>
      <c r="C154" s="348"/>
      <c r="D154" s="959"/>
      <c r="E154" s="362">
        <f t="shared" ref="E154:G158" si="1">E153+7</f>
        <v>43375</v>
      </c>
      <c r="F154" s="348">
        <f t="shared" si="1"/>
        <v>43381</v>
      </c>
      <c r="G154" s="348">
        <f t="shared" si="1"/>
        <v>43383</v>
      </c>
    </row>
    <row r="155" spans="1:7">
      <c r="A155" s="335"/>
      <c r="B155" s="348"/>
      <c r="C155" s="348"/>
      <c r="D155" s="959"/>
      <c r="E155" s="362">
        <f t="shared" si="1"/>
        <v>43382</v>
      </c>
      <c r="F155" s="348">
        <f t="shared" si="1"/>
        <v>43388</v>
      </c>
      <c r="G155" s="348">
        <f t="shared" si="1"/>
        <v>43390</v>
      </c>
    </row>
    <row r="156" spans="1:7">
      <c r="A156" s="335"/>
      <c r="B156" s="348"/>
      <c r="C156" s="348"/>
      <c r="D156" s="959"/>
      <c r="E156" s="362">
        <f t="shared" si="1"/>
        <v>43389</v>
      </c>
      <c r="F156" s="348">
        <f t="shared" si="1"/>
        <v>43395</v>
      </c>
      <c r="G156" s="348">
        <f t="shared" si="1"/>
        <v>43397</v>
      </c>
    </row>
    <row r="157" spans="1:7">
      <c r="A157" s="335"/>
      <c r="B157" s="348"/>
      <c r="C157" s="348"/>
      <c r="D157" s="959"/>
      <c r="E157" s="362">
        <f t="shared" si="1"/>
        <v>43396</v>
      </c>
      <c r="F157" s="348">
        <f t="shared" si="1"/>
        <v>43402</v>
      </c>
      <c r="G157" s="348">
        <f t="shared" si="1"/>
        <v>43404</v>
      </c>
    </row>
    <row r="158" spans="1:7">
      <c r="A158" s="335"/>
      <c r="B158" s="348"/>
      <c r="C158" s="348"/>
      <c r="D158" s="952"/>
      <c r="E158" s="362">
        <f t="shared" si="1"/>
        <v>43403</v>
      </c>
      <c r="F158" s="348">
        <f t="shared" si="1"/>
        <v>43409</v>
      </c>
      <c r="G158" s="348">
        <f t="shared" si="1"/>
        <v>43411</v>
      </c>
    </row>
    <row r="160" spans="1:7">
      <c r="A160" s="335" t="s">
        <v>2212</v>
      </c>
      <c r="B160" s="948" t="s">
        <v>40</v>
      </c>
      <c r="C160" s="948" t="s">
        <v>41</v>
      </c>
      <c r="D160" s="948" t="s">
        <v>42</v>
      </c>
      <c r="E160" s="948" t="s">
        <v>2000</v>
      </c>
      <c r="F160" s="332" t="s">
        <v>325</v>
      </c>
      <c r="G160" s="332" t="s">
        <v>296</v>
      </c>
    </row>
    <row r="161" spans="1:7">
      <c r="A161" s="335" t="s">
        <v>2211</v>
      </c>
      <c r="B161" s="949"/>
      <c r="C161" s="949"/>
      <c r="D161" s="949"/>
      <c r="E161" s="949"/>
      <c r="F161" s="332" t="s">
        <v>44</v>
      </c>
      <c r="G161" s="332" t="s">
        <v>45</v>
      </c>
    </row>
    <row r="162" spans="1:7" ht="13.5" customHeight="1">
      <c r="A162" s="335" t="s">
        <v>346</v>
      </c>
      <c r="B162" s="348" t="s">
        <v>2210</v>
      </c>
      <c r="C162" s="348" t="s">
        <v>2209</v>
      </c>
      <c r="D162" s="966" t="s">
        <v>2208</v>
      </c>
      <c r="E162" s="348">
        <v>43521</v>
      </c>
      <c r="F162" s="348">
        <v>43527</v>
      </c>
      <c r="G162" s="348">
        <v>43531</v>
      </c>
    </row>
    <row r="163" spans="1:7" ht="13.5" customHeight="1">
      <c r="A163" s="335" t="s">
        <v>346</v>
      </c>
      <c r="B163" s="348" t="s">
        <v>2207</v>
      </c>
      <c r="C163" s="348" t="s">
        <v>2206</v>
      </c>
      <c r="D163" s="967"/>
      <c r="E163" s="348">
        <v>43528</v>
      </c>
      <c r="F163" s="348">
        <v>43534</v>
      </c>
      <c r="G163" s="348">
        <v>43538</v>
      </c>
    </row>
    <row r="164" spans="1:7" ht="13.5" customHeight="1">
      <c r="B164" s="348" t="s">
        <v>2205</v>
      </c>
      <c r="C164" s="348" t="s">
        <v>2204</v>
      </c>
      <c r="D164" s="967"/>
      <c r="E164" s="348">
        <v>43535</v>
      </c>
      <c r="F164" s="348">
        <v>43541</v>
      </c>
      <c r="G164" s="348">
        <v>43545</v>
      </c>
    </row>
    <row r="165" spans="1:7" ht="13.5" customHeight="1">
      <c r="B165" s="348" t="s">
        <v>2203</v>
      </c>
      <c r="C165" s="348" t="s">
        <v>272</v>
      </c>
      <c r="D165" s="967"/>
      <c r="E165" s="348">
        <v>43542</v>
      </c>
      <c r="F165" s="348">
        <v>43548</v>
      </c>
      <c r="G165" s="348">
        <v>43552</v>
      </c>
    </row>
    <row r="166" spans="1:7" ht="13.5" customHeight="1">
      <c r="B166" s="348" t="s">
        <v>2202</v>
      </c>
      <c r="C166" s="348" t="s">
        <v>2201</v>
      </c>
      <c r="D166" s="967"/>
      <c r="E166" s="348">
        <v>43549</v>
      </c>
      <c r="F166" s="348">
        <v>43555</v>
      </c>
      <c r="G166" s="348">
        <v>43559</v>
      </c>
    </row>
    <row r="167" spans="1:7" ht="13.5" customHeight="1">
      <c r="A167" s="335" t="s">
        <v>346</v>
      </c>
      <c r="B167" s="348" t="s">
        <v>2200</v>
      </c>
      <c r="C167" s="348" t="s">
        <v>2199</v>
      </c>
      <c r="D167" s="968"/>
      <c r="E167" s="348">
        <v>43556</v>
      </c>
      <c r="F167" s="348">
        <v>43562</v>
      </c>
      <c r="G167" s="348">
        <v>43566</v>
      </c>
    </row>
    <row r="168" spans="1:7" ht="13.5" customHeight="1">
      <c r="B168" s="350"/>
      <c r="C168" s="350"/>
      <c r="D168" s="356"/>
      <c r="E168" s="350"/>
      <c r="F168" s="350"/>
      <c r="G168" s="350"/>
    </row>
    <row r="169" spans="1:7" ht="13.5" customHeight="1">
      <c r="A169" s="335" t="s">
        <v>2198</v>
      </c>
      <c r="B169" s="948" t="s">
        <v>40</v>
      </c>
      <c r="C169" s="948" t="s">
        <v>41</v>
      </c>
      <c r="D169" s="948" t="s">
        <v>42</v>
      </c>
      <c r="E169" s="948" t="s">
        <v>2000</v>
      </c>
      <c r="F169" s="332" t="s">
        <v>325</v>
      </c>
      <c r="G169" s="332" t="s">
        <v>2197</v>
      </c>
    </row>
    <row r="170" spans="1:7" ht="13.5" customHeight="1">
      <c r="A170" s="335" t="s">
        <v>2132</v>
      </c>
      <c r="B170" s="949"/>
      <c r="C170" s="949"/>
      <c r="D170" s="949"/>
      <c r="E170" s="949"/>
      <c r="F170" s="332" t="s">
        <v>44</v>
      </c>
      <c r="G170" s="332" t="s">
        <v>45</v>
      </c>
    </row>
    <row r="171" spans="1:7" ht="13.5" customHeight="1">
      <c r="A171" s="335"/>
      <c r="B171" s="348" t="s">
        <v>2189</v>
      </c>
      <c r="C171" s="348" t="s">
        <v>2196</v>
      </c>
      <c r="D171" s="966" t="s">
        <v>2159</v>
      </c>
      <c r="E171" s="348">
        <v>43523</v>
      </c>
      <c r="F171" s="348">
        <v>43530</v>
      </c>
      <c r="G171" s="348">
        <v>43537</v>
      </c>
    </row>
    <row r="172" spans="1:7" ht="13.5" customHeight="1">
      <c r="A172" s="335"/>
      <c r="B172" s="348" t="s">
        <v>2195</v>
      </c>
      <c r="C172" s="348" t="s">
        <v>2194</v>
      </c>
      <c r="D172" s="967"/>
      <c r="E172" s="348">
        <f t="shared" ref="E172:G175" si="2">E171+7</f>
        <v>43530</v>
      </c>
      <c r="F172" s="348">
        <f t="shared" si="2"/>
        <v>43537</v>
      </c>
      <c r="G172" s="348">
        <f t="shared" si="2"/>
        <v>43544</v>
      </c>
    </row>
    <row r="173" spans="1:7" ht="13.5" customHeight="1">
      <c r="A173" s="335"/>
      <c r="B173" s="348" t="s">
        <v>2193</v>
      </c>
      <c r="C173" s="348" t="s">
        <v>2192</v>
      </c>
      <c r="D173" s="967"/>
      <c r="E173" s="348">
        <f t="shared" si="2"/>
        <v>43537</v>
      </c>
      <c r="F173" s="348">
        <f t="shared" si="2"/>
        <v>43544</v>
      </c>
      <c r="G173" s="348">
        <f t="shared" si="2"/>
        <v>43551</v>
      </c>
    </row>
    <row r="174" spans="1:7" ht="13.5" customHeight="1">
      <c r="A174" s="335"/>
      <c r="B174" s="348" t="s">
        <v>2191</v>
      </c>
      <c r="C174" s="348" t="s">
        <v>2190</v>
      </c>
      <c r="D174" s="967"/>
      <c r="E174" s="348">
        <f t="shared" si="2"/>
        <v>43544</v>
      </c>
      <c r="F174" s="348">
        <f t="shared" si="2"/>
        <v>43551</v>
      </c>
      <c r="G174" s="348">
        <f t="shared" si="2"/>
        <v>43558</v>
      </c>
    </row>
    <row r="175" spans="1:7" ht="13.5" customHeight="1">
      <c r="A175" s="335"/>
      <c r="B175" s="348" t="s">
        <v>2189</v>
      </c>
      <c r="C175" s="348" t="s">
        <v>2188</v>
      </c>
      <c r="D175" s="968"/>
      <c r="E175" s="348">
        <f t="shared" si="2"/>
        <v>43551</v>
      </c>
      <c r="F175" s="348">
        <f t="shared" si="2"/>
        <v>43558</v>
      </c>
      <c r="G175" s="348">
        <f t="shared" si="2"/>
        <v>43565</v>
      </c>
    </row>
    <row r="176" spans="1:7">
      <c r="A176" s="335"/>
      <c r="B176" s="335"/>
      <c r="C176" s="335"/>
      <c r="D176" s="335"/>
      <c r="E176" s="380"/>
      <c r="F176" s="380"/>
      <c r="G176" s="380"/>
    </row>
    <row r="177" spans="1:7">
      <c r="A177" s="335" t="s">
        <v>2187</v>
      </c>
      <c r="B177" s="948" t="s">
        <v>40</v>
      </c>
      <c r="C177" s="948" t="s">
        <v>41</v>
      </c>
      <c r="D177" s="948" t="s">
        <v>42</v>
      </c>
      <c r="E177" s="948" t="s">
        <v>2000</v>
      </c>
      <c r="F177" s="332" t="s">
        <v>325</v>
      </c>
      <c r="G177" s="332" t="s">
        <v>157</v>
      </c>
    </row>
    <row r="178" spans="1:7">
      <c r="A178" s="335" t="s">
        <v>1984</v>
      </c>
      <c r="B178" s="949"/>
      <c r="C178" s="949"/>
      <c r="D178" s="949"/>
      <c r="E178" s="949"/>
      <c r="F178" s="332" t="s">
        <v>44</v>
      </c>
      <c r="G178" s="332" t="s">
        <v>45</v>
      </c>
    </row>
    <row r="179" spans="1:7" ht="13.5" customHeight="1">
      <c r="A179" s="335"/>
      <c r="B179" s="379" t="s">
        <v>361</v>
      </c>
      <c r="C179" s="379" t="s">
        <v>119</v>
      </c>
      <c r="D179" s="372" t="s">
        <v>2086</v>
      </c>
      <c r="E179" s="379">
        <v>43524</v>
      </c>
      <c r="F179" s="379">
        <v>43531</v>
      </c>
      <c r="G179" s="379">
        <v>43545</v>
      </c>
    </row>
    <row r="180" spans="1:7">
      <c r="A180" s="335"/>
      <c r="B180" s="379" t="s">
        <v>2186</v>
      </c>
      <c r="C180" s="379" t="s">
        <v>311</v>
      </c>
      <c r="D180" s="372" t="s">
        <v>2086</v>
      </c>
      <c r="E180" s="379">
        <v>43531</v>
      </c>
      <c r="F180" s="379">
        <v>43538</v>
      </c>
      <c r="G180" s="379">
        <v>43552</v>
      </c>
    </row>
    <row r="181" spans="1:7">
      <c r="A181" s="335"/>
      <c r="B181" s="379" t="s">
        <v>2185</v>
      </c>
      <c r="C181" s="379" t="s">
        <v>1340</v>
      </c>
      <c r="D181" s="372" t="s">
        <v>2086</v>
      </c>
      <c r="E181" s="379">
        <v>43538</v>
      </c>
      <c r="F181" s="379">
        <v>43545</v>
      </c>
      <c r="G181" s="379">
        <v>43559</v>
      </c>
    </row>
    <row r="182" spans="1:7">
      <c r="A182" s="335"/>
      <c r="B182" s="379" t="s">
        <v>2184</v>
      </c>
      <c r="C182" s="379" t="s">
        <v>311</v>
      </c>
      <c r="D182" s="372" t="s">
        <v>2086</v>
      </c>
      <c r="E182" s="379">
        <v>43545</v>
      </c>
      <c r="F182" s="379">
        <v>43552</v>
      </c>
      <c r="G182" s="379">
        <v>43566</v>
      </c>
    </row>
    <row r="183" spans="1:7">
      <c r="A183" s="335"/>
      <c r="B183" s="379" t="s">
        <v>1196</v>
      </c>
      <c r="C183" s="379" t="s">
        <v>1196</v>
      </c>
      <c r="D183" s="372" t="s">
        <v>2086</v>
      </c>
      <c r="E183" s="379">
        <v>43552</v>
      </c>
      <c r="F183" s="379">
        <v>43559</v>
      </c>
      <c r="G183" s="379">
        <v>43573</v>
      </c>
    </row>
    <row r="184" spans="1:7">
      <c r="A184" s="335"/>
      <c r="B184" s="380"/>
      <c r="C184" s="380"/>
      <c r="D184" s="370"/>
      <c r="E184" s="380"/>
      <c r="F184" s="380"/>
      <c r="G184" s="380"/>
    </row>
    <row r="185" spans="1:7">
      <c r="A185" s="335" t="s">
        <v>2142</v>
      </c>
      <c r="B185" s="948" t="s">
        <v>40</v>
      </c>
      <c r="C185" s="948" t="s">
        <v>41</v>
      </c>
      <c r="D185" s="948" t="s">
        <v>42</v>
      </c>
      <c r="E185" s="948" t="s">
        <v>2000</v>
      </c>
      <c r="F185" s="332" t="s">
        <v>325</v>
      </c>
      <c r="G185" s="332" t="s">
        <v>157</v>
      </c>
    </row>
    <row r="186" spans="1:7">
      <c r="A186" s="335"/>
      <c r="B186" s="949"/>
      <c r="C186" s="949"/>
      <c r="D186" s="949"/>
      <c r="E186" s="949"/>
      <c r="F186" s="332" t="s">
        <v>44</v>
      </c>
      <c r="G186" s="332" t="s">
        <v>45</v>
      </c>
    </row>
    <row r="187" spans="1:7" ht="13.5" customHeight="1">
      <c r="A187" s="335"/>
      <c r="B187" s="379" t="s">
        <v>2183</v>
      </c>
      <c r="C187" s="379" t="s">
        <v>2182</v>
      </c>
      <c r="D187" s="975" t="s">
        <v>2086</v>
      </c>
      <c r="E187" s="379">
        <v>43521</v>
      </c>
      <c r="F187" s="379">
        <v>43526</v>
      </c>
      <c r="G187" s="379">
        <v>43539</v>
      </c>
    </row>
    <row r="188" spans="1:7" ht="13.5" customHeight="1">
      <c r="A188" s="335"/>
      <c r="B188" s="379" t="s">
        <v>329</v>
      </c>
      <c r="C188" s="379" t="s">
        <v>12</v>
      </c>
      <c r="D188" s="976"/>
      <c r="E188" s="379">
        <v>43528</v>
      </c>
      <c r="F188" s="379">
        <v>43533</v>
      </c>
      <c r="G188" s="379">
        <v>43546</v>
      </c>
    </row>
    <row r="189" spans="1:7" ht="13.5" customHeight="1">
      <c r="A189" s="335"/>
      <c r="B189" s="379" t="s">
        <v>2181</v>
      </c>
      <c r="C189" s="379" t="s">
        <v>2180</v>
      </c>
      <c r="D189" s="976"/>
      <c r="E189" s="379">
        <v>43535</v>
      </c>
      <c r="F189" s="379">
        <v>43540</v>
      </c>
      <c r="G189" s="379">
        <v>43553</v>
      </c>
    </row>
    <row r="190" spans="1:7" ht="13.5" customHeight="1">
      <c r="A190" s="335"/>
      <c r="B190" s="379" t="s">
        <v>224</v>
      </c>
      <c r="C190" s="379" t="s">
        <v>2179</v>
      </c>
      <c r="D190" s="976"/>
      <c r="E190" s="379">
        <v>43542</v>
      </c>
      <c r="F190" s="379">
        <v>43547</v>
      </c>
      <c r="G190" s="379">
        <v>43560</v>
      </c>
    </row>
    <row r="191" spans="1:7" ht="13.5" customHeight="1">
      <c r="A191" s="335"/>
      <c r="B191" s="379" t="s">
        <v>381</v>
      </c>
      <c r="C191" s="379" t="s">
        <v>2178</v>
      </c>
      <c r="D191" s="976"/>
      <c r="E191" s="379">
        <v>43549</v>
      </c>
      <c r="F191" s="379">
        <v>43554</v>
      </c>
      <c r="G191" s="379">
        <v>43567</v>
      </c>
    </row>
    <row r="192" spans="1:7" ht="13.5" customHeight="1">
      <c r="A192" s="335"/>
      <c r="B192" s="379" t="s">
        <v>2177</v>
      </c>
      <c r="C192" s="379" t="s">
        <v>87</v>
      </c>
      <c r="D192" s="977"/>
      <c r="E192" s="379">
        <v>43556</v>
      </c>
      <c r="F192" s="379">
        <v>43561</v>
      </c>
      <c r="G192" s="379">
        <v>43574</v>
      </c>
    </row>
    <row r="193" spans="1:7" ht="13.5">
      <c r="B193" s="378"/>
      <c r="C193" s="371"/>
      <c r="D193" s="377"/>
      <c r="E193" s="353"/>
      <c r="F193" s="353"/>
      <c r="G193" s="353"/>
    </row>
    <row r="194" spans="1:7">
      <c r="A194" s="341" t="s">
        <v>1522</v>
      </c>
      <c r="B194" s="948" t="s">
        <v>40</v>
      </c>
      <c r="C194" s="948" t="s">
        <v>41</v>
      </c>
      <c r="D194" s="948" t="s">
        <v>42</v>
      </c>
      <c r="E194" s="948" t="s">
        <v>2000</v>
      </c>
      <c r="F194" s="332" t="s">
        <v>325</v>
      </c>
      <c r="G194" s="332" t="s">
        <v>275</v>
      </c>
    </row>
    <row r="195" spans="1:7">
      <c r="A195" s="335" t="s">
        <v>2176</v>
      </c>
      <c r="B195" s="949"/>
      <c r="C195" s="949"/>
      <c r="D195" s="949"/>
      <c r="E195" s="949"/>
      <c r="F195" s="332" t="s">
        <v>44</v>
      </c>
      <c r="G195" s="332" t="s">
        <v>45</v>
      </c>
    </row>
    <row r="196" spans="1:7" ht="12.75" customHeight="1">
      <c r="A196" s="335"/>
      <c r="B196" s="331" t="s">
        <v>2175</v>
      </c>
      <c r="C196" s="331" t="s">
        <v>2174</v>
      </c>
      <c r="D196" s="961" t="s">
        <v>2173</v>
      </c>
      <c r="E196" s="331">
        <v>43523</v>
      </c>
      <c r="F196" s="331">
        <v>43528</v>
      </c>
      <c r="G196" s="331">
        <v>43537</v>
      </c>
    </row>
    <row r="197" spans="1:7" ht="13.5" customHeight="1">
      <c r="A197" s="335"/>
      <c r="B197" s="331" t="s">
        <v>2172</v>
      </c>
      <c r="C197" s="331" t="s">
        <v>607</v>
      </c>
      <c r="D197" s="962"/>
      <c r="E197" s="331">
        <v>43530</v>
      </c>
      <c r="F197" s="331">
        <v>43535</v>
      </c>
      <c r="G197" s="331">
        <v>43544</v>
      </c>
    </row>
    <row r="198" spans="1:7" ht="13.5" customHeight="1">
      <c r="A198" s="335"/>
      <c r="B198" s="331" t="s">
        <v>502</v>
      </c>
      <c r="C198" s="331" t="s">
        <v>316</v>
      </c>
      <c r="D198" s="962"/>
      <c r="E198" s="331">
        <v>43537</v>
      </c>
      <c r="F198" s="331">
        <v>43542</v>
      </c>
      <c r="G198" s="331">
        <v>43551</v>
      </c>
    </row>
    <row r="199" spans="1:7" ht="13.5" customHeight="1">
      <c r="A199" s="335"/>
      <c r="B199" s="331" t="s">
        <v>391</v>
      </c>
      <c r="C199" s="331" t="s">
        <v>608</v>
      </c>
      <c r="D199" s="962"/>
      <c r="E199" s="331">
        <v>43544</v>
      </c>
      <c r="F199" s="331">
        <v>43549</v>
      </c>
      <c r="G199" s="331">
        <v>43558</v>
      </c>
    </row>
    <row r="200" spans="1:7" ht="12.75" customHeight="1">
      <c r="A200" s="335"/>
      <c r="B200" s="331"/>
      <c r="C200" s="331"/>
      <c r="D200" s="963"/>
      <c r="E200" s="331">
        <v>43551</v>
      </c>
      <c r="F200" s="331">
        <v>43556</v>
      </c>
      <c r="G200" s="331">
        <v>43565</v>
      </c>
    </row>
    <row r="201" spans="1:7" ht="12.75" customHeight="1">
      <c r="A201" s="335"/>
      <c r="B201" s="353"/>
      <c r="C201" s="353"/>
      <c r="D201" s="376"/>
      <c r="E201" s="375"/>
      <c r="F201" s="353"/>
      <c r="G201" s="353"/>
    </row>
    <row r="202" spans="1:7" ht="12.75" customHeight="1">
      <c r="A202" s="335" t="s">
        <v>2171</v>
      </c>
      <c r="B202" s="948" t="s">
        <v>40</v>
      </c>
      <c r="C202" s="948" t="s">
        <v>41</v>
      </c>
      <c r="D202" s="948" t="s">
        <v>42</v>
      </c>
      <c r="E202" s="948" t="s">
        <v>2000</v>
      </c>
      <c r="F202" s="332" t="s">
        <v>325</v>
      </c>
      <c r="G202" s="332" t="s">
        <v>2171</v>
      </c>
    </row>
    <row r="203" spans="1:7" ht="12.75" customHeight="1">
      <c r="A203" s="335" t="s">
        <v>2170</v>
      </c>
      <c r="B203" s="949"/>
      <c r="C203" s="949"/>
      <c r="D203" s="949"/>
      <c r="E203" s="949"/>
      <c r="F203" s="332" t="s">
        <v>44</v>
      </c>
      <c r="G203" s="332" t="s">
        <v>45</v>
      </c>
    </row>
    <row r="204" spans="1:7" ht="12.75" customHeight="1">
      <c r="A204" s="335"/>
      <c r="B204" s="331" t="s">
        <v>2169</v>
      </c>
      <c r="C204" s="331" t="s">
        <v>2168</v>
      </c>
      <c r="D204" s="372" t="s">
        <v>2159</v>
      </c>
      <c r="E204" s="331">
        <v>43524</v>
      </c>
      <c r="F204" s="331">
        <v>43530</v>
      </c>
      <c r="G204" s="331">
        <v>43545</v>
      </c>
    </row>
    <row r="205" spans="1:7" ht="12.75" customHeight="1">
      <c r="A205" s="335"/>
      <c r="B205" s="331" t="s">
        <v>2167</v>
      </c>
      <c r="C205" s="331" t="s">
        <v>2166</v>
      </c>
      <c r="D205" s="372" t="s">
        <v>2159</v>
      </c>
      <c r="E205" s="331">
        <v>43531</v>
      </c>
      <c r="F205" s="331">
        <v>43537</v>
      </c>
      <c r="G205" s="331">
        <v>43552</v>
      </c>
    </row>
    <row r="206" spans="1:7" ht="12.75" customHeight="1">
      <c r="A206" s="335"/>
      <c r="B206" s="331" t="s">
        <v>2165</v>
      </c>
      <c r="C206" s="331" t="s">
        <v>2164</v>
      </c>
      <c r="D206" s="372" t="s">
        <v>2159</v>
      </c>
      <c r="E206" s="331">
        <v>43538</v>
      </c>
      <c r="F206" s="331">
        <v>43544</v>
      </c>
      <c r="G206" s="331">
        <v>43559</v>
      </c>
    </row>
    <row r="207" spans="1:7" ht="12.75" customHeight="1">
      <c r="A207" s="335"/>
      <c r="B207" s="331" t="s">
        <v>2163</v>
      </c>
      <c r="C207" s="331" t="s">
        <v>2162</v>
      </c>
      <c r="D207" s="372" t="s">
        <v>2159</v>
      </c>
      <c r="E207" s="331">
        <v>43545</v>
      </c>
      <c r="F207" s="331">
        <v>43551</v>
      </c>
      <c r="G207" s="331">
        <v>43566</v>
      </c>
    </row>
    <row r="208" spans="1:7" ht="12.75" customHeight="1">
      <c r="A208" s="335"/>
      <c r="B208" s="331" t="s">
        <v>2161</v>
      </c>
      <c r="C208" s="331" t="s">
        <v>2160</v>
      </c>
      <c r="D208" s="372" t="s">
        <v>2159</v>
      </c>
      <c r="E208" s="331">
        <v>43552</v>
      </c>
      <c r="F208" s="331">
        <v>43558</v>
      </c>
      <c r="G208" s="331">
        <v>43573</v>
      </c>
    </row>
    <row r="209" spans="1:7">
      <c r="A209" s="347"/>
      <c r="B209" s="371"/>
      <c r="C209" s="371"/>
      <c r="D209" s="374"/>
      <c r="E209" s="373"/>
      <c r="F209" s="364"/>
      <c r="G209" s="364"/>
    </row>
    <row r="210" spans="1:7" ht="15.75">
      <c r="A210" s="369" t="s">
        <v>147</v>
      </c>
      <c r="B210" s="369"/>
      <c r="C210" s="369"/>
      <c r="D210" s="369"/>
      <c r="E210" s="369"/>
      <c r="F210" s="369"/>
      <c r="G210" s="369"/>
    </row>
    <row r="211" spans="1:7">
      <c r="A211" s="335" t="s">
        <v>1512</v>
      </c>
      <c r="B211" s="948" t="s">
        <v>40</v>
      </c>
      <c r="C211" s="948" t="s">
        <v>41</v>
      </c>
      <c r="D211" s="948" t="s">
        <v>42</v>
      </c>
      <c r="E211" s="948" t="s">
        <v>2000</v>
      </c>
      <c r="F211" s="332" t="s">
        <v>325</v>
      </c>
      <c r="G211" s="332" t="s">
        <v>271</v>
      </c>
    </row>
    <row r="212" spans="1:7">
      <c r="A212" s="335" t="s">
        <v>2158</v>
      </c>
      <c r="B212" s="949"/>
      <c r="C212" s="949"/>
      <c r="D212" s="949"/>
      <c r="E212" s="949"/>
      <c r="F212" s="332" t="s">
        <v>44</v>
      </c>
      <c r="G212" s="332" t="s">
        <v>45</v>
      </c>
    </row>
    <row r="213" spans="1:7">
      <c r="A213" s="347"/>
      <c r="B213" s="362" t="s">
        <v>303</v>
      </c>
      <c r="C213" s="362" t="s">
        <v>2157</v>
      </c>
      <c r="D213" s="372" t="s">
        <v>2149</v>
      </c>
      <c r="E213" s="362">
        <v>43524</v>
      </c>
      <c r="F213" s="362">
        <v>43531</v>
      </c>
      <c r="G213" s="362">
        <v>43542</v>
      </c>
    </row>
    <row r="214" spans="1:7">
      <c r="A214" s="347"/>
      <c r="B214" s="362" t="s">
        <v>2156</v>
      </c>
      <c r="C214" s="362" t="s">
        <v>2155</v>
      </c>
      <c r="D214" s="372" t="s">
        <v>2149</v>
      </c>
      <c r="E214" s="362">
        <v>43531</v>
      </c>
      <c r="F214" s="362">
        <v>43538</v>
      </c>
      <c r="G214" s="362">
        <v>43549</v>
      </c>
    </row>
    <row r="215" spans="1:7">
      <c r="A215" s="347"/>
      <c r="B215" s="362" t="s">
        <v>2154</v>
      </c>
      <c r="C215" s="362" t="s">
        <v>2153</v>
      </c>
      <c r="D215" s="372" t="s">
        <v>2149</v>
      </c>
      <c r="E215" s="362">
        <v>43538</v>
      </c>
      <c r="F215" s="362">
        <v>43545</v>
      </c>
      <c r="G215" s="362">
        <v>43556</v>
      </c>
    </row>
    <row r="216" spans="1:7">
      <c r="A216" s="347"/>
      <c r="B216" s="362" t="s">
        <v>2152</v>
      </c>
      <c r="C216" s="362" t="s">
        <v>2151</v>
      </c>
      <c r="D216" s="372" t="s">
        <v>2149</v>
      </c>
      <c r="E216" s="362">
        <v>43545</v>
      </c>
      <c r="F216" s="362">
        <v>43552</v>
      </c>
      <c r="G216" s="362">
        <v>43563</v>
      </c>
    </row>
    <row r="217" spans="1:7">
      <c r="A217" s="347"/>
      <c r="B217" s="362" t="s">
        <v>303</v>
      </c>
      <c r="C217" s="362" t="s">
        <v>2150</v>
      </c>
      <c r="D217" s="372" t="s">
        <v>2149</v>
      </c>
      <c r="E217" s="362">
        <v>43552</v>
      </c>
      <c r="F217" s="362">
        <v>43559</v>
      </c>
      <c r="G217" s="362">
        <v>43570</v>
      </c>
    </row>
    <row r="218" spans="1:7">
      <c r="B218" s="335"/>
      <c r="C218" s="360" t="s">
        <v>1196</v>
      </c>
      <c r="D218" s="359"/>
      <c r="E218" s="358"/>
    </row>
    <row r="219" spans="1:7">
      <c r="A219" s="335" t="s">
        <v>2148</v>
      </c>
      <c r="B219" s="948" t="s">
        <v>40</v>
      </c>
      <c r="C219" s="948" t="s">
        <v>41</v>
      </c>
      <c r="D219" s="948" t="s">
        <v>42</v>
      </c>
      <c r="E219" s="948" t="s">
        <v>2000</v>
      </c>
      <c r="F219" s="332" t="s">
        <v>325</v>
      </c>
      <c r="G219" s="332" t="s">
        <v>271</v>
      </c>
    </row>
    <row r="220" spans="1:7">
      <c r="B220" s="949"/>
      <c r="C220" s="949"/>
      <c r="D220" s="949"/>
      <c r="E220" s="949"/>
      <c r="F220" s="332" t="s">
        <v>44</v>
      </c>
      <c r="G220" s="332" t="s">
        <v>45</v>
      </c>
    </row>
    <row r="221" spans="1:7">
      <c r="A221" s="335"/>
      <c r="B221" s="357" t="s">
        <v>2147</v>
      </c>
      <c r="C221" s="357" t="s">
        <v>2146</v>
      </c>
      <c r="D221" s="357" t="s">
        <v>2143</v>
      </c>
      <c r="E221" s="357">
        <v>43521</v>
      </c>
      <c r="F221" s="357">
        <v>43526</v>
      </c>
      <c r="G221" s="357">
        <v>43537</v>
      </c>
    </row>
    <row r="222" spans="1:7">
      <c r="A222" s="335"/>
      <c r="B222" s="357" t="s">
        <v>116</v>
      </c>
      <c r="C222" s="357" t="s">
        <v>618</v>
      </c>
      <c r="D222" s="357" t="s">
        <v>2143</v>
      </c>
      <c r="E222" s="357">
        <v>43528</v>
      </c>
      <c r="F222" s="357">
        <v>43533</v>
      </c>
      <c r="G222" s="357">
        <v>43544</v>
      </c>
    </row>
    <row r="223" spans="1:7">
      <c r="A223" s="335"/>
      <c r="B223" s="357" t="s">
        <v>19</v>
      </c>
      <c r="C223" s="357" t="s">
        <v>619</v>
      </c>
      <c r="D223" s="357" t="s">
        <v>2143</v>
      </c>
      <c r="E223" s="357">
        <v>43535</v>
      </c>
      <c r="F223" s="357">
        <v>43540</v>
      </c>
      <c r="G223" s="357">
        <v>43551</v>
      </c>
    </row>
    <row r="224" spans="1:7">
      <c r="A224" s="335"/>
      <c r="B224" s="357"/>
      <c r="C224" s="357"/>
      <c r="D224" s="357" t="s">
        <v>2143</v>
      </c>
      <c r="E224" s="357">
        <v>43542</v>
      </c>
      <c r="F224" s="357">
        <v>43547</v>
      </c>
      <c r="G224" s="357">
        <v>43558</v>
      </c>
    </row>
    <row r="225" spans="1:7">
      <c r="A225" s="335"/>
      <c r="B225" s="357" t="s">
        <v>370</v>
      </c>
      <c r="C225" s="357" t="s">
        <v>620</v>
      </c>
      <c r="D225" s="357" t="s">
        <v>2143</v>
      </c>
      <c r="E225" s="357">
        <v>43549</v>
      </c>
      <c r="F225" s="357">
        <v>43554</v>
      </c>
      <c r="G225" s="357">
        <v>43565</v>
      </c>
    </row>
    <row r="226" spans="1:7">
      <c r="A226" s="335"/>
      <c r="B226" s="357" t="s">
        <v>2145</v>
      </c>
      <c r="C226" s="357" t="s">
        <v>2144</v>
      </c>
      <c r="D226" s="357" t="s">
        <v>2143</v>
      </c>
      <c r="E226" s="357">
        <v>43556</v>
      </c>
      <c r="F226" s="357">
        <v>43561</v>
      </c>
      <c r="G226" s="357">
        <v>43572</v>
      </c>
    </row>
    <row r="227" spans="1:7" ht="14.1" customHeight="1">
      <c r="B227" s="364"/>
      <c r="C227" s="364"/>
      <c r="D227" s="370"/>
      <c r="E227" s="364"/>
      <c r="F227" s="364"/>
      <c r="G227" s="364"/>
    </row>
    <row r="228" spans="1:7" ht="14.1" customHeight="1">
      <c r="A228" s="335" t="s">
        <v>2</v>
      </c>
      <c r="B228" s="948" t="s">
        <v>40</v>
      </c>
      <c r="C228" s="948" t="s">
        <v>41</v>
      </c>
      <c r="D228" s="948" t="s">
        <v>42</v>
      </c>
      <c r="E228" s="948" t="s">
        <v>2000</v>
      </c>
      <c r="F228" s="332" t="s">
        <v>325</v>
      </c>
      <c r="G228" s="332" t="s">
        <v>2</v>
      </c>
    </row>
    <row r="229" spans="1:7" ht="14.1" customHeight="1">
      <c r="A229" s="335" t="s">
        <v>2142</v>
      </c>
      <c r="B229" s="949"/>
      <c r="C229" s="949"/>
      <c r="D229" s="949"/>
      <c r="E229" s="949"/>
      <c r="F229" s="332" t="s">
        <v>44</v>
      </c>
      <c r="G229" s="332" t="s">
        <v>45</v>
      </c>
    </row>
    <row r="230" spans="1:7" ht="14.1" customHeight="1">
      <c r="A230" s="335"/>
      <c r="B230" s="362" t="s">
        <v>2135</v>
      </c>
      <c r="C230" s="362" t="s">
        <v>2141</v>
      </c>
      <c r="D230" s="961" t="s">
        <v>1982</v>
      </c>
      <c r="E230" s="362">
        <v>43521</v>
      </c>
      <c r="F230" s="362">
        <v>43526</v>
      </c>
      <c r="G230" s="362">
        <v>43508</v>
      </c>
    </row>
    <row r="231" spans="1:7" ht="14.1" customHeight="1">
      <c r="A231" s="335"/>
      <c r="B231" s="362" t="s">
        <v>2140</v>
      </c>
      <c r="C231" s="362" t="s">
        <v>2139</v>
      </c>
      <c r="D231" s="962"/>
      <c r="E231" s="362">
        <v>43528</v>
      </c>
      <c r="F231" s="362">
        <v>43533</v>
      </c>
      <c r="G231" s="362">
        <v>43515</v>
      </c>
    </row>
    <row r="232" spans="1:7" ht="14.1" customHeight="1">
      <c r="A232" s="335"/>
      <c r="B232" s="362" t="s">
        <v>3</v>
      </c>
      <c r="C232" s="362" t="s">
        <v>2138</v>
      </c>
      <c r="D232" s="962"/>
      <c r="E232" s="362">
        <v>43535</v>
      </c>
      <c r="F232" s="362">
        <v>43540</v>
      </c>
      <c r="G232" s="362">
        <v>43522</v>
      </c>
    </row>
    <row r="233" spans="1:7" ht="14.1" customHeight="1">
      <c r="A233" s="335"/>
      <c r="B233" s="362" t="s">
        <v>2137</v>
      </c>
      <c r="C233" s="362" t="s">
        <v>237</v>
      </c>
      <c r="D233" s="962"/>
      <c r="E233" s="362">
        <v>43542</v>
      </c>
      <c r="F233" s="362">
        <v>43547</v>
      </c>
      <c r="G233" s="362">
        <v>43529</v>
      </c>
    </row>
    <row r="234" spans="1:7" ht="14.1" customHeight="1">
      <c r="A234" s="335"/>
      <c r="B234" s="362" t="s">
        <v>2136</v>
      </c>
      <c r="C234" s="362" t="s">
        <v>306</v>
      </c>
      <c r="D234" s="962"/>
      <c r="E234" s="362">
        <v>43549</v>
      </c>
      <c r="F234" s="362">
        <v>43554</v>
      </c>
      <c r="G234" s="362">
        <v>43536</v>
      </c>
    </row>
    <row r="235" spans="1:7" ht="14.1" customHeight="1">
      <c r="A235" s="335"/>
      <c r="B235" s="362" t="s">
        <v>2135</v>
      </c>
      <c r="C235" s="362" t="s">
        <v>307</v>
      </c>
      <c r="D235" s="963"/>
      <c r="E235" s="362">
        <v>43556</v>
      </c>
      <c r="F235" s="362">
        <v>43561</v>
      </c>
      <c r="G235" s="362">
        <v>43543</v>
      </c>
    </row>
    <row r="236" spans="1:7">
      <c r="A236" s="335"/>
      <c r="B236" s="371"/>
      <c r="C236" s="371"/>
      <c r="D236" s="370"/>
      <c r="E236" s="364"/>
      <c r="F236" s="364"/>
      <c r="G236" s="364"/>
    </row>
    <row r="237" spans="1:7">
      <c r="A237" s="335" t="s">
        <v>2134</v>
      </c>
      <c r="B237" s="948" t="s">
        <v>40</v>
      </c>
      <c r="C237" s="948" t="s">
        <v>41</v>
      </c>
      <c r="D237" s="948" t="s">
        <v>42</v>
      </c>
      <c r="E237" s="948" t="s">
        <v>2000</v>
      </c>
      <c r="F237" s="332" t="s">
        <v>325</v>
      </c>
      <c r="G237" s="332" t="s">
        <v>2133</v>
      </c>
    </row>
    <row r="238" spans="1:7">
      <c r="A238" s="335" t="s">
        <v>2132</v>
      </c>
      <c r="B238" s="949"/>
      <c r="C238" s="949"/>
      <c r="D238" s="949"/>
      <c r="E238" s="949"/>
      <c r="F238" s="332" t="s">
        <v>44</v>
      </c>
      <c r="G238" s="332" t="s">
        <v>45</v>
      </c>
    </row>
    <row r="239" spans="1:7" ht="13.5" customHeight="1">
      <c r="A239" s="335"/>
      <c r="B239" s="362" t="s">
        <v>2131</v>
      </c>
      <c r="C239" s="362" t="s">
        <v>2130</v>
      </c>
      <c r="D239" s="948" t="s">
        <v>2129</v>
      </c>
      <c r="E239" s="362">
        <v>43523</v>
      </c>
      <c r="F239" s="362">
        <v>43530</v>
      </c>
      <c r="G239" s="362">
        <v>43549</v>
      </c>
    </row>
    <row r="240" spans="1:7" ht="13.5" customHeight="1">
      <c r="A240" s="335"/>
      <c r="B240" s="362" t="s">
        <v>2128</v>
      </c>
      <c r="C240" s="362" t="s">
        <v>2127</v>
      </c>
      <c r="D240" s="957"/>
      <c r="E240" s="362">
        <v>43530</v>
      </c>
      <c r="F240" s="362">
        <v>43537</v>
      </c>
      <c r="G240" s="362">
        <v>43556</v>
      </c>
    </row>
    <row r="241" spans="1:7" ht="13.5" customHeight="1">
      <c r="A241" s="335"/>
      <c r="B241" s="362" t="s">
        <v>2126</v>
      </c>
      <c r="C241" s="362" t="s">
        <v>2125</v>
      </c>
      <c r="D241" s="957"/>
      <c r="E241" s="362">
        <v>43537</v>
      </c>
      <c r="F241" s="362">
        <v>43544</v>
      </c>
      <c r="G241" s="362">
        <v>43563</v>
      </c>
    </row>
    <row r="242" spans="1:7" ht="13.5" customHeight="1">
      <c r="A242" s="335"/>
      <c r="B242" s="362" t="s">
        <v>2124</v>
      </c>
      <c r="C242" s="362" t="s">
        <v>2123</v>
      </c>
      <c r="D242" s="957"/>
      <c r="E242" s="362">
        <v>43544</v>
      </c>
      <c r="F242" s="362">
        <v>43551</v>
      </c>
      <c r="G242" s="362">
        <v>43570</v>
      </c>
    </row>
    <row r="243" spans="1:7" ht="13.5" customHeight="1">
      <c r="A243" s="335"/>
      <c r="B243" s="362" t="s">
        <v>2122</v>
      </c>
      <c r="C243" s="362" t="s">
        <v>2121</v>
      </c>
      <c r="D243" s="949"/>
      <c r="E243" s="362">
        <v>43551</v>
      </c>
      <c r="F243" s="362">
        <v>43558</v>
      </c>
      <c r="G243" s="362">
        <v>43577</v>
      </c>
    </row>
    <row r="244" spans="1:7">
      <c r="A244" s="335"/>
      <c r="B244" s="364"/>
      <c r="C244" s="364"/>
      <c r="D244" s="370"/>
      <c r="E244" s="364"/>
      <c r="F244" s="364"/>
      <c r="G244" s="364"/>
    </row>
    <row r="245" spans="1:7" ht="15.75">
      <c r="A245" s="369" t="s">
        <v>165</v>
      </c>
      <c r="B245" s="369"/>
      <c r="C245" s="369"/>
      <c r="D245" s="369"/>
      <c r="E245" s="369"/>
      <c r="F245" s="369"/>
      <c r="G245" s="369"/>
    </row>
    <row r="246" spans="1:7">
      <c r="A246" s="335" t="s">
        <v>2120</v>
      </c>
      <c r="B246" s="948" t="s">
        <v>40</v>
      </c>
      <c r="C246" s="948" t="s">
        <v>41</v>
      </c>
      <c r="D246" s="948" t="s">
        <v>42</v>
      </c>
      <c r="E246" s="948" t="s">
        <v>2000</v>
      </c>
      <c r="F246" s="332" t="s">
        <v>325</v>
      </c>
      <c r="G246" s="332" t="s">
        <v>180</v>
      </c>
    </row>
    <row r="247" spans="1:7">
      <c r="A247" s="334" t="s">
        <v>2119</v>
      </c>
      <c r="B247" s="949"/>
      <c r="C247" s="949"/>
      <c r="D247" s="949"/>
      <c r="E247" s="949"/>
      <c r="F247" s="332" t="s">
        <v>44</v>
      </c>
      <c r="G247" s="332" t="s">
        <v>45</v>
      </c>
    </row>
    <row r="248" spans="1:7" ht="13.5" customHeight="1">
      <c r="A248" s="335" t="s">
        <v>1196</v>
      </c>
      <c r="B248" s="348" t="s">
        <v>2087</v>
      </c>
      <c r="C248" s="348" t="s">
        <v>295</v>
      </c>
      <c r="D248" s="951" t="s">
        <v>2086</v>
      </c>
      <c r="E248" s="362">
        <v>43522</v>
      </c>
      <c r="F248" s="348">
        <v>43529</v>
      </c>
      <c r="G248" s="348">
        <v>43554</v>
      </c>
    </row>
    <row r="249" spans="1:7" ht="13.5" customHeight="1">
      <c r="A249" s="335" t="s">
        <v>346</v>
      </c>
      <c r="B249" s="348" t="s">
        <v>2085</v>
      </c>
      <c r="C249" s="348" t="s">
        <v>2084</v>
      </c>
      <c r="D249" s="959"/>
      <c r="E249" s="348">
        <f t="shared" ref="E249:G252" si="3">E248+7</f>
        <v>43529</v>
      </c>
      <c r="F249" s="348">
        <f t="shared" si="3"/>
        <v>43536</v>
      </c>
      <c r="G249" s="348">
        <f t="shared" si="3"/>
        <v>43561</v>
      </c>
    </row>
    <row r="250" spans="1:7" ht="13.5" customHeight="1">
      <c r="A250" s="335" t="s">
        <v>346</v>
      </c>
      <c r="B250" s="348" t="s">
        <v>2083</v>
      </c>
      <c r="C250" s="348" t="s">
        <v>2082</v>
      </c>
      <c r="D250" s="959"/>
      <c r="E250" s="348">
        <f t="shared" si="3"/>
        <v>43536</v>
      </c>
      <c r="F250" s="348">
        <f t="shared" si="3"/>
        <v>43543</v>
      </c>
      <c r="G250" s="348">
        <f t="shared" si="3"/>
        <v>43568</v>
      </c>
    </row>
    <row r="251" spans="1:7" ht="13.5" customHeight="1">
      <c r="A251" s="335" t="s">
        <v>346</v>
      </c>
      <c r="B251" s="348" t="s">
        <v>2081</v>
      </c>
      <c r="C251" s="348" t="s">
        <v>2080</v>
      </c>
      <c r="D251" s="959"/>
      <c r="E251" s="348">
        <f t="shared" si="3"/>
        <v>43543</v>
      </c>
      <c r="F251" s="348">
        <f t="shared" si="3"/>
        <v>43550</v>
      </c>
      <c r="G251" s="348">
        <f t="shared" si="3"/>
        <v>43575</v>
      </c>
    </row>
    <row r="252" spans="1:7" ht="13.5" customHeight="1">
      <c r="A252" s="335" t="s">
        <v>1196</v>
      </c>
      <c r="B252" s="348" t="s">
        <v>1196</v>
      </c>
      <c r="C252" s="348" t="s">
        <v>1196</v>
      </c>
      <c r="D252" s="952"/>
      <c r="E252" s="348">
        <f t="shared" si="3"/>
        <v>43550</v>
      </c>
      <c r="F252" s="348">
        <f t="shared" si="3"/>
        <v>43557</v>
      </c>
      <c r="G252" s="348">
        <f t="shared" si="3"/>
        <v>43582</v>
      </c>
    </row>
    <row r="253" spans="1:7">
      <c r="B253" s="368"/>
      <c r="C253" s="368"/>
      <c r="D253" s="335"/>
      <c r="E253" s="335"/>
      <c r="F253" s="335"/>
      <c r="G253" s="335"/>
    </row>
    <row r="254" spans="1:7">
      <c r="A254" s="335" t="s">
        <v>2118</v>
      </c>
      <c r="B254" s="950" t="s">
        <v>40</v>
      </c>
      <c r="C254" s="948" t="s">
        <v>41</v>
      </c>
      <c r="D254" s="948" t="s">
        <v>42</v>
      </c>
      <c r="E254" s="948" t="s">
        <v>2000</v>
      </c>
      <c r="F254" s="332" t="s">
        <v>325</v>
      </c>
      <c r="G254" s="332" t="s">
        <v>169</v>
      </c>
    </row>
    <row r="255" spans="1:7">
      <c r="A255" s="335" t="s">
        <v>2117</v>
      </c>
      <c r="B255" s="950"/>
      <c r="C255" s="949"/>
      <c r="D255" s="949"/>
      <c r="E255" s="949"/>
      <c r="F255" s="332" t="s">
        <v>44</v>
      </c>
      <c r="G255" s="332" t="s">
        <v>45</v>
      </c>
    </row>
    <row r="256" spans="1:7" ht="13.5" customHeight="1">
      <c r="A256" s="335"/>
      <c r="B256" s="367" t="s">
        <v>2115</v>
      </c>
      <c r="C256" s="367" t="s">
        <v>2114</v>
      </c>
      <c r="D256" s="951" t="s">
        <v>2008</v>
      </c>
      <c r="E256" s="367">
        <v>43523</v>
      </c>
      <c r="F256" s="367">
        <v>43528</v>
      </c>
      <c r="G256" s="367">
        <v>43563</v>
      </c>
    </row>
    <row r="257" spans="1:7" ht="13.5" customHeight="1">
      <c r="A257" s="335"/>
      <c r="B257" s="367" t="s">
        <v>2112</v>
      </c>
      <c r="C257" s="367" t="s">
        <v>1821</v>
      </c>
      <c r="D257" s="959"/>
      <c r="E257" s="367">
        <f t="shared" ref="E257:G260" si="4">E256+7</f>
        <v>43530</v>
      </c>
      <c r="F257" s="367">
        <f t="shared" si="4"/>
        <v>43535</v>
      </c>
      <c r="G257" s="367">
        <f t="shared" si="4"/>
        <v>43570</v>
      </c>
    </row>
    <row r="258" spans="1:7">
      <c r="A258" s="335"/>
      <c r="B258" s="367" t="s">
        <v>493</v>
      </c>
      <c r="C258" s="367" t="s">
        <v>2111</v>
      </c>
      <c r="D258" s="959"/>
      <c r="E258" s="367">
        <f t="shared" si="4"/>
        <v>43537</v>
      </c>
      <c r="F258" s="367">
        <f t="shared" si="4"/>
        <v>43542</v>
      </c>
      <c r="G258" s="367">
        <f t="shared" si="4"/>
        <v>43577</v>
      </c>
    </row>
    <row r="259" spans="1:7" ht="13.5" customHeight="1">
      <c r="A259" s="347"/>
      <c r="B259" s="367" t="s">
        <v>2110</v>
      </c>
      <c r="C259" s="367" t="s">
        <v>2109</v>
      </c>
      <c r="D259" s="959"/>
      <c r="E259" s="367">
        <f t="shared" si="4"/>
        <v>43544</v>
      </c>
      <c r="F259" s="367">
        <f t="shared" si="4"/>
        <v>43549</v>
      </c>
      <c r="G259" s="367">
        <f t="shared" si="4"/>
        <v>43584</v>
      </c>
    </row>
    <row r="260" spans="1:7" ht="13.5" customHeight="1">
      <c r="A260" s="347"/>
      <c r="B260" s="367" t="s">
        <v>495</v>
      </c>
      <c r="C260" s="367" t="s">
        <v>2108</v>
      </c>
      <c r="D260" s="952"/>
      <c r="E260" s="367">
        <f t="shared" si="4"/>
        <v>43551</v>
      </c>
      <c r="F260" s="367">
        <f t="shared" si="4"/>
        <v>43556</v>
      </c>
      <c r="G260" s="367">
        <f t="shared" si="4"/>
        <v>43591</v>
      </c>
    </row>
    <row r="261" spans="1:7" ht="13.5" customHeight="1">
      <c r="A261" s="335"/>
      <c r="B261" s="366"/>
      <c r="C261" s="366"/>
      <c r="D261" s="351"/>
      <c r="E261" s="366"/>
      <c r="F261" s="366"/>
      <c r="G261" s="366"/>
    </row>
    <row r="262" spans="1:7" ht="13.5" customHeight="1">
      <c r="A262" s="335" t="s">
        <v>2062</v>
      </c>
      <c r="B262" s="950" t="s">
        <v>40</v>
      </c>
      <c r="C262" s="948" t="s">
        <v>41</v>
      </c>
      <c r="D262" s="948" t="s">
        <v>42</v>
      </c>
      <c r="E262" s="948" t="s">
        <v>2000</v>
      </c>
      <c r="F262" s="332" t="s">
        <v>325</v>
      </c>
      <c r="G262" s="332" t="s">
        <v>169</v>
      </c>
    </row>
    <row r="263" spans="1:7" ht="13.5" customHeight="1">
      <c r="A263" s="335"/>
      <c r="B263" s="950"/>
      <c r="C263" s="949"/>
      <c r="D263" s="949"/>
      <c r="E263" s="949"/>
      <c r="F263" s="332" t="s">
        <v>44</v>
      </c>
      <c r="G263" s="332" t="s">
        <v>45</v>
      </c>
    </row>
    <row r="264" spans="1:7" ht="13.5" customHeight="1">
      <c r="A264" s="335"/>
      <c r="B264" s="367" t="s">
        <v>2107</v>
      </c>
      <c r="C264" s="367" t="s">
        <v>2106</v>
      </c>
      <c r="D264" s="951" t="s">
        <v>2075</v>
      </c>
      <c r="E264" s="367">
        <v>43882</v>
      </c>
      <c r="F264" s="367">
        <v>43525</v>
      </c>
      <c r="G264" s="367">
        <v>43565</v>
      </c>
    </row>
    <row r="265" spans="1:7" ht="13.5" customHeight="1">
      <c r="A265" s="335"/>
      <c r="B265" s="367" t="s">
        <v>2105</v>
      </c>
      <c r="C265" s="367" t="s">
        <v>2104</v>
      </c>
      <c r="D265" s="959"/>
      <c r="E265" s="367">
        <v>43889</v>
      </c>
      <c r="F265" s="367">
        <v>43532</v>
      </c>
      <c r="G265" s="367">
        <v>43572</v>
      </c>
    </row>
    <row r="266" spans="1:7" ht="13.5" customHeight="1">
      <c r="A266" s="335"/>
      <c r="B266" s="367" t="s">
        <v>2103</v>
      </c>
      <c r="C266" s="367" t="s">
        <v>2102</v>
      </c>
      <c r="D266" s="959"/>
      <c r="E266" s="367">
        <v>43896</v>
      </c>
      <c r="F266" s="367">
        <v>43539</v>
      </c>
      <c r="G266" s="367">
        <v>43579</v>
      </c>
    </row>
    <row r="267" spans="1:7" ht="13.5" customHeight="1">
      <c r="A267" s="335"/>
      <c r="B267" s="367" t="s">
        <v>2101</v>
      </c>
      <c r="C267" s="367" t="s">
        <v>2100</v>
      </c>
      <c r="D267" s="959"/>
      <c r="E267" s="367">
        <v>43903</v>
      </c>
      <c r="F267" s="367">
        <v>43546</v>
      </c>
      <c r="G267" s="367">
        <v>43586</v>
      </c>
    </row>
    <row r="268" spans="1:7" ht="13.5" customHeight="1">
      <c r="A268" s="335"/>
      <c r="B268" s="367" t="s">
        <v>2099</v>
      </c>
      <c r="C268" s="367" t="s">
        <v>2098</v>
      </c>
      <c r="D268" s="959"/>
      <c r="E268" s="367">
        <v>43910</v>
      </c>
      <c r="F268" s="367">
        <v>43553</v>
      </c>
      <c r="G268" s="367">
        <v>43593</v>
      </c>
    </row>
    <row r="269" spans="1:7" ht="13.5" customHeight="1">
      <c r="A269" s="335"/>
      <c r="B269" s="367" t="s">
        <v>2097</v>
      </c>
      <c r="C269" s="367" t="s">
        <v>2096</v>
      </c>
      <c r="D269" s="952"/>
      <c r="E269" s="367">
        <v>43917</v>
      </c>
      <c r="F269" s="367">
        <v>43560</v>
      </c>
      <c r="G269" s="367">
        <v>43600</v>
      </c>
    </row>
    <row r="270" spans="1:7">
      <c r="A270" s="335"/>
      <c r="B270" s="335"/>
      <c r="C270" s="360"/>
      <c r="D270" s="335"/>
      <c r="E270" s="358"/>
      <c r="F270" s="349"/>
      <c r="G270" s="349"/>
    </row>
    <row r="271" spans="1:7">
      <c r="A271" s="335" t="s">
        <v>171</v>
      </c>
      <c r="B271" s="948" t="s">
        <v>40</v>
      </c>
      <c r="C271" s="948" t="s">
        <v>41</v>
      </c>
      <c r="D271" s="948" t="s">
        <v>42</v>
      </c>
      <c r="E271" s="948" t="s">
        <v>2000</v>
      </c>
      <c r="F271" s="332" t="s">
        <v>325</v>
      </c>
      <c r="G271" s="332" t="s">
        <v>172</v>
      </c>
    </row>
    <row r="272" spans="1:7">
      <c r="A272" s="335" t="s">
        <v>2116</v>
      </c>
      <c r="B272" s="949"/>
      <c r="C272" s="949"/>
      <c r="D272" s="949"/>
      <c r="E272" s="949"/>
      <c r="F272" s="332" t="s">
        <v>44</v>
      </c>
      <c r="G272" s="332" t="s">
        <v>45</v>
      </c>
    </row>
    <row r="273" spans="1:7" ht="13.5" customHeight="1">
      <c r="A273" s="335"/>
      <c r="B273" s="367" t="s">
        <v>2115</v>
      </c>
      <c r="C273" s="367" t="s">
        <v>2114</v>
      </c>
      <c r="D273" s="951" t="s">
        <v>2008</v>
      </c>
      <c r="E273" s="367">
        <v>43523</v>
      </c>
      <c r="F273" s="367">
        <v>43528</v>
      </c>
      <c r="G273" s="367">
        <v>43555</v>
      </c>
    </row>
    <row r="274" spans="1:7" ht="13.5" customHeight="1">
      <c r="A274" s="335"/>
      <c r="B274" s="367" t="s">
        <v>2112</v>
      </c>
      <c r="C274" s="367" t="s">
        <v>1821</v>
      </c>
      <c r="D274" s="959"/>
      <c r="E274" s="367">
        <v>43530</v>
      </c>
      <c r="F274" s="367">
        <v>43535</v>
      </c>
      <c r="G274" s="367">
        <v>43562</v>
      </c>
    </row>
    <row r="275" spans="1:7">
      <c r="A275" s="335"/>
      <c r="B275" s="367" t="s">
        <v>493</v>
      </c>
      <c r="C275" s="367" t="s">
        <v>2111</v>
      </c>
      <c r="D275" s="959"/>
      <c r="E275" s="367">
        <v>43537</v>
      </c>
      <c r="F275" s="367">
        <v>43542</v>
      </c>
      <c r="G275" s="367">
        <v>43569</v>
      </c>
    </row>
    <row r="276" spans="1:7" ht="13.5" customHeight="1">
      <c r="A276" s="347"/>
      <c r="B276" s="367" t="s">
        <v>2110</v>
      </c>
      <c r="C276" s="367" t="s">
        <v>2109</v>
      </c>
      <c r="D276" s="959"/>
      <c r="E276" s="367">
        <v>43544</v>
      </c>
      <c r="F276" s="367">
        <v>43549</v>
      </c>
      <c r="G276" s="367">
        <v>43576</v>
      </c>
    </row>
    <row r="277" spans="1:7" ht="13.5" customHeight="1">
      <c r="A277" s="347"/>
      <c r="B277" s="367" t="s">
        <v>495</v>
      </c>
      <c r="C277" s="367" t="s">
        <v>2108</v>
      </c>
      <c r="D277" s="952"/>
      <c r="E277" s="367">
        <v>43551</v>
      </c>
      <c r="F277" s="367">
        <v>43556</v>
      </c>
      <c r="G277" s="367">
        <v>43583</v>
      </c>
    </row>
    <row r="278" spans="1:7" ht="13.5" customHeight="1">
      <c r="A278" s="335"/>
      <c r="B278" s="366"/>
      <c r="C278" s="366"/>
      <c r="D278" s="351"/>
      <c r="E278" s="366"/>
      <c r="F278" s="366"/>
      <c r="G278" s="366"/>
    </row>
    <row r="279" spans="1:7" ht="13.5" customHeight="1">
      <c r="A279" s="335" t="s">
        <v>2062</v>
      </c>
      <c r="B279" s="948" t="s">
        <v>40</v>
      </c>
      <c r="C279" s="948" t="s">
        <v>41</v>
      </c>
      <c r="D279" s="948" t="s">
        <v>42</v>
      </c>
      <c r="E279" s="948" t="s">
        <v>2000</v>
      </c>
      <c r="F279" s="332" t="s">
        <v>325</v>
      </c>
      <c r="G279" s="332" t="s">
        <v>172</v>
      </c>
    </row>
    <row r="280" spans="1:7" ht="13.5" customHeight="1">
      <c r="A280" s="335"/>
      <c r="B280" s="949"/>
      <c r="C280" s="949"/>
      <c r="D280" s="949"/>
      <c r="E280" s="949"/>
      <c r="F280" s="332" t="s">
        <v>44</v>
      </c>
      <c r="G280" s="332" t="s">
        <v>45</v>
      </c>
    </row>
    <row r="281" spans="1:7" ht="13.5" customHeight="1">
      <c r="A281" s="335"/>
      <c r="B281" s="367" t="s">
        <v>2107</v>
      </c>
      <c r="C281" s="367" t="s">
        <v>2106</v>
      </c>
      <c r="D281" s="951" t="s">
        <v>2075</v>
      </c>
      <c r="E281" s="367">
        <v>43882</v>
      </c>
      <c r="F281" s="367">
        <v>43525</v>
      </c>
      <c r="G281" s="367">
        <v>43555</v>
      </c>
    </row>
    <row r="282" spans="1:7" ht="13.5" customHeight="1">
      <c r="A282" s="335"/>
      <c r="B282" s="367" t="s">
        <v>2105</v>
      </c>
      <c r="C282" s="367" t="s">
        <v>2104</v>
      </c>
      <c r="D282" s="959"/>
      <c r="E282" s="367">
        <v>43889</v>
      </c>
      <c r="F282" s="367">
        <v>43532</v>
      </c>
      <c r="G282" s="367">
        <v>43562</v>
      </c>
    </row>
    <row r="283" spans="1:7" ht="13.5" customHeight="1">
      <c r="A283" s="335"/>
      <c r="B283" s="367" t="s">
        <v>2103</v>
      </c>
      <c r="C283" s="367" t="s">
        <v>2102</v>
      </c>
      <c r="D283" s="959"/>
      <c r="E283" s="367">
        <v>43896</v>
      </c>
      <c r="F283" s="367">
        <v>43539</v>
      </c>
      <c r="G283" s="367">
        <v>43569</v>
      </c>
    </row>
    <row r="284" spans="1:7" ht="13.5" customHeight="1">
      <c r="A284" s="335"/>
      <c r="B284" s="367" t="s">
        <v>2101</v>
      </c>
      <c r="C284" s="367" t="s">
        <v>2100</v>
      </c>
      <c r="D284" s="959"/>
      <c r="E284" s="367">
        <v>43903</v>
      </c>
      <c r="F284" s="367">
        <v>43546</v>
      </c>
      <c r="G284" s="367">
        <v>43576</v>
      </c>
    </row>
    <row r="285" spans="1:7" ht="13.5" customHeight="1">
      <c r="A285" s="335"/>
      <c r="B285" s="367" t="s">
        <v>2099</v>
      </c>
      <c r="C285" s="367" t="s">
        <v>2098</v>
      </c>
      <c r="D285" s="959"/>
      <c r="E285" s="367">
        <v>43910</v>
      </c>
      <c r="F285" s="367">
        <v>43553</v>
      </c>
      <c r="G285" s="367">
        <v>43583</v>
      </c>
    </row>
    <row r="286" spans="1:7" ht="13.5" customHeight="1">
      <c r="A286" s="335"/>
      <c r="B286" s="367" t="s">
        <v>2097</v>
      </c>
      <c r="C286" s="367" t="s">
        <v>2096</v>
      </c>
      <c r="D286" s="952"/>
      <c r="E286" s="367">
        <v>43917</v>
      </c>
      <c r="F286" s="367">
        <v>43560</v>
      </c>
      <c r="G286" s="367">
        <v>43590</v>
      </c>
    </row>
    <row r="287" spans="1:7" ht="13.5" customHeight="1"/>
    <row r="288" spans="1:7">
      <c r="A288" s="335" t="s">
        <v>1279</v>
      </c>
      <c r="B288" s="948" t="s">
        <v>40</v>
      </c>
      <c r="C288" s="948" t="s">
        <v>41</v>
      </c>
      <c r="D288" s="948" t="s">
        <v>42</v>
      </c>
      <c r="E288" s="948" t="s">
        <v>2000</v>
      </c>
      <c r="F288" s="332" t="s">
        <v>325</v>
      </c>
      <c r="G288" s="332" t="s">
        <v>168</v>
      </c>
    </row>
    <row r="289" spans="1:7">
      <c r="A289" s="335" t="s">
        <v>2116</v>
      </c>
      <c r="B289" s="949"/>
      <c r="C289" s="949"/>
      <c r="D289" s="949"/>
      <c r="E289" s="949"/>
      <c r="F289" s="332" t="s">
        <v>44</v>
      </c>
      <c r="G289" s="332" t="s">
        <v>45</v>
      </c>
    </row>
    <row r="290" spans="1:7" ht="13.5" customHeight="1">
      <c r="A290" s="335"/>
      <c r="B290" s="367" t="s">
        <v>2115</v>
      </c>
      <c r="C290" s="367" t="s">
        <v>2114</v>
      </c>
      <c r="D290" s="951" t="s">
        <v>2113</v>
      </c>
      <c r="E290" s="367">
        <v>43523</v>
      </c>
      <c r="F290" s="367">
        <v>43528</v>
      </c>
      <c r="G290" s="367">
        <v>43564</v>
      </c>
    </row>
    <row r="291" spans="1:7" ht="13.5" customHeight="1">
      <c r="A291" s="335"/>
      <c r="B291" s="367" t="s">
        <v>2112</v>
      </c>
      <c r="C291" s="367" t="s">
        <v>1821</v>
      </c>
      <c r="D291" s="959"/>
      <c r="E291" s="367">
        <f t="shared" ref="E291:G294" si="5">E290+7</f>
        <v>43530</v>
      </c>
      <c r="F291" s="367">
        <f t="shared" si="5"/>
        <v>43535</v>
      </c>
      <c r="G291" s="367">
        <f t="shared" si="5"/>
        <v>43571</v>
      </c>
    </row>
    <row r="292" spans="1:7">
      <c r="A292" s="335"/>
      <c r="B292" s="367" t="s">
        <v>493</v>
      </c>
      <c r="C292" s="367" t="s">
        <v>2111</v>
      </c>
      <c r="D292" s="959"/>
      <c r="E292" s="367">
        <f t="shared" si="5"/>
        <v>43537</v>
      </c>
      <c r="F292" s="367">
        <f t="shared" si="5"/>
        <v>43542</v>
      </c>
      <c r="G292" s="367">
        <f t="shared" si="5"/>
        <v>43578</v>
      </c>
    </row>
    <row r="293" spans="1:7" ht="13.5" customHeight="1">
      <c r="A293" s="347"/>
      <c r="B293" s="367" t="s">
        <v>2110</v>
      </c>
      <c r="C293" s="367" t="s">
        <v>2109</v>
      </c>
      <c r="D293" s="959"/>
      <c r="E293" s="367">
        <f t="shared" si="5"/>
        <v>43544</v>
      </c>
      <c r="F293" s="367">
        <f t="shared" si="5"/>
        <v>43549</v>
      </c>
      <c r="G293" s="367">
        <f t="shared" si="5"/>
        <v>43585</v>
      </c>
    </row>
    <row r="294" spans="1:7" ht="13.5" customHeight="1">
      <c r="A294" s="347"/>
      <c r="B294" s="367" t="s">
        <v>495</v>
      </c>
      <c r="C294" s="367" t="s">
        <v>2108</v>
      </c>
      <c r="D294" s="959"/>
      <c r="E294" s="367">
        <f t="shared" si="5"/>
        <v>43551</v>
      </c>
      <c r="F294" s="367">
        <f t="shared" si="5"/>
        <v>43556</v>
      </c>
      <c r="G294" s="367">
        <f t="shared" si="5"/>
        <v>43592</v>
      </c>
    </row>
    <row r="295" spans="1:7" ht="13.5" customHeight="1">
      <c r="A295" s="335"/>
      <c r="B295" s="366"/>
      <c r="C295" s="366"/>
      <c r="D295" s="351"/>
      <c r="E295" s="366"/>
      <c r="F295" s="366"/>
      <c r="G295" s="366"/>
    </row>
    <row r="296" spans="1:7" ht="13.5" customHeight="1">
      <c r="A296" s="335" t="s">
        <v>2062</v>
      </c>
      <c r="B296" s="948" t="s">
        <v>40</v>
      </c>
      <c r="C296" s="948" t="s">
        <v>41</v>
      </c>
      <c r="D296" s="948" t="s">
        <v>42</v>
      </c>
      <c r="E296" s="948" t="s">
        <v>2000</v>
      </c>
      <c r="F296" s="332" t="s">
        <v>325</v>
      </c>
      <c r="G296" s="332" t="s">
        <v>168</v>
      </c>
    </row>
    <row r="297" spans="1:7" ht="13.5" customHeight="1">
      <c r="A297" s="335"/>
      <c r="B297" s="949"/>
      <c r="C297" s="949"/>
      <c r="D297" s="949"/>
      <c r="E297" s="949"/>
      <c r="F297" s="332" t="s">
        <v>44</v>
      </c>
      <c r="G297" s="332" t="s">
        <v>45</v>
      </c>
    </row>
    <row r="298" spans="1:7" ht="13.5" customHeight="1">
      <c r="A298" s="335"/>
      <c r="B298" s="367" t="s">
        <v>2107</v>
      </c>
      <c r="C298" s="367" t="s">
        <v>2106</v>
      </c>
      <c r="D298" s="951" t="s">
        <v>2075</v>
      </c>
      <c r="E298" s="367">
        <v>43882</v>
      </c>
      <c r="F298" s="367">
        <v>43525</v>
      </c>
      <c r="G298" s="367">
        <v>43562</v>
      </c>
    </row>
    <row r="299" spans="1:7" ht="13.5" customHeight="1">
      <c r="A299" s="335"/>
      <c r="B299" s="367" t="s">
        <v>2105</v>
      </c>
      <c r="C299" s="367" t="s">
        <v>2104</v>
      </c>
      <c r="D299" s="959"/>
      <c r="E299" s="367">
        <f t="shared" ref="E299:G303" si="6">E298+7</f>
        <v>43889</v>
      </c>
      <c r="F299" s="367">
        <f t="shared" si="6"/>
        <v>43532</v>
      </c>
      <c r="G299" s="367">
        <f t="shared" si="6"/>
        <v>43569</v>
      </c>
    </row>
    <row r="300" spans="1:7" ht="13.5" customHeight="1">
      <c r="A300" s="335"/>
      <c r="B300" s="367" t="s">
        <v>2103</v>
      </c>
      <c r="C300" s="367" t="s">
        <v>2102</v>
      </c>
      <c r="D300" s="959"/>
      <c r="E300" s="367">
        <f t="shared" si="6"/>
        <v>43896</v>
      </c>
      <c r="F300" s="367">
        <f t="shared" si="6"/>
        <v>43539</v>
      </c>
      <c r="G300" s="367">
        <f t="shared" si="6"/>
        <v>43576</v>
      </c>
    </row>
    <row r="301" spans="1:7" ht="13.5" customHeight="1">
      <c r="A301" s="335"/>
      <c r="B301" s="367" t="s">
        <v>2101</v>
      </c>
      <c r="C301" s="367" t="s">
        <v>2100</v>
      </c>
      <c r="D301" s="959"/>
      <c r="E301" s="367">
        <f t="shared" si="6"/>
        <v>43903</v>
      </c>
      <c r="F301" s="367">
        <f t="shared" si="6"/>
        <v>43546</v>
      </c>
      <c r="G301" s="367">
        <f t="shared" si="6"/>
        <v>43583</v>
      </c>
    </row>
    <row r="302" spans="1:7" ht="13.5" customHeight="1">
      <c r="A302" s="335"/>
      <c r="B302" s="367" t="s">
        <v>2099</v>
      </c>
      <c r="C302" s="367" t="s">
        <v>2098</v>
      </c>
      <c r="D302" s="959"/>
      <c r="E302" s="367">
        <f t="shared" si="6"/>
        <v>43910</v>
      </c>
      <c r="F302" s="367">
        <f t="shared" si="6"/>
        <v>43553</v>
      </c>
      <c r="G302" s="367">
        <f t="shared" si="6"/>
        <v>43590</v>
      </c>
    </row>
    <row r="303" spans="1:7" ht="13.5" customHeight="1">
      <c r="A303" s="335"/>
      <c r="B303" s="367" t="s">
        <v>2097</v>
      </c>
      <c r="C303" s="367" t="s">
        <v>2096</v>
      </c>
      <c r="D303" s="952"/>
      <c r="E303" s="367">
        <f t="shared" si="6"/>
        <v>43917</v>
      </c>
      <c r="F303" s="367">
        <f t="shared" si="6"/>
        <v>43560</v>
      </c>
      <c r="G303" s="367">
        <f t="shared" si="6"/>
        <v>43597</v>
      </c>
    </row>
    <row r="304" spans="1:7">
      <c r="A304" s="335"/>
      <c r="B304" s="351"/>
      <c r="C304" s="351"/>
      <c r="D304" s="359"/>
      <c r="E304" s="366"/>
      <c r="F304" s="365"/>
      <c r="G304" s="365"/>
    </row>
    <row r="305" spans="1:7">
      <c r="A305" s="335" t="s">
        <v>2095</v>
      </c>
      <c r="B305" s="948" t="s">
        <v>40</v>
      </c>
      <c r="C305" s="948" t="s">
        <v>41</v>
      </c>
      <c r="D305" s="948" t="s">
        <v>42</v>
      </c>
      <c r="E305" s="948" t="s">
        <v>2000</v>
      </c>
      <c r="F305" s="332" t="s">
        <v>325</v>
      </c>
      <c r="G305" s="332" t="s">
        <v>289</v>
      </c>
    </row>
    <row r="306" spans="1:7">
      <c r="A306" s="361" t="s">
        <v>2094</v>
      </c>
      <c r="B306" s="949"/>
      <c r="C306" s="949"/>
      <c r="D306" s="949"/>
      <c r="E306" s="949"/>
      <c r="F306" s="332" t="s">
        <v>44</v>
      </c>
      <c r="G306" s="332" t="s">
        <v>45</v>
      </c>
    </row>
    <row r="307" spans="1:7" ht="13.5" customHeight="1">
      <c r="A307" s="333"/>
      <c r="B307" s="348" t="s">
        <v>2087</v>
      </c>
      <c r="C307" s="348" t="s">
        <v>295</v>
      </c>
      <c r="D307" s="961" t="s">
        <v>2086</v>
      </c>
      <c r="E307" s="362">
        <v>43523</v>
      </c>
      <c r="F307" s="362">
        <v>43529</v>
      </c>
      <c r="G307" s="362">
        <v>43564</v>
      </c>
    </row>
    <row r="308" spans="1:7" ht="13.5" customHeight="1">
      <c r="A308" s="333"/>
      <c r="B308" s="348" t="s">
        <v>2085</v>
      </c>
      <c r="C308" s="348" t="s">
        <v>2084</v>
      </c>
      <c r="D308" s="962"/>
      <c r="E308" s="362">
        <v>43530</v>
      </c>
      <c r="F308" s="362">
        <v>43536</v>
      </c>
      <c r="G308" s="362">
        <v>43571</v>
      </c>
    </row>
    <row r="309" spans="1:7" ht="13.5" customHeight="1">
      <c r="A309" s="333"/>
      <c r="B309" s="348" t="s">
        <v>2083</v>
      </c>
      <c r="C309" s="348" t="s">
        <v>2082</v>
      </c>
      <c r="D309" s="962"/>
      <c r="E309" s="362">
        <v>43537</v>
      </c>
      <c r="F309" s="362">
        <v>43543</v>
      </c>
      <c r="G309" s="362">
        <v>43578</v>
      </c>
    </row>
    <row r="310" spans="1:7" ht="13.5" customHeight="1">
      <c r="A310" s="333"/>
      <c r="B310" s="348" t="s">
        <v>2081</v>
      </c>
      <c r="C310" s="348" t="s">
        <v>2080</v>
      </c>
      <c r="D310" s="962"/>
      <c r="E310" s="362">
        <v>43544</v>
      </c>
      <c r="F310" s="362">
        <v>43550</v>
      </c>
      <c r="G310" s="362">
        <v>43585</v>
      </c>
    </row>
    <row r="311" spans="1:7" ht="13.5" customHeight="1">
      <c r="A311" s="333"/>
      <c r="B311" s="348" t="s">
        <v>1196</v>
      </c>
      <c r="C311" s="348" t="s">
        <v>1196</v>
      </c>
      <c r="D311" s="963"/>
      <c r="E311" s="362">
        <v>43551</v>
      </c>
      <c r="F311" s="362">
        <v>43557</v>
      </c>
      <c r="G311" s="362">
        <v>43592</v>
      </c>
    </row>
    <row r="312" spans="1:7">
      <c r="F312" s="364"/>
      <c r="G312" s="364"/>
    </row>
    <row r="313" spans="1:7">
      <c r="A313" s="335" t="s">
        <v>2093</v>
      </c>
      <c r="B313" s="948" t="s">
        <v>40</v>
      </c>
      <c r="C313" s="948" t="s">
        <v>41</v>
      </c>
      <c r="D313" s="948" t="s">
        <v>42</v>
      </c>
      <c r="E313" s="948" t="s">
        <v>2000</v>
      </c>
      <c r="F313" s="332" t="s">
        <v>325</v>
      </c>
      <c r="G313" s="332" t="s">
        <v>177</v>
      </c>
    </row>
    <row r="314" spans="1:7">
      <c r="A314" s="335" t="s">
        <v>2092</v>
      </c>
      <c r="B314" s="949"/>
      <c r="C314" s="949"/>
      <c r="D314" s="949"/>
      <c r="E314" s="949"/>
      <c r="F314" s="363" t="s">
        <v>44</v>
      </c>
      <c r="G314" s="363" t="s">
        <v>45</v>
      </c>
    </row>
    <row r="315" spans="1:7" ht="12.75" customHeight="1">
      <c r="B315" s="362" t="s">
        <v>586</v>
      </c>
      <c r="C315" s="362" t="s">
        <v>293</v>
      </c>
      <c r="D315" s="966" t="s">
        <v>2086</v>
      </c>
      <c r="E315" s="362">
        <v>43522</v>
      </c>
      <c r="F315" s="362">
        <v>43528</v>
      </c>
      <c r="G315" s="362">
        <v>43568</v>
      </c>
    </row>
    <row r="316" spans="1:7" ht="13.5" customHeight="1">
      <c r="B316" s="362" t="s">
        <v>587</v>
      </c>
      <c r="C316" s="362" t="s">
        <v>353</v>
      </c>
      <c r="D316" s="967"/>
      <c r="E316" s="362">
        <v>43529</v>
      </c>
      <c r="F316" s="362">
        <v>43535</v>
      </c>
      <c r="G316" s="362">
        <v>43575</v>
      </c>
    </row>
    <row r="317" spans="1:7" ht="13.5" customHeight="1">
      <c r="B317" s="362" t="s">
        <v>588</v>
      </c>
      <c r="C317" s="362" t="s">
        <v>301</v>
      </c>
      <c r="D317" s="967"/>
      <c r="E317" s="362">
        <v>43536</v>
      </c>
      <c r="F317" s="362">
        <v>43542</v>
      </c>
      <c r="G317" s="362">
        <v>43582</v>
      </c>
    </row>
    <row r="318" spans="1:7" ht="12.75" customHeight="1">
      <c r="B318" s="362" t="s">
        <v>589</v>
      </c>
      <c r="C318" s="362" t="s">
        <v>2091</v>
      </c>
      <c r="D318" s="967"/>
      <c r="E318" s="362">
        <v>43543</v>
      </c>
      <c r="F318" s="362">
        <v>43549</v>
      </c>
      <c r="G318" s="362">
        <v>43589</v>
      </c>
    </row>
    <row r="319" spans="1:7" ht="12.75" customHeight="1">
      <c r="B319" s="362" t="s">
        <v>2090</v>
      </c>
      <c r="C319" s="362" t="s">
        <v>2089</v>
      </c>
      <c r="D319" s="968"/>
      <c r="E319" s="362">
        <v>43550</v>
      </c>
      <c r="F319" s="362">
        <v>43556</v>
      </c>
      <c r="G319" s="362">
        <v>43596</v>
      </c>
    </row>
    <row r="321" spans="1:7" s="336" customFormat="1">
      <c r="A321" s="335" t="s">
        <v>175</v>
      </c>
      <c r="B321" s="948" t="s">
        <v>40</v>
      </c>
      <c r="C321" s="948" t="s">
        <v>41</v>
      </c>
      <c r="D321" s="948" t="s">
        <v>42</v>
      </c>
      <c r="E321" s="948" t="s">
        <v>2000</v>
      </c>
      <c r="F321" s="332" t="s">
        <v>325</v>
      </c>
      <c r="G321" s="332" t="s">
        <v>175</v>
      </c>
    </row>
    <row r="322" spans="1:7">
      <c r="A322" s="361" t="s">
        <v>2088</v>
      </c>
      <c r="B322" s="949"/>
      <c r="C322" s="949"/>
      <c r="D322" s="949"/>
      <c r="E322" s="949"/>
      <c r="F322" s="332" t="s">
        <v>44</v>
      </c>
      <c r="G322" s="332" t="s">
        <v>45</v>
      </c>
    </row>
    <row r="323" spans="1:7" ht="13.5" customHeight="1">
      <c r="A323" s="361"/>
      <c r="B323" s="348" t="s">
        <v>2087</v>
      </c>
      <c r="C323" s="348" t="s">
        <v>295</v>
      </c>
      <c r="D323" s="951" t="s">
        <v>2086</v>
      </c>
      <c r="E323" s="348">
        <v>43522</v>
      </c>
      <c r="F323" s="348">
        <v>43529</v>
      </c>
      <c r="G323" s="348">
        <v>43558</v>
      </c>
    </row>
    <row r="324" spans="1:7" ht="13.5" customHeight="1">
      <c r="B324" s="348" t="s">
        <v>2085</v>
      </c>
      <c r="C324" s="348" t="s">
        <v>2084</v>
      </c>
      <c r="D324" s="959"/>
      <c r="E324" s="348">
        <v>43529</v>
      </c>
      <c r="F324" s="348">
        <v>43536</v>
      </c>
      <c r="G324" s="348">
        <v>43565</v>
      </c>
    </row>
    <row r="325" spans="1:7" ht="13.5" customHeight="1">
      <c r="B325" s="348" t="s">
        <v>2083</v>
      </c>
      <c r="C325" s="348" t="s">
        <v>2082</v>
      </c>
      <c r="D325" s="959"/>
      <c r="E325" s="348">
        <v>43536</v>
      </c>
      <c r="F325" s="348">
        <v>43543</v>
      </c>
      <c r="G325" s="348">
        <v>43572</v>
      </c>
    </row>
    <row r="326" spans="1:7" ht="13.5" customHeight="1">
      <c r="B326" s="348" t="s">
        <v>2081</v>
      </c>
      <c r="C326" s="348" t="s">
        <v>2080</v>
      </c>
      <c r="D326" s="959"/>
      <c r="E326" s="348">
        <v>43543</v>
      </c>
      <c r="F326" s="348">
        <v>43550</v>
      </c>
      <c r="G326" s="348">
        <v>43579</v>
      </c>
    </row>
    <row r="327" spans="1:7" ht="13.5" customHeight="1">
      <c r="B327" s="348" t="s">
        <v>1196</v>
      </c>
      <c r="C327" s="348" t="s">
        <v>1196</v>
      </c>
      <c r="D327" s="952"/>
      <c r="E327" s="348">
        <v>43550</v>
      </c>
      <c r="F327" s="348">
        <v>43557</v>
      </c>
      <c r="G327" s="348">
        <v>43586</v>
      </c>
    </row>
    <row r="328" spans="1:7">
      <c r="A328" s="335"/>
      <c r="B328" s="335"/>
      <c r="C328" s="360"/>
      <c r="D328" s="359"/>
      <c r="E328" s="358"/>
      <c r="G328" s="336"/>
    </row>
    <row r="329" spans="1:7">
      <c r="A329" s="335" t="s">
        <v>2079</v>
      </c>
      <c r="B329" s="953" t="s">
        <v>40</v>
      </c>
      <c r="C329" s="953" t="s">
        <v>41</v>
      </c>
      <c r="D329" s="948" t="s">
        <v>42</v>
      </c>
      <c r="E329" s="948" t="s">
        <v>2000</v>
      </c>
      <c r="F329" s="332" t="s">
        <v>325</v>
      </c>
      <c r="G329" s="332" t="s">
        <v>178</v>
      </c>
    </row>
    <row r="330" spans="1:7">
      <c r="A330" s="334" t="s">
        <v>2078</v>
      </c>
      <c r="B330" s="954"/>
      <c r="C330" s="954"/>
      <c r="D330" s="949"/>
      <c r="E330" s="949"/>
      <c r="F330" s="332" t="s">
        <v>44</v>
      </c>
      <c r="G330" s="332" t="s">
        <v>45</v>
      </c>
    </row>
    <row r="331" spans="1:7" ht="12.75" customHeight="1">
      <c r="B331" s="348" t="s">
        <v>2077</v>
      </c>
      <c r="C331" s="348" t="s">
        <v>2076</v>
      </c>
      <c r="D331" s="961" t="s">
        <v>2075</v>
      </c>
      <c r="E331" s="348">
        <v>43518</v>
      </c>
      <c r="F331" s="348">
        <v>43526</v>
      </c>
      <c r="G331" s="348">
        <v>43554</v>
      </c>
    </row>
    <row r="332" spans="1:7" ht="12.75" customHeight="1">
      <c r="B332" s="348" t="s">
        <v>2074</v>
      </c>
      <c r="C332" s="348" t="s">
        <v>442</v>
      </c>
      <c r="D332" s="962"/>
      <c r="E332" s="348">
        <v>43525</v>
      </c>
      <c r="F332" s="348">
        <v>43533</v>
      </c>
      <c r="G332" s="348">
        <v>43561</v>
      </c>
    </row>
    <row r="333" spans="1:7" ht="13.5" customHeight="1">
      <c r="B333" s="348" t="s">
        <v>748</v>
      </c>
      <c r="C333" s="348" t="s">
        <v>443</v>
      </c>
      <c r="D333" s="962"/>
      <c r="E333" s="348">
        <v>43532</v>
      </c>
      <c r="F333" s="348">
        <v>43540</v>
      </c>
      <c r="G333" s="348">
        <v>43568</v>
      </c>
    </row>
    <row r="334" spans="1:7" ht="13.5" customHeight="1">
      <c r="B334" s="348" t="s">
        <v>749</v>
      </c>
      <c r="C334" s="348" t="s">
        <v>484</v>
      </c>
      <c r="D334" s="962"/>
      <c r="E334" s="348">
        <v>43539</v>
      </c>
      <c r="F334" s="348">
        <v>43547</v>
      </c>
      <c r="G334" s="348">
        <v>43575</v>
      </c>
    </row>
    <row r="335" spans="1:7" ht="12.75" customHeight="1">
      <c r="B335" s="348" t="s">
        <v>751</v>
      </c>
      <c r="C335" s="348" t="s">
        <v>745</v>
      </c>
      <c r="D335" s="962"/>
      <c r="E335" s="348">
        <v>43546</v>
      </c>
      <c r="F335" s="348">
        <v>43554</v>
      </c>
      <c r="G335" s="348">
        <v>43582</v>
      </c>
    </row>
    <row r="336" spans="1:7" ht="12.75" customHeight="1">
      <c r="B336" s="348" t="s">
        <v>2073</v>
      </c>
      <c r="C336" s="348" t="s">
        <v>746</v>
      </c>
      <c r="D336" s="963"/>
      <c r="E336" s="348">
        <v>43553</v>
      </c>
      <c r="F336" s="348">
        <v>43561</v>
      </c>
      <c r="G336" s="348">
        <v>43589</v>
      </c>
    </row>
    <row r="337" spans="1:7">
      <c r="B337" s="335"/>
      <c r="C337" s="360"/>
      <c r="D337" s="359"/>
      <c r="E337" s="358"/>
      <c r="F337" s="349"/>
      <c r="G337" s="349"/>
    </row>
    <row r="338" spans="1:7">
      <c r="A338" s="335" t="s">
        <v>2072</v>
      </c>
      <c r="B338" s="948" t="s">
        <v>40</v>
      </c>
      <c r="C338" s="948" t="s">
        <v>41</v>
      </c>
      <c r="D338" s="948" t="s">
        <v>42</v>
      </c>
      <c r="E338" s="948" t="s">
        <v>2000</v>
      </c>
      <c r="F338" s="332" t="s">
        <v>325</v>
      </c>
      <c r="G338" s="332" t="s">
        <v>302</v>
      </c>
    </row>
    <row r="339" spans="1:7">
      <c r="A339" s="335" t="s">
        <v>2071</v>
      </c>
      <c r="B339" s="949"/>
      <c r="C339" s="949"/>
      <c r="D339" s="949"/>
      <c r="E339" s="949"/>
      <c r="F339" s="332" t="s">
        <v>44</v>
      </c>
      <c r="G339" s="332" t="s">
        <v>45</v>
      </c>
    </row>
    <row r="340" spans="1:7" ht="13.5" customHeight="1">
      <c r="A340" s="329" t="s">
        <v>346</v>
      </c>
      <c r="B340" s="357" t="s">
        <v>2070</v>
      </c>
      <c r="C340" s="348" t="s">
        <v>2069</v>
      </c>
      <c r="D340" s="966" t="s">
        <v>1996</v>
      </c>
      <c r="E340" s="348">
        <v>43522</v>
      </c>
      <c r="F340" s="348">
        <v>43528</v>
      </c>
      <c r="G340" s="348">
        <v>43551</v>
      </c>
    </row>
    <row r="341" spans="1:7" ht="13.5" customHeight="1">
      <c r="A341" s="329" t="s">
        <v>346</v>
      </c>
      <c r="B341" s="348" t="s">
        <v>2068</v>
      </c>
      <c r="C341" s="348" t="s">
        <v>2067</v>
      </c>
      <c r="D341" s="967"/>
      <c r="E341" s="348">
        <v>43529</v>
      </c>
      <c r="F341" s="348">
        <v>43535</v>
      </c>
      <c r="G341" s="348">
        <v>43558</v>
      </c>
    </row>
    <row r="342" spans="1:7" ht="13.5" customHeight="1">
      <c r="B342" s="348" t="s">
        <v>2066</v>
      </c>
      <c r="C342" s="348" t="s">
        <v>2065</v>
      </c>
      <c r="D342" s="967"/>
      <c r="E342" s="348">
        <v>43536</v>
      </c>
      <c r="F342" s="348">
        <v>43542</v>
      </c>
      <c r="G342" s="348">
        <v>43565</v>
      </c>
    </row>
    <row r="343" spans="1:7" ht="13.5" customHeight="1">
      <c r="B343" s="348" t="s">
        <v>2064</v>
      </c>
      <c r="C343" s="348" t="s">
        <v>2063</v>
      </c>
      <c r="D343" s="967"/>
      <c r="E343" s="348">
        <v>43543</v>
      </c>
      <c r="F343" s="348">
        <v>43549</v>
      </c>
      <c r="G343" s="348">
        <v>43572</v>
      </c>
    </row>
    <row r="344" spans="1:7" ht="13.5" customHeight="1">
      <c r="A344" s="329" t="s">
        <v>346</v>
      </c>
      <c r="B344" s="348" t="s">
        <v>1196</v>
      </c>
      <c r="C344" s="348" t="s">
        <v>1196</v>
      </c>
      <c r="D344" s="968"/>
      <c r="E344" s="348">
        <v>43550</v>
      </c>
      <c r="F344" s="348">
        <v>43556</v>
      </c>
      <c r="G344" s="348">
        <v>43579</v>
      </c>
    </row>
    <row r="345" spans="1:7" ht="13.5" customHeight="1">
      <c r="B345" s="350"/>
      <c r="C345" s="350"/>
      <c r="D345" s="356"/>
      <c r="E345" s="350"/>
      <c r="F345" s="350"/>
      <c r="G345" s="350"/>
    </row>
    <row r="346" spans="1:7" ht="13.5" customHeight="1">
      <c r="A346" s="335" t="s">
        <v>1252</v>
      </c>
      <c r="B346" s="948" t="s">
        <v>40</v>
      </c>
      <c r="C346" s="948" t="s">
        <v>41</v>
      </c>
      <c r="D346" s="948" t="s">
        <v>42</v>
      </c>
      <c r="E346" s="948" t="s">
        <v>2000</v>
      </c>
      <c r="F346" s="332" t="s">
        <v>325</v>
      </c>
      <c r="G346" s="332" t="s">
        <v>1252</v>
      </c>
    </row>
    <row r="347" spans="1:7" ht="13.5" customHeight="1">
      <c r="A347" s="335" t="s">
        <v>2062</v>
      </c>
      <c r="B347" s="949"/>
      <c r="C347" s="949"/>
      <c r="D347" s="949"/>
      <c r="E347" s="949"/>
      <c r="F347" s="332" t="s">
        <v>44</v>
      </c>
      <c r="G347" s="332" t="s">
        <v>45</v>
      </c>
    </row>
    <row r="348" spans="1:7" ht="13.5" customHeight="1">
      <c r="A348" s="329" t="s">
        <v>346</v>
      </c>
      <c r="B348" s="348" t="s">
        <v>2061</v>
      </c>
      <c r="C348" s="348" t="s">
        <v>442</v>
      </c>
      <c r="D348" s="966" t="s">
        <v>2060</v>
      </c>
      <c r="E348" s="348">
        <v>43518</v>
      </c>
      <c r="F348" s="348">
        <v>43525</v>
      </c>
      <c r="G348" s="348">
        <v>43558</v>
      </c>
    </row>
    <row r="349" spans="1:7" ht="13.5" customHeight="1">
      <c r="A349" s="329" t="s">
        <v>346</v>
      </c>
      <c r="B349" s="348" t="s">
        <v>2059</v>
      </c>
      <c r="C349" s="348" t="s">
        <v>443</v>
      </c>
      <c r="D349" s="967"/>
      <c r="E349" s="348">
        <v>43525</v>
      </c>
      <c r="F349" s="348">
        <v>43532</v>
      </c>
      <c r="G349" s="348">
        <v>43565</v>
      </c>
    </row>
    <row r="350" spans="1:7" ht="13.5" customHeight="1">
      <c r="B350" s="348" t="s">
        <v>2058</v>
      </c>
      <c r="C350" s="348" t="s">
        <v>484</v>
      </c>
      <c r="D350" s="967"/>
      <c r="E350" s="348">
        <v>43532</v>
      </c>
      <c r="F350" s="348">
        <v>43539</v>
      </c>
      <c r="G350" s="348">
        <v>43572</v>
      </c>
    </row>
    <row r="351" spans="1:7" ht="13.5" customHeight="1">
      <c r="B351" s="348" t="s">
        <v>2057</v>
      </c>
      <c r="C351" s="348" t="s">
        <v>745</v>
      </c>
      <c r="D351" s="967"/>
      <c r="E351" s="348">
        <v>43539</v>
      </c>
      <c r="F351" s="348">
        <v>43546</v>
      </c>
      <c r="G351" s="348">
        <v>43579</v>
      </c>
    </row>
    <row r="352" spans="1:7">
      <c r="B352" s="348" t="s">
        <v>2056</v>
      </c>
      <c r="C352" s="348" t="s">
        <v>746</v>
      </c>
      <c r="D352" s="967"/>
      <c r="E352" s="348">
        <v>43546</v>
      </c>
      <c r="F352" s="348">
        <v>43553</v>
      </c>
      <c r="G352" s="348">
        <v>43586</v>
      </c>
    </row>
    <row r="353" spans="1:7" ht="13.5" customHeight="1">
      <c r="A353" s="329" t="s">
        <v>346</v>
      </c>
      <c r="B353" s="348" t="s">
        <v>2055</v>
      </c>
      <c r="C353" s="348" t="s">
        <v>747</v>
      </c>
      <c r="D353" s="968"/>
      <c r="E353" s="348">
        <v>43553</v>
      </c>
      <c r="F353" s="348">
        <v>43560</v>
      </c>
      <c r="G353" s="348">
        <v>43593</v>
      </c>
    </row>
    <row r="354" spans="1:7">
      <c r="A354" s="336"/>
      <c r="B354" s="350"/>
      <c r="C354" s="350"/>
    </row>
    <row r="355" spans="1:7">
      <c r="A355" s="335" t="s">
        <v>187</v>
      </c>
      <c r="B355" s="950" t="s">
        <v>40</v>
      </c>
      <c r="C355" s="950" t="s">
        <v>41</v>
      </c>
      <c r="D355" s="950" t="s">
        <v>42</v>
      </c>
      <c r="E355" s="948" t="s">
        <v>2000</v>
      </c>
      <c r="F355" s="332" t="s">
        <v>325</v>
      </c>
      <c r="G355" s="332" t="s">
        <v>188</v>
      </c>
    </row>
    <row r="356" spans="1:7">
      <c r="A356" s="334" t="s">
        <v>2054</v>
      </c>
      <c r="B356" s="950"/>
      <c r="C356" s="950"/>
      <c r="D356" s="950"/>
      <c r="E356" s="949"/>
      <c r="F356" s="332" t="s">
        <v>44</v>
      </c>
      <c r="G356" s="332" t="s">
        <v>45</v>
      </c>
    </row>
    <row r="357" spans="1:7" ht="12.75" customHeight="1">
      <c r="A357" s="347"/>
      <c r="B357" s="348" t="s">
        <v>64</v>
      </c>
      <c r="C357" s="348" t="s">
        <v>2053</v>
      </c>
      <c r="D357" s="966" t="s">
        <v>2052</v>
      </c>
      <c r="E357" s="348">
        <v>43521</v>
      </c>
      <c r="F357" s="348">
        <v>43527</v>
      </c>
      <c r="G357" s="348">
        <v>43542</v>
      </c>
    </row>
    <row r="358" spans="1:7" ht="12.75" customHeight="1">
      <c r="A358" s="347"/>
      <c r="B358" s="348" t="s">
        <v>2051</v>
      </c>
      <c r="C358" s="348" t="s">
        <v>2050</v>
      </c>
      <c r="D358" s="967"/>
      <c r="E358" s="348">
        <v>43528</v>
      </c>
      <c r="F358" s="348">
        <v>43534</v>
      </c>
      <c r="G358" s="348">
        <v>43549</v>
      </c>
    </row>
    <row r="359" spans="1:7" ht="12.75" customHeight="1">
      <c r="A359" s="347"/>
      <c r="B359" s="348" t="s">
        <v>2049</v>
      </c>
      <c r="C359" s="348" t="s">
        <v>2048</v>
      </c>
      <c r="D359" s="967"/>
      <c r="E359" s="348">
        <v>43535</v>
      </c>
      <c r="F359" s="348">
        <v>43541</v>
      </c>
      <c r="G359" s="348">
        <v>43556</v>
      </c>
    </row>
    <row r="360" spans="1:7" ht="12.75" customHeight="1">
      <c r="A360" s="347"/>
      <c r="B360" s="348" t="s">
        <v>2047</v>
      </c>
      <c r="C360" s="348" t="s">
        <v>2046</v>
      </c>
      <c r="D360" s="967"/>
      <c r="E360" s="348">
        <v>43542</v>
      </c>
      <c r="F360" s="348">
        <v>43548</v>
      </c>
      <c r="G360" s="348">
        <v>43563</v>
      </c>
    </row>
    <row r="361" spans="1:7" ht="12.75" customHeight="1">
      <c r="A361" s="335"/>
      <c r="B361" s="348" t="s">
        <v>2045</v>
      </c>
      <c r="C361" s="348" t="s">
        <v>2044</v>
      </c>
      <c r="D361" s="967"/>
      <c r="E361" s="348">
        <v>43549</v>
      </c>
      <c r="F361" s="348">
        <v>43555</v>
      </c>
      <c r="G361" s="348">
        <v>43570</v>
      </c>
    </row>
    <row r="362" spans="1:7" ht="12.75" customHeight="1">
      <c r="A362" s="347"/>
      <c r="B362" s="348" t="s">
        <v>2043</v>
      </c>
      <c r="C362" s="348" t="s">
        <v>2042</v>
      </c>
      <c r="D362" s="968"/>
      <c r="E362" s="348">
        <v>43556</v>
      </c>
      <c r="F362" s="348">
        <v>43562</v>
      </c>
      <c r="G362" s="348">
        <v>43577</v>
      </c>
    </row>
    <row r="363" spans="1:7">
      <c r="A363" s="335"/>
      <c r="C363" s="355"/>
      <c r="D363" s="354"/>
      <c r="E363" s="353"/>
    </row>
    <row r="364" spans="1:7" ht="12.75" customHeight="1">
      <c r="A364" s="335" t="s">
        <v>2041</v>
      </c>
      <c r="B364" s="948" t="s">
        <v>40</v>
      </c>
      <c r="C364" s="948" t="s">
        <v>41</v>
      </c>
      <c r="D364" s="948" t="s">
        <v>42</v>
      </c>
      <c r="E364" s="948" t="s">
        <v>2000</v>
      </c>
      <c r="F364" s="332" t="s">
        <v>325</v>
      </c>
      <c r="G364" s="332" t="s">
        <v>188</v>
      </c>
    </row>
    <row r="365" spans="1:7" ht="12.75" customHeight="1">
      <c r="A365" s="335" t="s">
        <v>2040</v>
      </c>
      <c r="B365" s="949"/>
      <c r="C365" s="949"/>
      <c r="D365" s="949"/>
      <c r="E365" s="949"/>
      <c r="F365" s="332" t="s">
        <v>44</v>
      </c>
      <c r="G365" s="332" t="s">
        <v>45</v>
      </c>
    </row>
    <row r="366" spans="1:7" ht="12.75" customHeight="1">
      <c r="B366" s="348" t="s">
        <v>576</v>
      </c>
      <c r="C366" s="348" t="s">
        <v>2035</v>
      </c>
      <c r="D366" s="969" t="s">
        <v>2039</v>
      </c>
      <c r="E366" s="348">
        <v>43522</v>
      </c>
      <c r="F366" s="348">
        <v>43528</v>
      </c>
      <c r="G366" s="348">
        <v>43542</v>
      </c>
    </row>
    <row r="367" spans="1:7" ht="12.75" customHeight="1">
      <c r="B367" s="348" t="s">
        <v>577</v>
      </c>
      <c r="C367" s="348" t="s">
        <v>2038</v>
      </c>
      <c r="D367" s="970"/>
      <c r="E367" s="348">
        <v>43529</v>
      </c>
      <c r="F367" s="348">
        <v>43535</v>
      </c>
      <c r="G367" s="348">
        <v>43549</v>
      </c>
    </row>
    <row r="368" spans="1:7" ht="12.75" customHeight="1">
      <c r="B368" s="348" t="s">
        <v>372</v>
      </c>
      <c r="C368" s="348" t="s">
        <v>2035</v>
      </c>
      <c r="D368" s="970"/>
      <c r="E368" s="348">
        <v>43536</v>
      </c>
      <c r="F368" s="348">
        <v>43542</v>
      </c>
      <c r="G368" s="348">
        <v>43556</v>
      </c>
    </row>
    <row r="369" spans="1:7" ht="12.75" customHeight="1">
      <c r="B369" s="348" t="s">
        <v>208</v>
      </c>
      <c r="C369" s="348" t="s">
        <v>2037</v>
      </c>
      <c r="D369" s="970"/>
      <c r="E369" s="348">
        <v>43543</v>
      </c>
      <c r="F369" s="348">
        <v>43549</v>
      </c>
      <c r="G369" s="348">
        <v>43563</v>
      </c>
    </row>
    <row r="370" spans="1:7" ht="12.75" customHeight="1">
      <c r="B370" s="348" t="s">
        <v>2036</v>
      </c>
      <c r="C370" s="348" t="s">
        <v>2035</v>
      </c>
      <c r="D370" s="971"/>
      <c r="E370" s="348">
        <v>43550</v>
      </c>
      <c r="F370" s="348">
        <v>43556</v>
      </c>
      <c r="G370" s="348">
        <v>43570</v>
      </c>
    </row>
    <row r="371" spans="1:7">
      <c r="C371" s="352"/>
      <c r="D371" s="351"/>
      <c r="E371" s="350"/>
      <c r="G371" s="349"/>
    </row>
    <row r="372" spans="1:7">
      <c r="A372" s="346" t="s">
        <v>2034</v>
      </c>
      <c r="B372" s="951" t="s">
        <v>40</v>
      </c>
      <c r="C372" s="951" t="s">
        <v>41</v>
      </c>
      <c r="D372" s="951" t="s">
        <v>42</v>
      </c>
      <c r="E372" s="953" t="s">
        <v>2000</v>
      </c>
      <c r="F372" s="348" t="s">
        <v>325</v>
      </c>
      <c r="G372" s="348" t="s">
        <v>188</v>
      </c>
    </row>
    <row r="373" spans="1:7" ht="12" customHeight="1">
      <c r="A373" s="346"/>
      <c r="B373" s="959"/>
      <c r="C373" s="952"/>
      <c r="D373" s="952"/>
      <c r="E373" s="954"/>
      <c r="F373" s="345" t="s">
        <v>44</v>
      </c>
      <c r="G373" s="332" t="s">
        <v>45</v>
      </c>
    </row>
    <row r="374" spans="1:7" ht="12.75" customHeight="1">
      <c r="A374" s="346"/>
      <c r="B374" s="345" t="s">
        <v>2033</v>
      </c>
      <c r="C374" s="345" t="s">
        <v>2032</v>
      </c>
      <c r="D374" s="969" t="s">
        <v>2031</v>
      </c>
      <c r="E374" s="345">
        <v>43518</v>
      </c>
      <c r="F374" s="345">
        <v>43525</v>
      </c>
      <c r="G374" s="345">
        <v>43540</v>
      </c>
    </row>
    <row r="375" spans="1:7" ht="12.75" customHeight="1">
      <c r="A375" s="347"/>
      <c r="B375" s="345" t="s">
        <v>328</v>
      </c>
      <c r="C375" s="345" t="s">
        <v>2030</v>
      </c>
      <c r="D375" s="970"/>
      <c r="E375" s="345">
        <v>43525</v>
      </c>
      <c r="F375" s="345">
        <v>43532</v>
      </c>
      <c r="G375" s="345">
        <v>43547</v>
      </c>
    </row>
    <row r="376" spans="1:7" ht="12.75" customHeight="1">
      <c r="A376" s="347"/>
      <c r="B376" s="345" t="s">
        <v>2029</v>
      </c>
      <c r="C376" s="345" t="s">
        <v>2028</v>
      </c>
      <c r="D376" s="970"/>
      <c r="E376" s="345">
        <v>43532</v>
      </c>
      <c r="F376" s="345">
        <v>43539</v>
      </c>
      <c r="G376" s="345">
        <v>43554</v>
      </c>
    </row>
    <row r="377" spans="1:7" ht="12.75" customHeight="1">
      <c r="A377" s="346"/>
      <c r="B377" s="345" t="s">
        <v>2027</v>
      </c>
      <c r="C377" s="345" t="s">
        <v>2026</v>
      </c>
      <c r="D377" s="970"/>
      <c r="E377" s="345">
        <v>43539</v>
      </c>
      <c r="F377" s="345">
        <v>43546</v>
      </c>
      <c r="G377" s="345">
        <v>43561</v>
      </c>
    </row>
    <row r="378" spans="1:7" ht="12.75" customHeight="1">
      <c r="A378" s="346"/>
      <c r="B378" s="345" t="s">
        <v>2025</v>
      </c>
      <c r="C378" s="345" t="s">
        <v>2024</v>
      </c>
      <c r="D378" s="970"/>
      <c r="E378" s="345">
        <v>43546</v>
      </c>
      <c r="F378" s="345">
        <v>43553</v>
      </c>
      <c r="G378" s="345">
        <v>43568</v>
      </c>
    </row>
    <row r="379" spans="1:7" ht="12.75" customHeight="1">
      <c r="A379" s="346"/>
      <c r="B379" s="345"/>
      <c r="C379" s="345"/>
      <c r="D379" s="971"/>
      <c r="E379" s="345">
        <v>43553</v>
      </c>
      <c r="F379" s="345">
        <v>43560</v>
      </c>
      <c r="G379" s="345">
        <v>43575</v>
      </c>
    </row>
    <row r="380" spans="1:7" s="338" customFormat="1" ht="12.75" customHeight="1">
      <c r="B380" s="343"/>
      <c r="C380" s="343"/>
      <c r="D380" s="341"/>
      <c r="E380" s="341"/>
      <c r="F380" s="341"/>
      <c r="G380" s="341"/>
    </row>
    <row r="381" spans="1:7" s="338" customFormat="1" ht="12.75" customHeight="1">
      <c r="A381" s="341" t="s">
        <v>2023</v>
      </c>
      <c r="B381" s="964" t="s">
        <v>40</v>
      </c>
      <c r="C381" s="964" t="s">
        <v>41</v>
      </c>
      <c r="D381" s="964" t="s">
        <v>42</v>
      </c>
      <c r="E381" s="964" t="s">
        <v>1971</v>
      </c>
      <c r="F381" s="340" t="s">
        <v>325</v>
      </c>
      <c r="G381" s="340" t="s">
        <v>2022</v>
      </c>
    </row>
    <row r="382" spans="1:7" s="338" customFormat="1" ht="12.75" customHeight="1">
      <c r="A382" s="341" t="s">
        <v>2011</v>
      </c>
      <c r="B382" s="965"/>
      <c r="C382" s="965"/>
      <c r="D382" s="965"/>
      <c r="E382" s="965"/>
      <c r="F382" s="340" t="s">
        <v>44</v>
      </c>
      <c r="G382" s="340" t="s">
        <v>45</v>
      </c>
    </row>
    <row r="383" spans="1:7" s="338" customFormat="1" ht="12.75" customHeight="1">
      <c r="A383" s="341"/>
      <c r="B383" s="339" t="s">
        <v>2021</v>
      </c>
      <c r="C383" s="339" t="s">
        <v>2018</v>
      </c>
      <c r="D383" s="972" t="s">
        <v>2020</v>
      </c>
      <c r="E383" s="339">
        <v>43522</v>
      </c>
      <c r="F383" s="339">
        <v>43529</v>
      </c>
      <c r="G383" s="339">
        <v>43552</v>
      </c>
    </row>
    <row r="384" spans="1:7" s="338" customFormat="1" ht="12.75" customHeight="1">
      <c r="A384" s="341"/>
      <c r="B384" s="339" t="s">
        <v>2019</v>
      </c>
      <c r="C384" s="339" t="s">
        <v>2018</v>
      </c>
      <c r="D384" s="973"/>
      <c r="E384" s="339">
        <v>43529</v>
      </c>
      <c r="F384" s="339">
        <v>43536</v>
      </c>
      <c r="G384" s="339">
        <v>43559</v>
      </c>
    </row>
    <row r="385" spans="1:7" s="338" customFormat="1" ht="12.75" customHeight="1">
      <c r="A385" s="341"/>
      <c r="B385" s="339" t="s">
        <v>2017</v>
      </c>
      <c r="C385" s="339" t="s">
        <v>2016</v>
      </c>
      <c r="D385" s="973"/>
      <c r="E385" s="339">
        <v>43536</v>
      </c>
      <c r="F385" s="339">
        <v>43543</v>
      </c>
      <c r="G385" s="339">
        <v>43566</v>
      </c>
    </row>
    <row r="386" spans="1:7" s="338" customFormat="1" ht="12.75" customHeight="1">
      <c r="A386" s="341"/>
      <c r="B386" s="339" t="s">
        <v>2015</v>
      </c>
      <c r="C386" s="339" t="s">
        <v>2014</v>
      </c>
      <c r="D386" s="973"/>
      <c r="E386" s="339">
        <v>43543</v>
      </c>
      <c r="F386" s="339">
        <v>43550</v>
      </c>
      <c r="G386" s="339">
        <v>43573</v>
      </c>
    </row>
    <row r="387" spans="1:7" s="338" customFormat="1" ht="12.75" customHeight="1">
      <c r="A387" s="341"/>
      <c r="B387" s="339" t="s">
        <v>2013</v>
      </c>
      <c r="C387" s="339" t="s">
        <v>2012</v>
      </c>
      <c r="D387" s="974"/>
      <c r="E387" s="339">
        <v>43550</v>
      </c>
      <c r="F387" s="339">
        <v>43557</v>
      </c>
      <c r="G387" s="339">
        <v>43580</v>
      </c>
    </row>
    <row r="388" spans="1:7" s="338" customFormat="1" ht="12.75" customHeight="1">
      <c r="B388" s="343"/>
      <c r="C388" s="343"/>
      <c r="D388" s="344"/>
      <c r="E388" s="343"/>
      <c r="F388" s="343"/>
      <c r="G388" s="343"/>
    </row>
    <row r="389" spans="1:7" s="338" customFormat="1" ht="12.75" customHeight="1">
      <c r="A389" s="341" t="s">
        <v>1052</v>
      </c>
      <c r="B389" s="964" t="s">
        <v>40</v>
      </c>
      <c r="C389" s="964" t="s">
        <v>41</v>
      </c>
      <c r="D389" s="964" t="s">
        <v>42</v>
      </c>
      <c r="E389" s="964" t="s">
        <v>1971</v>
      </c>
      <c r="F389" s="340" t="s">
        <v>325</v>
      </c>
      <c r="G389" s="340" t="s">
        <v>193</v>
      </c>
    </row>
    <row r="390" spans="1:7" s="338" customFormat="1" ht="12.75" customHeight="1">
      <c r="A390" s="341" t="s">
        <v>2011</v>
      </c>
      <c r="B390" s="965"/>
      <c r="C390" s="965"/>
      <c r="D390" s="965"/>
      <c r="E390" s="965"/>
      <c r="F390" s="340" t="s">
        <v>44</v>
      </c>
      <c r="G390" s="340" t="s">
        <v>45</v>
      </c>
    </row>
    <row r="391" spans="1:7" s="338" customFormat="1" ht="12.75" customHeight="1">
      <c r="A391" s="341"/>
      <c r="B391" s="339" t="s">
        <v>2010</v>
      </c>
      <c r="C391" s="339" t="s">
        <v>2009</v>
      </c>
      <c r="D391" s="972" t="s">
        <v>2008</v>
      </c>
      <c r="E391" s="339">
        <v>43522</v>
      </c>
      <c r="F391" s="339">
        <v>43529</v>
      </c>
      <c r="G391" s="339">
        <v>43194</v>
      </c>
    </row>
    <row r="392" spans="1:7" s="338" customFormat="1" ht="12.75" customHeight="1">
      <c r="A392" s="341"/>
      <c r="B392" s="339" t="s">
        <v>2007</v>
      </c>
      <c r="C392" s="339" t="s">
        <v>2006</v>
      </c>
      <c r="D392" s="973"/>
      <c r="E392" s="339">
        <f t="shared" ref="E392:G395" si="7">E391+7</f>
        <v>43529</v>
      </c>
      <c r="F392" s="339">
        <f t="shared" si="7"/>
        <v>43536</v>
      </c>
      <c r="G392" s="339">
        <f t="shared" si="7"/>
        <v>43201</v>
      </c>
    </row>
    <row r="393" spans="1:7" s="338" customFormat="1" ht="12.75" customHeight="1">
      <c r="A393" s="341"/>
      <c r="B393" s="339" t="s">
        <v>2005</v>
      </c>
      <c r="C393" s="339" t="s">
        <v>2004</v>
      </c>
      <c r="D393" s="973"/>
      <c r="E393" s="339">
        <f t="shared" si="7"/>
        <v>43536</v>
      </c>
      <c r="F393" s="339">
        <f t="shared" si="7"/>
        <v>43543</v>
      </c>
      <c r="G393" s="339">
        <f t="shared" si="7"/>
        <v>43208</v>
      </c>
    </row>
    <row r="394" spans="1:7" s="338" customFormat="1" ht="12.75" customHeight="1">
      <c r="A394" s="341"/>
      <c r="B394" s="339" t="s">
        <v>2003</v>
      </c>
      <c r="C394" s="339" t="s">
        <v>2002</v>
      </c>
      <c r="D394" s="973"/>
      <c r="E394" s="339">
        <f t="shared" si="7"/>
        <v>43543</v>
      </c>
      <c r="F394" s="339">
        <f t="shared" si="7"/>
        <v>43550</v>
      </c>
      <c r="G394" s="339">
        <f t="shared" si="7"/>
        <v>43215</v>
      </c>
    </row>
    <row r="395" spans="1:7" s="338" customFormat="1" ht="12.75" customHeight="1">
      <c r="A395" s="341"/>
      <c r="B395" s="339" t="s">
        <v>2001</v>
      </c>
      <c r="C395" s="339" t="s">
        <v>585</v>
      </c>
      <c r="D395" s="974"/>
      <c r="E395" s="339">
        <f t="shared" si="7"/>
        <v>43550</v>
      </c>
      <c r="F395" s="339">
        <f t="shared" si="7"/>
        <v>43557</v>
      </c>
      <c r="G395" s="339">
        <f t="shared" si="7"/>
        <v>43222</v>
      </c>
    </row>
    <row r="396" spans="1:7" s="338" customFormat="1">
      <c r="A396" s="341"/>
      <c r="B396" s="342"/>
      <c r="C396" s="342"/>
      <c r="D396" s="342"/>
      <c r="E396" s="342"/>
    </row>
    <row r="397" spans="1:7" s="338" customFormat="1">
      <c r="A397" s="341" t="s">
        <v>1052</v>
      </c>
      <c r="B397" s="964" t="s">
        <v>40</v>
      </c>
      <c r="C397" s="964" t="s">
        <v>41</v>
      </c>
      <c r="D397" s="964" t="s">
        <v>42</v>
      </c>
      <c r="E397" s="964" t="s">
        <v>2000</v>
      </c>
      <c r="F397" s="340" t="s">
        <v>325</v>
      </c>
      <c r="G397" s="340" t="s">
        <v>193</v>
      </c>
    </row>
    <row r="398" spans="1:7" s="338" customFormat="1">
      <c r="A398" s="341" t="s">
        <v>1999</v>
      </c>
      <c r="B398" s="965"/>
      <c r="C398" s="965"/>
      <c r="D398" s="965"/>
      <c r="E398" s="965"/>
      <c r="F398" s="340" t="s">
        <v>44</v>
      </c>
      <c r="G398" s="340" t="s">
        <v>45</v>
      </c>
    </row>
    <row r="399" spans="1:7" s="338" customFormat="1" ht="13.5" customHeight="1">
      <c r="B399" s="339" t="s">
        <v>1998</v>
      </c>
      <c r="C399" s="339" t="s">
        <v>1997</v>
      </c>
      <c r="D399" s="972" t="s">
        <v>1996</v>
      </c>
      <c r="E399" s="339">
        <v>43521</v>
      </c>
      <c r="F399" s="339">
        <v>43527</v>
      </c>
      <c r="G399" s="339">
        <v>43556</v>
      </c>
    </row>
    <row r="400" spans="1:7" s="338" customFormat="1" ht="13.5" customHeight="1">
      <c r="B400" s="339" t="s">
        <v>1995</v>
      </c>
      <c r="C400" s="339" t="s">
        <v>1994</v>
      </c>
      <c r="D400" s="973"/>
      <c r="E400" s="339">
        <v>43528</v>
      </c>
      <c r="F400" s="339">
        <v>43534</v>
      </c>
      <c r="G400" s="339">
        <v>43563</v>
      </c>
    </row>
    <row r="401" spans="1:7" s="338" customFormat="1" ht="13.5" customHeight="1">
      <c r="A401" s="338" t="s">
        <v>1196</v>
      </c>
      <c r="B401" s="339" t="s">
        <v>1993</v>
      </c>
      <c r="C401" s="339" t="s">
        <v>1992</v>
      </c>
      <c r="D401" s="973"/>
      <c r="E401" s="339">
        <v>43535</v>
      </c>
      <c r="F401" s="339">
        <v>43541</v>
      </c>
      <c r="G401" s="339">
        <v>43570</v>
      </c>
    </row>
    <row r="402" spans="1:7" s="338" customFormat="1" ht="13.5" customHeight="1">
      <c r="A402" s="338" t="s">
        <v>1196</v>
      </c>
      <c r="B402" s="339" t="s">
        <v>1991</v>
      </c>
      <c r="C402" s="339" t="s">
        <v>1990</v>
      </c>
      <c r="D402" s="973"/>
      <c r="E402" s="339">
        <v>43542</v>
      </c>
      <c r="F402" s="339">
        <v>43548</v>
      </c>
      <c r="G402" s="339">
        <v>43577</v>
      </c>
    </row>
    <row r="403" spans="1:7" s="338" customFormat="1" ht="13.5" customHeight="1">
      <c r="A403" s="338" t="s">
        <v>1196</v>
      </c>
      <c r="B403" s="339" t="s">
        <v>1989</v>
      </c>
      <c r="C403" s="339" t="s">
        <v>1988</v>
      </c>
      <c r="D403" s="973"/>
      <c r="E403" s="339">
        <v>43549</v>
      </c>
      <c r="F403" s="339">
        <v>43555</v>
      </c>
      <c r="G403" s="339">
        <v>43584</v>
      </c>
    </row>
    <row r="404" spans="1:7" s="338" customFormat="1" ht="13.5" customHeight="1">
      <c r="B404" s="339" t="s">
        <v>1987</v>
      </c>
      <c r="C404" s="339" t="s">
        <v>1986</v>
      </c>
      <c r="D404" s="974"/>
      <c r="E404" s="339">
        <v>43556</v>
      </c>
      <c r="F404" s="339">
        <v>43562</v>
      </c>
      <c r="G404" s="339">
        <v>43591</v>
      </c>
    </row>
    <row r="405" spans="1:7">
      <c r="C405" s="337"/>
      <c r="D405" s="337"/>
      <c r="E405" s="337"/>
      <c r="G405" s="336"/>
    </row>
    <row r="406" spans="1:7">
      <c r="A406" s="335" t="s">
        <v>1985</v>
      </c>
      <c r="B406" s="948" t="s">
        <v>40</v>
      </c>
      <c r="C406" s="948" t="s">
        <v>41</v>
      </c>
      <c r="D406" s="948" t="s">
        <v>42</v>
      </c>
      <c r="E406" s="948" t="s">
        <v>1971</v>
      </c>
      <c r="F406" s="332" t="s">
        <v>325</v>
      </c>
      <c r="G406" s="332" t="s">
        <v>317</v>
      </c>
    </row>
    <row r="407" spans="1:7">
      <c r="A407" s="334" t="s">
        <v>1984</v>
      </c>
      <c r="B407" s="949"/>
      <c r="C407" s="949"/>
      <c r="D407" s="949"/>
      <c r="E407" s="949"/>
      <c r="F407" s="332" t="s">
        <v>44</v>
      </c>
      <c r="G407" s="332" t="s">
        <v>45</v>
      </c>
    </row>
    <row r="408" spans="1:7" ht="14.25" customHeight="1">
      <c r="B408" s="331" t="s">
        <v>1983</v>
      </c>
      <c r="C408" s="331" t="s">
        <v>395</v>
      </c>
      <c r="D408" s="951" t="s">
        <v>1982</v>
      </c>
      <c r="E408" s="331">
        <v>43524</v>
      </c>
      <c r="F408" s="331">
        <v>43531</v>
      </c>
      <c r="G408" s="331">
        <v>43570</v>
      </c>
    </row>
    <row r="409" spans="1:7" ht="14.25" customHeight="1">
      <c r="B409" s="331" t="s">
        <v>1981</v>
      </c>
      <c r="C409" s="331" t="s">
        <v>1980</v>
      </c>
      <c r="D409" s="959"/>
      <c r="E409" s="331">
        <v>43531</v>
      </c>
      <c r="F409" s="331">
        <v>43538</v>
      </c>
      <c r="G409" s="331">
        <v>43577</v>
      </c>
    </row>
    <row r="410" spans="1:7" ht="14.25" customHeight="1">
      <c r="B410" s="331" t="s">
        <v>1979</v>
      </c>
      <c r="C410" s="331" t="s">
        <v>1978</v>
      </c>
      <c r="D410" s="959"/>
      <c r="E410" s="331">
        <v>43538</v>
      </c>
      <c r="F410" s="331">
        <v>43545</v>
      </c>
      <c r="G410" s="331">
        <v>43584</v>
      </c>
    </row>
    <row r="411" spans="1:7" ht="13.5" customHeight="1">
      <c r="B411" s="331" t="s">
        <v>1977</v>
      </c>
      <c r="C411" s="331" t="s">
        <v>1976</v>
      </c>
      <c r="D411" s="959"/>
      <c r="E411" s="331">
        <v>43545</v>
      </c>
      <c r="F411" s="331">
        <v>43552</v>
      </c>
      <c r="G411" s="331">
        <v>43591</v>
      </c>
    </row>
    <row r="412" spans="1:7" ht="13.5" customHeight="1">
      <c r="B412" s="331" t="s">
        <v>1975</v>
      </c>
      <c r="C412" s="331" t="s">
        <v>1974</v>
      </c>
      <c r="D412" s="952"/>
      <c r="E412" s="331">
        <v>43552</v>
      </c>
      <c r="F412" s="331">
        <v>43559</v>
      </c>
      <c r="G412" s="331">
        <v>43598</v>
      </c>
    </row>
    <row r="414" spans="1:7">
      <c r="A414" s="329" t="s">
        <v>1973</v>
      </c>
      <c r="B414" s="948" t="s">
        <v>40</v>
      </c>
      <c r="C414" s="948" t="s">
        <v>41</v>
      </c>
      <c r="D414" s="948" t="s">
        <v>42</v>
      </c>
      <c r="E414" s="948" t="s">
        <v>1971</v>
      </c>
      <c r="F414" s="332" t="s">
        <v>325</v>
      </c>
      <c r="G414" s="332" t="s">
        <v>110</v>
      </c>
    </row>
    <row r="415" spans="1:7">
      <c r="A415" s="329" t="s">
        <v>1970</v>
      </c>
      <c r="B415" s="949"/>
      <c r="C415" s="949"/>
      <c r="D415" s="949"/>
      <c r="E415" s="949"/>
      <c r="F415" s="332" t="s">
        <v>44</v>
      </c>
      <c r="G415" s="332" t="s">
        <v>45</v>
      </c>
    </row>
    <row r="416" spans="1:7" ht="13.5" customHeight="1">
      <c r="A416" s="333"/>
      <c r="B416" s="331" t="s">
        <v>1969</v>
      </c>
      <c r="C416" s="331" t="s">
        <v>1968</v>
      </c>
      <c r="D416" s="951" t="s">
        <v>189</v>
      </c>
      <c r="E416" s="331">
        <v>43522</v>
      </c>
      <c r="F416" s="331">
        <v>43528</v>
      </c>
      <c r="G416" s="331">
        <v>43543</v>
      </c>
    </row>
    <row r="417" spans="1:7" ht="13.5" customHeight="1">
      <c r="A417" s="333"/>
      <c r="B417" s="331" t="s">
        <v>1967</v>
      </c>
      <c r="C417" s="331" t="s">
        <v>1966</v>
      </c>
      <c r="D417" s="959"/>
      <c r="E417" s="331">
        <v>43529</v>
      </c>
      <c r="F417" s="331">
        <v>43535</v>
      </c>
      <c r="G417" s="331">
        <v>43550</v>
      </c>
    </row>
    <row r="418" spans="1:7" ht="13.5" customHeight="1">
      <c r="A418" s="333"/>
      <c r="B418" s="331" t="s">
        <v>1965</v>
      </c>
      <c r="C418" s="331" t="s">
        <v>1964</v>
      </c>
      <c r="D418" s="959"/>
      <c r="E418" s="331">
        <v>43536</v>
      </c>
      <c r="F418" s="331">
        <v>43542</v>
      </c>
      <c r="G418" s="331">
        <v>43557</v>
      </c>
    </row>
    <row r="419" spans="1:7" ht="13.5" customHeight="1">
      <c r="A419" s="333"/>
      <c r="B419" s="331" t="s">
        <v>1963</v>
      </c>
      <c r="C419" s="331" t="s">
        <v>1962</v>
      </c>
      <c r="D419" s="959"/>
      <c r="E419" s="331">
        <v>43543</v>
      </c>
      <c r="F419" s="331">
        <v>43549</v>
      </c>
      <c r="G419" s="331">
        <v>43564</v>
      </c>
    </row>
    <row r="420" spans="1:7" ht="13.5" customHeight="1">
      <c r="A420" s="333"/>
      <c r="B420" s="331"/>
      <c r="C420" s="331"/>
      <c r="D420" s="952"/>
      <c r="E420" s="331">
        <v>43550</v>
      </c>
      <c r="F420" s="331">
        <v>43556</v>
      </c>
      <c r="G420" s="331">
        <v>43571</v>
      </c>
    </row>
    <row r="422" spans="1:7">
      <c r="A422" s="329" t="s">
        <v>1972</v>
      </c>
      <c r="B422" s="948" t="s">
        <v>40</v>
      </c>
      <c r="C422" s="948" t="s">
        <v>41</v>
      </c>
      <c r="D422" s="948" t="s">
        <v>42</v>
      </c>
      <c r="E422" s="948" t="s">
        <v>1971</v>
      </c>
      <c r="F422" s="332" t="s">
        <v>325</v>
      </c>
      <c r="G422" s="332" t="s">
        <v>108</v>
      </c>
    </row>
    <row r="423" spans="1:7">
      <c r="A423" s="329" t="s">
        <v>1970</v>
      </c>
      <c r="B423" s="949"/>
      <c r="C423" s="949"/>
      <c r="D423" s="949"/>
      <c r="E423" s="949"/>
      <c r="F423" s="332" t="s">
        <v>44</v>
      </c>
      <c r="G423" s="332" t="s">
        <v>45</v>
      </c>
    </row>
    <row r="424" spans="1:7" ht="13.5" customHeight="1">
      <c r="B424" s="331" t="s">
        <v>1969</v>
      </c>
      <c r="C424" s="331" t="s">
        <v>1968</v>
      </c>
      <c r="D424" s="951" t="s">
        <v>189</v>
      </c>
      <c r="E424" s="331">
        <v>43522</v>
      </c>
      <c r="F424" s="331">
        <v>43528</v>
      </c>
      <c r="G424" s="331">
        <v>43546</v>
      </c>
    </row>
    <row r="425" spans="1:7" ht="13.5" customHeight="1">
      <c r="B425" s="331" t="s">
        <v>1967</v>
      </c>
      <c r="C425" s="331" t="s">
        <v>1966</v>
      </c>
      <c r="D425" s="959"/>
      <c r="E425" s="331">
        <f t="shared" ref="E425:G428" si="8">E424+7</f>
        <v>43529</v>
      </c>
      <c r="F425" s="331">
        <f t="shared" si="8"/>
        <v>43535</v>
      </c>
      <c r="G425" s="331">
        <f t="shared" si="8"/>
        <v>43553</v>
      </c>
    </row>
    <row r="426" spans="1:7" ht="13.5" customHeight="1">
      <c r="B426" s="331" t="s">
        <v>1965</v>
      </c>
      <c r="C426" s="331" t="s">
        <v>1964</v>
      </c>
      <c r="D426" s="959"/>
      <c r="E426" s="331">
        <f t="shared" si="8"/>
        <v>43536</v>
      </c>
      <c r="F426" s="331">
        <f t="shared" si="8"/>
        <v>43542</v>
      </c>
      <c r="G426" s="331">
        <f t="shared" si="8"/>
        <v>43560</v>
      </c>
    </row>
    <row r="427" spans="1:7" ht="13.5" customHeight="1">
      <c r="B427" s="331" t="s">
        <v>1963</v>
      </c>
      <c r="C427" s="331" t="s">
        <v>1962</v>
      </c>
      <c r="D427" s="959"/>
      <c r="E427" s="331">
        <f t="shared" si="8"/>
        <v>43543</v>
      </c>
      <c r="F427" s="331">
        <f t="shared" si="8"/>
        <v>43549</v>
      </c>
      <c r="G427" s="331">
        <f t="shared" si="8"/>
        <v>43567</v>
      </c>
    </row>
    <row r="428" spans="1:7" ht="13.5" customHeight="1">
      <c r="B428" s="331"/>
      <c r="C428" s="331"/>
      <c r="D428" s="952"/>
      <c r="E428" s="331">
        <f t="shared" si="8"/>
        <v>43550</v>
      </c>
      <c r="F428" s="331">
        <f t="shared" si="8"/>
        <v>43556</v>
      </c>
      <c r="G428" s="331">
        <f t="shared" si="8"/>
        <v>43574</v>
      </c>
    </row>
    <row r="429" spans="1:7">
      <c r="C429" s="330"/>
    </row>
  </sheetData>
  <mergeCells count="237">
    <mergeCell ref="D424:D428"/>
    <mergeCell ref="D67:D72"/>
    <mergeCell ref="D187:D192"/>
    <mergeCell ref="D239:D243"/>
    <mergeCell ref="D264:D269"/>
    <mergeCell ref="D281:D286"/>
    <mergeCell ref="D298:D303"/>
    <mergeCell ref="D256:D260"/>
    <mergeCell ref="D391:D395"/>
    <mergeCell ref="D374:D379"/>
    <mergeCell ref="D196:D200"/>
    <mergeCell ref="D230:D235"/>
    <mergeCell ref="D248:D252"/>
    <mergeCell ref="D262:D263"/>
    <mergeCell ref="D237:D238"/>
    <mergeCell ref="D246:D247"/>
    <mergeCell ref="C381:C382"/>
    <mergeCell ref="B422:B423"/>
    <mergeCell ref="C422:C423"/>
    <mergeCell ref="C271:C272"/>
    <mergeCell ref="D338:D339"/>
    <mergeCell ref="C329:C330"/>
    <mergeCell ref="C338:C339"/>
    <mergeCell ref="C355:C356"/>
    <mergeCell ref="C321:C322"/>
    <mergeCell ref="D364:D365"/>
    <mergeCell ref="D372:D373"/>
    <mergeCell ref="D416:D420"/>
    <mergeCell ref="D408:D412"/>
    <mergeCell ref="B389:B390"/>
    <mergeCell ref="C389:C390"/>
    <mergeCell ref="D389:D390"/>
    <mergeCell ref="D422:D423"/>
    <mergeCell ref="C414:C415"/>
    <mergeCell ref="D397:D398"/>
    <mergeCell ref="D406:D407"/>
    <mergeCell ref="D414:D415"/>
    <mergeCell ref="B406:B407"/>
    <mergeCell ref="D381:D382"/>
    <mergeCell ref="C397:C398"/>
    <mergeCell ref="B372:B373"/>
    <mergeCell ref="C364:C365"/>
    <mergeCell ref="C372:C373"/>
    <mergeCell ref="B346:B347"/>
    <mergeCell ref="C346:C347"/>
    <mergeCell ref="B364:B365"/>
    <mergeCell ref="D296:D297"/>
    <mergeCell ref="E422:E423"/>
    <mergeCell ref="B414:B415"/>
    <mergeCell ref="C305:C306"/>
    <mergeCell ref="C406:C407"/>
    <mergeCell ref="D329:D330"/>
    <mergeCell ref="E381:E382"/>
    <mergeCell ref="E338:E339"/>
    <mergeCell ref="B381:B382"/>
    <mergeCell ref="D357:D362"/>
    <mergeCell ref="B305:B306"/>
    <mergeCell ref="D323:D327"/>
    <mergeCell ref="D331:D336"/>
    <mergeCell ref="B313:B314"/>
    <mergeCell ref="B321:B322"/>
    <mergeCell ref="B397:B398"/>
    <mergeCell ref="D315:D319"/>
    <mergeCell ref="D340:D344"/>
    <mergeCell ref="E346:E347"/>
    <mergeCell ref="D346:D347"/>
    <mergeCell ref="E305:E306"/>
    <mergeCell ref="E414:E415"/>
    <mergeCell ref="E355:E356"/>
    <mergeCell ref="E364:E365"/>
    <mergeCell ref="E329:E330"/>
    <mergeCell ref="E321:E322"/>
    <mergeCell ref="E397:E398"/>
    <mergeCell ref="E313:E314"/>
    <mergeCell ref="D348:D353"/>
    <mergeCell ref="D366:D370"/>
    <mergeCell ref="E372:E373"/>
    <mergeCell ref="E389:E390"/>
    <mergeCell ref="E406:E407"/>
    <mergeCell ref="D355:D356"/>
    <mergeCell ref="D399:D404"/>
    <mergeCell ref="D383:D387"/>
    <mergeCell ref="B185:B186"/>
    <mergeCell ref="D134:D135"/>
    <mergeCell ref="D143:D144"/>
    <mergeCell ref="D151:D152"/>
    <mergeCell ref="B124:B125"/>
    <mergeCell ref="B143:B144"/>
    <mergeCell ref="B160:B161"/>
    <mergeCell ref="B134:B135"/>
    <mergeCell ref="B151:B152"/>
    <mergeCell ref="B169:B170"/>
    <mergeCell ref="C169:C170"/>
    <mergeCell ref="C143:C144"/>
    <mergeCell ref="B177:B178"/>
    <mergeCell ref="C134:C135"/>
    <mergeCell ref="D162:D167"/>
    <mergeCell ref="D171:D175"/>
    <mergeCell ref="B99:B100"/>
    <mergeCell ref="D59:D63"/>
    <mergeCell ref="D76:D80"/>
    <mergeCell ref="D93:D97"/>
    <mergeCell ref="E134:E135"/>
    <mergeCell ref="E143:E144"/>
    <mergeCell ref="C116:C117"/>
    <mergeCell ref="D307:D311"/>
    <mergeCell ref="D254:D255"/>
    <mergeCell ref="E262:E263"/>
    <mergeCell ref="D279:D280"/>
    <mergeCell ref="E279:E280"/>
    <mergeCell ref="E185:E186"/>
    <mergeCell ref="C160:C161"/>
    <mergeCell ref="D116:D117"/>
    <mergeCell ref="E151:E152"/>
    <mergeCell ref="D153:D158"/>
    <mergeCell ref="E116:E117"/>
    <mergeCell ref="E169:E170"/>
    <mergeCell ref="B74:B75"/>
    <mergeCell ref="D185:D186"/>
    <mergeCell ref="D194:D195"/>
    <mergeCell ref="D160:D161"/>
    <mergeCell ref="D177:D178"/>
    <mergeCell ref="D169:D170"/>
    <mergeCell ref="D305:D306"/>
    <mergeCell ref="E296:E297"/>
    <mergeCell ref="E237:E238"/>
    <mergeCell ref="E228:E229"/>
    <mergeCell ref="D228:D229"/>
    <mergeCell ref="E246:E247"/>
    <mergeCell ref="E254:E255"/>
    <mergeCell ref="D273:D277"/>
    <mergeCell ref="D290:D294"/>
    <mergeCell ref="E211:E212"/>
    <mergeCell ref="E219:E220"/>
    <mergeCell ref="D219:D220"/>
    <mergeCell ref="E288:E289"/>
    <mergeCell ref="D271:D272"/>
    <mergeCell ref="E271:E272"/>
    <mergeCell ref="D211:D212"/>
    <mergeCell ref="E177:E178"/>
    <mergeCell ref="D288:D289"/>
    <mergeCell ref="C108:C109"/>
    <mergeCell ref="D108:D109"/>
    <mergeCell ref="C41:C42"/>
    <mergeCell ref="D41:D42"/>
    <mergeCell ref="E99:E100"/>
    <mergeCell ref="E49:E50"/>
    <mergeCell ref="D99:D100"/>
    <mergeCell ref="D91:D92"/>
    <mergeCell ref="E160:E161"/>
    <mergeCell ref="E65:E66"/>
    <mergeCell ref="D49:D50"/>
    <mergeCell ref="D15:D16"/>
    <mergeCell ref="E15:E16"/>
    <mergeCell ref="D82:D83"/>
    <mergeCell ref="D24:D25"/>
    <mergeCell ref="C65:C66"/>
    <mergeCell ref="E124:E125"/>
    <mergeCell ref="E33:E34"/>
    <mergeCell ref="C82:C83"/>
    <mergeCell ref="E108:E109"/>
    <mergeCell ref="C33:C34"/>
    <mergeCell ref="E82:E83"/>
    <mergeCell ref="D74:D75"/>
    <mergeCell ref="E74:E75"/>
    <mergeCell ref="C57:C58"/>
    <mergeCell ref="C99:C100"/>
    <mergeCell ref="D110:D114"/>
    <mergeCell ref="D118:D122"/>
    <mergeCell ref="C24:C25"/>
    <mergeCell ref="D124:D125"/>
    <mergeCell ref="D33:D34"/>
    <mergeCell ref="D57:D58"/>
    <mergeCell ref="D65:D66"/>
    <mergeCell ref="E41:E42"/>
    <mergeCell ref="E91:E92"/>
    <mergeCell ref="C7:C8"/>
    <mergeCell ref="D7:D8"/>
    <mergeCell ref="C74:C75"/>
    <mergeCell ref="B65:B66"/>
    <mergeCell ref="B15:B16"/>
    <mergeCell ref="C15:C16"/>
    <mergeCell ref="C254:C255"/>
    <mergeCell ref="A1:G1"/>
    <mergeCell ref="A4:G4"/>
    <mergeCell ref="B7:B8"/>
    <mergeCell ref="B24:B25"/>
    <mergeCell ref="B57:B58"/>
    <mergeCell ref="B82:B83"/>
    <mergeCell ref="E7:E8"/>
    <mergeCell ref="E24:E25"/>
    <mergeCell ref="E57:E58"/>
    <mergeCell ref="C185:C186"/>
    <mergeCell ref="C124:C125"/>
    <mergeCell ref="B41:B42"/>
    <mergeCell ref="B116:B117"/>
    <mergeCell ref="B49:B50"/>
    <mergeCell ref="C49:C50"/>
    <mergeCell ref="B91:B92"/>
    <mergeCell ref="C91:C92"/>
    <mergeCell ref="B33:B34"/>
    <mergeCell ref="B338:B339"/>
    <mergeCell ref="B355:B356"/>
    <mergeCell ref="B329:B330"/>
    <mergeCell ref="B246:B247"/>
    <mergeCell ref="B271:B272"/>
    <mergeCell ref="C237:C238"/>
    <mergeCell ref="B108:B109"/>
    <mergeCell ref="B202:B203"/>
    <mergeCell ref="C202:C203"/>
    <mergeCell ref="C177:C178"/>
    <mergeCell ref="C151:C152"/>
    <mergeCell ref="C211:C212"/>
    <mergeCell ref="B211:B212"/>
    <mergeCell ref="C194:C195"/>
    <mergeCell ref="C246:C247"/>
    <mergeCell ref="B219:B220"/>
    <mergeCell ref="C219:C220"/>
    <mergeCell ref="B194:B195"/>
    <mergeCell ref="C262:C263"/>
    <mergeCell ref="B296:B297"/>
    <mergeCell ref="C296:C297"/>
    <mergeCell ref="B262:B263"/>
    <mergeCell ref="B279:B280"/>
    <mergeCell ref="E194:E195"/>
    <mergeCell ref="E202:E203"/>
    <mergeCell ref="B228:B229"/>
    <mergeCell ref="B254:B255"/>
    <mergeCell ref="B237:B238"/>
    <mergeCell ref="D321:D322"/>
    <mergeCell ref="D313:D314"/>
    <mergeCell ref="C313:C314"/>
    <mergeCell ref="C228:C229"/>
    <mergeCell ref="D202:D203"/>
    <mergeCell ref="B288:B289"/>
    <mergeCell ref="C288:C289"/>
    <mergeCell ref="C279:C280"/>
  </mergeCells>
  <phoneticPr fontId="11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83" r:id="rId2" display="javascript:void(0);"/>
    <hyperlink ref="B52" r:id="rId3" display="javascript:void(0);"/>
    <hyperlink ref="B53" r:id="rId4" display="javascript:void(0);"/>
    <hyperlink ref="B54" r:id="rId5" display="javascript:void(0);"/>
    <hyperlink ref="B55" r:id="rId6" display="javascript:void(0);"/>
    <hyperlink ref="B376" r:id="rId7" display="javascript:void(0);"/>
    <hyperlink ref="B378" r:id="rId8" display="javascript:void(0);"/>
    <hyperlink ref="B51" r:id="rId9" display="javascript:void(0);"/>
    <hyperlink ref="B110" r:id="rId10" location="vesselSchedules?fromDate=2019-03-01&amp;vesselCode=0VB" display="https://www.maersk.com/schedules/ - vesselSchedules?fromDate=2019-03-01&amp;vesselCode=0VB"/>
    <hyperlink ref="B111" r:id="rId11" location="vesselSchedules?fromDate=2019-03-01&amp;vesselCode=I36" display="https://www.maersk.com/schedules/ - vesselSchedules?fromDate=2019-03-01&amp;vesselCode=I36"/>
    <hyperlink ref="B112" r:id="rId12" location="vesselSchedules?fromDate=2019-03-01&amp;vesselCode=Y63" display="https://www.maersk.com/schedules/ - vesselSchedules?fromDate=2019-03-01&amp;vesselCode=Y63"/>
    <hyperlink ref="B113" r:id="rId13" location="vesselSchedules?fromDate=2019-03-01&amp;vesselCode=7QD" display="https://www.maersk.com/schedules/ - vesselSchedules?fromDate=2019-03-01&amp;vesselCode=7QD"/>
    <hyperlink ref="B114" r:id="rId14" location="vesselSchedules?fromDate=2019-03-01&amp;vesselCode=I34" display="https://www.maersk.com/schedules/ - vesselSchedules?fromDate=2019-03-01&amp;vesselCode=I34"/>
    <hyperlink ref="B118" r:id="rId15" location="vesselSchedules?fromDate=2019-03-01&amp;vesselCode=0VB" display="https://www.maersk.com/schedules/ - vesselSchedules?fromDate=2019-03-01&amp;vesselCode=0VB"/>
    <hyperlink ref="B119" r:id="rId16" location="vesselSchedules?fromDate=2019-03-01&amp;vesselCode=I36" display="https://www.maersk.com/schedules/ - vesselSchedules?fromDate=2019-03-01&amp;vesselCode=I36"/>
    <hyperlink ref="B120" r:id="rId17" location="vesselSchedules?fromDate=2019-03-01&amp;vesselCode=Y63" display="https://www.maersk.com/schedules/ - vesselSchedules?fromDate=2019-03-01&amp;vesselCode=Y63"/>
    <hyperlink ref="B121" r:id="rId18" location="vesselSchedules?fromDate=2019-03-01&amp;vesselCode=7QD" display="https://www.maersk.com/schedules/ - vesselSchedules?fromDate=2019-03-01&amp;vesselCode=7QD"/>
    <hyperlink ref="B122" r:id="rId19" location="vesselSchedules?fromDate=2019-03-01&amp;vesselCode=I34" display="https://www.maersk.com/schedules/ - vesselSchedules?fromDate=2019-03-01&amp;vesselCode=I34"/>
    <hyperlink ref="B204" r:id="rId20" display="javascript:void(0);"/>
    <hyperlink ref="C204" r:id="rId21" display="javascript:void(0);"/>
    <hyperlink ref="B205" r:id="rId22" display="javascript:void(0);"/>
    <hyperlink ref="C205" r:id="rId23" display="javascript:void(0);"/>
    <hyperlink ref="B206" r:id="rId24" display="javascript:void(0);"/>
    <hyperlink ref="C206" r:id="rId25" display="javascript:void(0);"/>
    <hyperlink ref="B207" r:id="rId26" display="javascript:void(0);"/>
    <hyperlink ref="C207" r:id="rId27" display="javascript:void(0);"/>
    <hyperlink ref="B208" r:id="rId28" display="javascript:void(0);"/>
    <hyperlink ref="C208" r:id="rId29" display="javascript:void(0);"/>
    <hyperlink ref="B331" r:id="rId30" location="vesselSchedules?fromDate=2019-03-01&amp;vesselCode=731" display="https://www.maersk.com/schedules/ - vesselSchedules?fromDate=2019-03-01&amp;vesselCode=731"/>
    <hyperlink ref="B332" r:id="rId31" location="vesselSchedules?fromDate=2019-03-01&amp;vesselCode=277" display="https://www.maersk.com/schedules/ - vesselSchedules?fromDate=2019-03-01&amp;vesselCode=277"/>
    <hyperlink ref="B333" r:id="rId32" location="vesselSchedules?fromDate=2019-03-01&amp;vesselCode=268" display="https://www.maersk.com/schedules/ - vesselSchedules?fromDate=2019-03-01&amp;vesselCode=268"/>
    <hyperlink ref="B334" r:id="rId33" location="vesselSchedules?fromDate=2019-03-01&amp;vesselCode=L1X" display="https://www.maersk.com/schedules/ - vesselSchedules?fromDate=2019-03-01&amp;vesselCode=L1X"/>
    <hyperlink ref="B335" r:id="rId34" location="vesselSchedules?fromDate=2019-03-01&amp;vesselCode=270" display="https://www.maersk.com/schedules/ - vesselSchedules?fromDate=2019-03-01&amp;vesselCode=270"/>
    <hyperlink ref="B336" r:id="rId35" location="vesselSchedules?fromDate=2019-03-01&amp;vesselCode=F1Y" display="https://www.maersk.com/schedules/ - vesselSchedules?fromDate=2019-03-01&amp;vesselCode=F1Y"/>
    <hyperlink ref="B416" r:id="rId36" display="javascript:void(0);"/>
    <hyperlink ref="C416" r:id="rId37" display="javascript:void(0);"/>
    <hyperlink ref="B417" r:id="rId38" display="javascript:void(0);"/>
    <hyperlink ref="C417" r:id="rId39" display="javascript:void(0);"/>
    <hyperlink ref="B418" r:id="rId40" display="javascript:void(0);"/>
    <hyperlink ref="C418" r:id="rId41" display="javascript:void(0);"/>
    <hyperlink ref="B419" r:id="rId42" display="javascript:void(0);"/>
    <hyperlink ref="C419" r:id="rId43" display="javascript:void(0);"/>
    <hyperlink ref="B424" r:id="rId44" display="javascript:void(0);"/>
    <hyperlink ref="C424" r:id="rId45" display="javascript:void(0);"/>
    <hyperlink ref="B425" r:id="rId46" display="javascript:void(0);"/>
    <hyperlink ref="C425" r:id="rId47" display="javascript:void(0);"/>
    <hyperlink ref="B426" r:id="rId48" display="javascript:void(0);"/>
    <hyperlink ref="C426" r:id="rId49" display="javascript:void(0);"/>
    <hyperlink ref="B427" r:id="rId50" display="javascript:void(0);"/>
    <hyperlink ref="C427" r:id="rId51" display="javascript:void(0);"/>
    <hyperlink ref="B179" r:id="rId52" display="https://www.wanhai.com/views/skd/SkdByPortDetail.xhtml?file_num=64835&amp;top_file_num=64735&amp;parent_id=64834"/>
    <hyperlink ref="C239" r:id="rId53" display="https://www.cma-cgm.com/ebusiness/schedules/voyage/detail?voyageReference=0VK1VW1MA"/>
    <hyperlink ref="C240" r:id="rId54" display="https://www.cma-cgm.com/ebusiness/schedules/voyage/detail?voyageReference=0VK1XW1MA"/>
    <hyperlink ref="C241" r:id="rId55" display="https://www.cma-cgm.com/ebusiness/schedules/voyage/detail?voyageReference=0VK1ZW1MA"/>
    <hyperlink ref="C242" r:id="rId56" display="https://www.cma-cgm.com/ebusiness/schedules/voyage/detail?voyageReference=0VK21W1MA"/>
    <hyperlink ref="C243" r:id="rId57" display="https://www.cma-cgm.com/ebusiness/schedules/voyage/detail?voyageReference=0VK23W1MA"/>
    <hyperlink ref="B256" r:id="rId58" tooltip="Please click here for Schedule details." display="javascript:void(0);"/>
    <hyperlink ref="C256" r:id="rId59" tooltip="Please click here for Schedule details." display="javascript:void(0);"/>
    <hyperlink ref="B257" r:id="rId60" tooltip="Please click here for Schedule details." display="javascript:void(0);"/>
    <hyperlink ref="C257" r:id="rId61" tooltip="Please click here for Schedule details." display="javascript:void(0);"/>
    <hyperlink ref="B258" r:id="rId62" tooltip="Please click here for Schedule details." display="javascript:void(0);"/>
    <hyperlink ref="C258" r:id="rId63" tooltip="Please click here for Schedule details." display="javascript:void(0);"/>
    <hyperlink ref="B259" r:id="rId64" tooltip="Please click here for Schedule details." display="javascript:void(0);"/>
    <hyperlink ref="C259" r:id="rId65" tooltip="Please click here for Schedule details." display="javascript:void(0);"/>
    <hyperlink ref="B260" r:id="rId66" tooltip="Please click here for Schedule details." display="javascript:void(0);"/>
    <hyperlink ref="C260" r:id="rId67" tooltip="Please click here for Schedule details." display="javascript:void(0);"/>
    <hyperlink ref="B273" r:id="rId68" tooltip="Please click here for Schedule details." display="javascript:void(0);"/>
    <hyperlink ref="C273" r:id="rId69" tooltip="Please click here for Schedule details." display="javascript:void(0);"/>
    <hyperlink ref="B274" r:id="rId70" tooltip="Please click here for Schedule details." display="javascript:void(0);"/>
    <hyperlink ref="C274" r:id="rId71" tooltip="Please click here for Schedule details." display="javascript:void(0);"/>
    <hyperlink ref="B275" r:id="rId72" tooltip="Please click here for Schedule details." display="javascript:void(0);"/>
    <hyperlink ref="C275" r:id="rId73" tooltip="Please click here for Schedule details." display="javascript:void(0);"/>
    <hyperlink ref="B276" r:id="rId74" tooltip="Please click here for Schedule details." display="javascript:void(0);"/>
    <hyperlink ref="C276" r:id="rId75" tooltip="Please click here for Schedule details." display="javascript:void(0);"/>
    <hyperlink ref="B277" r:id="rId76" tooltip="Please click here for Schedule details." display="javascript:void(0);"/>
    <hyperlink ref="C277" r:id="rId77" tooltip="Please click here for Schedule details." display="javascript:void(0);"/>
    <hyperlink ref="B290" r:id="rId78" tooltip="Please click here for Schedule details." display="javascript:void(0);"/>
    <hyperlink ref="C290" r:id="rId79" tooltip="Please click here for Schedule details." display="javascript:void(0);"/>
    <hyperlink ref="B291" r:id="rId80" tooltip="Please click here for Schedule details." display="javascript:void(0);"/>
    <hyperlink ref="C291" r:id="rId81" tooltip="Please click here for Schedule details." display="javascript:void(0);"/>
    <hyperlink ref="B292" r:id="rId82" tooltip="Please click here for Schedule details." display="javascript:void(0);"/>
    <hyperlink ref="C292" r:id="rId83" tooltip="Please click here for Schedule details." display="javascript:void(0);"/>
    <hyperlink ref="B293" r:id="rId84" tooltip="Please click here for Schedule details." display="javascript:void(0);"/>
    <hyperlink ref="C293" r:id="rId85" tooltip="Please click here for Schedule details." display="javascript:void(0);"/>
    <hyperlink ref="B294" r:id="rId86" tooltip="Please click here for Schedule details." display="javascript:void(0);"/>
    <hyperlink ref="C294" r:id="rId87" tooltip="Please click here for Schedule details." display="javascript:void(0);"/>
    <hyperlink ref="B348" r:id="rId88" location="vesselSchedules?fromDate=2019-03-01&amp;vesselCode=1L6" display="https://www.maersk.com/schedules/ - vesselSchedules?fromDate=2019-03-01&amp;vesselCode=1L6"/>
    <hyperlink ref="B349" r:id="rId89" location="vesselSchedules?fromDate=2019-03-01&amp;vesselCode=81J" display="https://www.maersk.com/schedules/ - vesselSchedules?fromDate=2019-03-01&amp;vesselCode=81J"/>
    <hyperlink ref="B350" r:id="rId90" location="vesselSchedules?fromDate=2019-03-01&amp;vesselCode=C8N" display="https://www.maersk.com/schedules/ - vesselSchedules?fromDate=2019-03-01&amp;vesselCode=C8N"/>
    <hyperlink ref="B351" r:id="rId91" location="vesselSchedules?fromDate=2019-03-01&amp;vesselCode=531" display="https://www.maersk.com/schedules/ - vesselSchedules?fromDate=2019-03-01&amp;vesselCode=531"/>
    <hyperlink ref="B352" r:id="rId92" location="vesselSchedules?fromDate=2019-03-01&amp;vesselCode=94N" display="https://www.maersk.com/schedules/ - vesselSchedules?fromDate=2019-03-01&amp;vesselCode=94N"/>
    <hyperlink ref="B353" r:id="rId93" location="vesselSchedules?fromDate=2019-03-01&amp;vesselCode=P79" display="https://www.maersk.com/schedules/ - vesselSchedules?fromDate=2019-03-01&amp;vesselCode=P79"/>
    <hyperlink ref="B391" r:id="rId94" tooltip="Please click here for Schedule details." display="javascript:void(0);"/>
    <hyperlink ref="C391" r:id="rId95" tooltip="Please click here for Schedule details." display="javascript:void(0);"/>
    <hyperlink ref="B392" r:id="rId96" tooltip="Please click here for Schedule details." display="javascript:void(0);"/>
    <hyperlink ref="C392" r:id="rId97" tooltip="Please click here for Schedule details." display="javascript:void(0);"/>
    <hyperlink ref="B393" r:id="rId98" tooltip="Please click here for Schedule details." display="javascript:void(0);"/>
    <hyperlink ref="C393" r:id="rId99" tooltip="Please click here for Schedule details." display="javascript:void(0);"/>
    <hyperlink ref="B394" r:id="rId100" tooltip="Please click here for Schedule details." display="javascript:void(0);"/>
    <hyperlink ref="C394" r:id="rId101" tooltip="Please click here for Schedule details." display="javascript:void(0);"/>
    <hyperlink ref="B395" r:id="rId102" tooltip="Please click here for Schedule details." display="javascript:void(0);"/>
    <hyperlink ref="C395" r:id="rId103" tooltip="Please click here for Schedule details." display="javascript:void(0);"/>
    <hyperlink ref="B383" r:id="rId104" display="javascript:void(0);"/>
    <hyperlink ref="C383" r:id="rId105" display="javascript:void(0);"/>
    <hyperlink ref="B384" r:id="rId106" display="javascript:void(0);"/>
    <hyperlink ref="C384" r:id="rId107" display="javascript:void(0);"/>
    <hyperlink ref="B385" r:id="rId108" display="javascript:void(0);"/>
    <hyperlink ref="C385" r:id="rId109" display="javascript:void(0);"/>
    <hyperlink ref="B386" r:id="rId110" display="javascript:void(0);"/>
    <hyperlink ref="C386" r:id="rId111" display="javascript:void(0);"/>
    <hyperlink ref="B387" r:id="rId112" display="javascript:void(0);"/>
    <hyperlink ref="C387" r:id="rId113" display="javascript:void(0);"/>
    <hyperlink ref="B162" r:id="rId114" display="javascript:void(0);"/>
    <hyperlink ref="C162" r:id="rId115" display="javascript:void(0);"/>
    <hyperlink ref="B163" r:id="rId116" display="javascript:void(0);"/>
    <hyperlink ref="C163" r:id="rId117" display="javascript:void(0);"/>
    <hyperlink ref="B164" r:id="rId118" display="javascript:void(0);"/>
    <hyperlink ref="C164" r:id="rId119" display="javascript:void(0);"/>
    <hyperlink ref="B165" r:id="rId120" display="javascript:void(0);"/>
    <hyperlink ref="C165" r:id="rId121" display="javascript:void(0);"/>
    <hyperlink ref="B166" r:id="rId122" display="javascript:void(0);"/>
    <hyperlink ref="C166" r:id="rId123" display="javascript:void(0);"/>
    <hyperlink ref="B167" r:id="rId124" display="javascript:void(0);"/>
    <hyperlink ref="C167" r:id="rId125" display="javascript:void(0);"/>
    <hyperlink ref="B171" r:id="rId126" display="javascript:void(0);"/>
    <hyperlink ref="C171" r:id="rId127" display="javascript:void(0);"/>
    <hyperlink ref="B172" r:id="rId128" display="javascript:void(0);"/>
    <hyperlink ref="C172" r:id="rId129" display="javascript:void(0);"/>
    <hyperlink ref="B173" r:id="rId130" display="javascript:void(0);"/>
    <hyperlink ref="C173" r:id="rId131" display="javascript:void(0);"/>
    <hyperlink ref="B174" r:id="rId132" display="javascript:void(0);"/>
    <hyperlink ref="C174" r:id="rId133" display="javascript:void(0);"/>
    <hyperlink ref="B175" r:id="rId134" display="javascript:void(0);"/>
    <hyperlink ref="C175" r:id="rId135" display="javascript:void(0);"/>
  </hyperlinks>
  <pageMargins left="0.69930555555555596" right="0.69930555555555596" top="0.75" bottom="0.75" header="0.3" footer="0.3"/>
  <pageSetup paperSize="9" orientation="portrait" horizontalDpi="200" verticalDpi="300" r:id="rId136"/>
  <drawing r:id="rId137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5"/>
  <sheetViews>
    <sheetView zoomScale="120" workbookViewId="0">
      <selection activeCell="H2" sqref="H2"/>
    </sheetView>
  </sheetViews>
  <sheetFormatPr defaultRowHeight="15.75"/>
  <cols>
    <col min="1" max="1" width="4.375" style="416" customWidth="1"/>
    <col min="2" max="2" width="43.875" style="415" customWidth="1"/>
    <col min="3" max="3" width="12.375" style="414" customWidth="1"/>
    <col min="4" max="4" width="12.5" style="413" customWidth="1"/>
    <col min="5" max="5" width="14.875" style="413" customWidth="1"/>
    <col min="6" max="6" width="13.125" style="413" customWidth="1"/>
    <col min="7" max="7" width="18.625" style="413" customWidth="1"/>
    <col min="8" max="8" width="23.25" style="413" customWidth="1"/>
    <col min="9" max="16384" width="9" style="413"/>
  </cols>
  <sheetData>
    <row r="1" spans="1:7" ht="67.5" customHeight="1">
      <c r="A1" s="978" t="s">
        <v>2598</v>
      </c>
      <c r="B1" s="979"/>
      <c r="C1" s="978"/>
      <c r="D1" s="978"/>
      <c r="E1" s="978"/>
      <c r="F1" s="979"/>
      <c r="G1" s="978"/>
    </row>
    <row r="2" spans="1:7" ht="33.75" customHeight="1">
      <c r="A2" s="980" t="s">
        <v>37</v>
      </c>
      <c r="B2" s="981"/>
      <c r="C2" s="624"/>
      <c r="D2" s="623"/>
      <c r="E2" s="623"/>
      <c r="F2" s="623"/>
      <c r="G2" s="622" t="s">
        <v>2363</v>
      </c>
    </row>
    <row r="3" spans="1:7" s="414" customFormat="1" ht="21.75" customHeight="1">
      <c r="A3" s="621"/>
      <c r="B3" s="982"/>
      <c r="C3" s="983"/>
      <c r="D3" s="983"/>
      <c r="E3" s="983"/>
      <c r="F3" s="983"/>
      <c r="G3" s="983"/>
    </row>
    <row r="4" spans="1:7" s="414" customFormat="1" ht="15" customHeight="1">
      <c r="A4" s="620" t="s">
        <v>38</v>
      </c>
      <c r="B4" s="620"/>
      <c r="C4" s="620"/>
      <c r="D4" s="620"/>
      <c r="E4" s="620"/>
      <c r="F4" s="620"/>
      <c r="G4" s="620"/>
    </row>
    <row r="5" spans="1:7" s="473" customFormat="1" ht="15" customHeight="1">
      <c r="A5" s="984" t="s">
        <v>71</v>
      </c>
      <c r="B5" s="984"/>
      <c r="C5" s="619"/>
      <c r="D5" s="618"/>
      <c r="E5" s="618"/>
      <c r="F5" s="617"/>
      <c r="G5" s="617"/>
    </row>
    <row r="6" spans="1:7" s="419" customFormat="1" ht="15" customHeight="1">
      <c r="A6" s="587"/>
      <c r="B6" s="986" t="s">
        <v>40</v>
      </c>
      <c r="C6" s="992" t="s">
        <v>41</v>
      </c>
      <c r="D6" s="992" t="s">
        <v>8</v>
      </c>
      <c r="E6" s="591" t="s">
        <v>2376</v>
      </c>
      <c r="F6" s="592" t="s">
        <v>9</v>
      </c>
      <c r="G6" s="591" t="s">
        <v>71</v>
      </c>
    </row>
    <row r="7" spans="1:7" s="419" customFormat="1" ht="15" customHeight="1">
      <c r="A7" s="587"/>
      <c r="B7" s="986"/>
      <c r="C7" s="992"/>
      <c r="D7" s="992"/>
      <c r="E7" s="591" t="s">
        <v>2375</v>
      </c>
      <c r="F7" s="592" t="s">
        <v>44</v>
      </c>
      <c r="G7" s="591" t="s">
        <v>45</v>
      </c>
    </row>
    <row r="8" spans="1:7" s="419" customFormat="1" ht="15" customHeight="1">
      <c r="A8" s="587"/>
      <c r="B8" s="479" t="s">
        <v>632</v>
      </c>
      <c r="C8" s="479" t="s">
        <v>128</v>
      </c>
      <c r="D8" s="1059" t="s">
        <v>189</v>
      </c>
      <c r="E8" s="616">
        <f>F8-5</f>
        <v>43526</v>
      </c>
      <c r="F8" s="598">
        <v>43531</v>
      </c>
      <c r="G8" s="598">
        <f>F8+40</f>
        <v>43571</v>
      </c>
    </row>
    <row r="9" spans="1:7" s="419" customFormat="1" ht="15" customHeight="1">
      <c r="A9" s="587"/>
      <c r="B9" s="479" t="s">
        <v>633</v>
      </c>
      <c r="C9" s="479" t="s">
        <v>2570</v>
      </c>
      <c r="D9" s="1060"/>
      <c r="E9" s="616">
        <f>F9-5</f>
        <v>43533</v>
      </c>
      <c r="F9" s="598">
        <f>F8+7</f>
        <v>43538</v>
      </c>
      <c r="G9" s="598">
        <f>F9+40</f>
        <v>43578</v>
      </c>
    </row>
    <row r="10" spans="1:7" s="419" customFormat="1" ht="15" customHeight="1">
      <c r="A10" s="587"/>
      <c r="B10" s="452" t="s">
        <v>634</v>
      </c>
      <c r="C10" s="479" t="s">
        <v>49</v>
      </c>
      <c r="D10" s="1060"/>
      <c r="E10" s="616">
        <f>F10-5</f>
        <v>43540</v>
      </c>
      <c r="F10" s="598">
        <f>F9+7</f>
        <v>43545</v>
      </c>
      <c r="G10" s="598">
        <f>F10+40</f>
        <v>43585</v>
      </c>
    </row>
    <row r="11" spans="1:7" s="419" customFormat="1" ht="15" customHeight="1">
      <c r="A11" s="587"/>
      <c r="B11" s="479" t="s">
        <v>635</v>
      </c>
      <c r="C11" s="543" t="s">
        <v>49</v>
      </c>
      <c r="D11" s="1060"/>
      <c r="E11" s="616">
        <f>F11-5</f>
        <v>43547</v>
      </c>
      <c r="F11" s="598">
        <f>F10+7</f>
        <v>43552</v>
      </c>
      <c r="G11" s="598">
        <f>F11+40</f>
        <v>43592</v>
      </c>
    </row>
    <row r="12" spans="1:7" s="419" customFormat="1" ht="15" customHeight="1">
      <c r="A12" s="587"/>
      <c r="B12" s="479" t="s">
        <v>2402</v>
      </c>
      <c r="C12" s="543"/>
      <c r="D12" s="1061"/>
      <c r="E12" s="616">
        <f>F12-5</f>
        <v>43554</v>
      </c>
      <c r="F12" s="598">
        <f>F11+7</f>
        <v>43559</v>
      </c>
      <c r="G12" s="598">
        <f>F12+40</f>
        <v>43599</v>
      </c>
    </row>
    <row r="13" spans="1:7" s="429" customFormat="1" ht="15" customHeight="1">
      <c r="A13" s="985" t="s">
        <v>73</v>
      </c>
      <c r="B13" s="985"/>
      <c r="C13" s="601"/>
      <c r="D13" s="601"/>
      <c r="E13" s="594"/>
      <c r="F13" s="593"/>
      <c r="G13" s="593"/>
    </row>
    <row r="14" spans="1:7" s="419" customFormat="1" ht="15" customHeight="1">
      <c r="A14" s="587"/>
      <c r="B14" s="986" t="s">
        <v>40</v>
      </c>
      <c r="C14" s="992" t="s">
        <v>41</v>
      </c>
      <c r="D14" s="992" t="s">
        <v>8</v>
      </c>
      <c r="E14" s="591" t="s">
        <v>2376</v>
      </c>
      <c r="F14" s="592" t="s">
        <v>9</v>
      </c>
      <c r="G14" s="591" t="s">
        <v>73</v>
      </c>
    </row>
    <row r="15" spans="1:7" s="419" customFormat="1" ht="15" customHeight="1">
      <c r="A15" s="587"/>
      <c r="B15" s="986"/>
      <c r="C15" s="992"/>
      <c r="D15" s="992"/>
      <c r="E15" s="591" t="s">
        <v>2375</v>
      </c>
      <c r="F15" s="592" t="s">
        <v>44</v>
      </c>
      <c r="G15" s="591" t="s">
        <v>45</v>
      </c>
    </row>
    <row r="16" spans="1:7" s="419" customFormat="1" ht="15" customHeight="1">
      <c r="A16" s="587"/>
      <c r="B16" s="479" t="s">
        <v>632</v>
      </c>
      <c r="C16" s="479" t="s">
        <v>128</v>
      </c>
      <c r="D16" s="1059" t="s">
        <v>135</v>
      </c>
      <c r="E16" s="597">
        <f>F16-5</f>
        <v>43526</v>
      </c>
      <c r="F16" s="598">
        <v>43531</v>
      </c>
      <c r="G16" s="596">
        <f>F16+35</f>
        <v>43566</v>
      </c>
    </row>
    <row r="17" spans="1:7" s="419" customFormat="1" ht="15" customHeight="1">
      <c r="A17" s="587"/>
      <c r="B17" s="479" t="s">
        <v>633</v>
      </c>
      <c r="C17" s="479" t="s">
        <v>2570</v>
      </c>
      <c r="D17" s="1060"/>
      <c r="E17" s="597">
        <f>F17-5</f>
        <v>43533</v>
      </c>
      <c r="F17" s="596">
        <f>F16+7</f>
        <v>43538</v>
      </c>
      <c r="G17" s="596">
        <f>F17+35</f>
        <v>43573</v>
      </c>
    </row>
    <row r="18" spans="1:7" s="419" customFormat="1" ht="15" customHeight="1">
      <c r="A18" s="587"/>
      <c r="B18" s="452" t="s">
        <v>634</v>
      </c>
      <c r="C18" s="479" t="s">
        <v>49</v>
      </c>
      <c r="D18" s="1060"/>
      <c r="E18" s="597">
        <f>F18-5</f>
        <v>43540</v>
      </c>
      <c r="F18" s="596">
        <f>F17+7</f>
        <v>43545</v>
      </c>
      <c r="G18" s="596">
        <f>F18+35</f>
        <v>43580</v>
      </c>
    </row>
    <row r="19" spans="1:7" s="488" customFormat="1" ht="15" customHeight="1">
      <c r="A19" s="587"/>
      <c r="B19" s="479" t="s">
        <v>635</v>
      </c>
      <c r="C19" s="543" t="s">
        <v>49</v>
      </c>
      <c r="D19" s="1060"/>
      <c r="E19" s="597">
        <f>F19-5</f>
        <v>43547</v>
      </c>
      <c r="F19" s="596">
        <f>F18+7</f>
        <v>43552</v>
      </c>
      <c r="G19" s="596">
        <f>F19+35</f>
        <v>43587</v>
      </c>
    </row>
    <row r="20" spans="1:7" s="557" customFormat="1" ht="15" customHeight="1">
      <c r="A20" s="587"/>
      <c r="B20" s="479" t="s">
        <v>2402</v>
      </c>
      <c r="C20" s="543"/>
      <c r="D20" s="1061"/>
      <c r="E20" s="597">
        <f>F20-5</f>
        <v>43554</v>
      </c>
      <c r="F20" s="596">
        <f>F19+7</f>
        <v>43559</v>
      </c>
      <c r="G20" s="596">
        <f>F20+35</f>
        <v>43594</v>
      </c>
    </row>
    <row r="21" spans="1:7" s="415" customFormat="1" ht="15" customHeight="1">
      <c r="A21" s="985" t="s">
        <v>2597</v>
      </c>
      <c r="B21" s="985"/>
      <c r="C21" s="601"/>
      <c r="D21" s="594"/>
      <c r="E21" s="594"/>
      <c r="F21" s="593"/>
      <c r="G21" s="593"/>
    </row>
    <row r="22" spans="1:7" s="419" customFormat="1" ht="15" customHeight="1">
      <c r="A22" s="587"/>
      <c r="B22" s="987" t="s">
        <v>40</v>
      </c>
      <c r="C22" s="990" t="s">
        <v>41</v>
      </c>
      <c r="D22" s="990" t="s">
        <v>8</v>
      </c>
      <c r="E22" s="591" t="s">
        <v>2376</v>
      </c>
      <c r="F22" s="592" t="s">
        <v>9</v>
      </c>
      <c r="G22" s="600" t="s">
        <v>2597</v>
      </c>
    </row>
    <row r="23" spans="1:7" s="419" customFormat="1" ht="15" customHeight="1">
      <c r="A23" s="587"/>
      <c r="B23" s="988"/>
      <c r="C23" s="991"/>
      <c r="D23" s="991"/>
      <c r="E23" s="591" t="s">
        <v>2375</v>
      </c>
      <c r="F23" s="599" t="s">
        <v>44</v>
      </c>
      <c r="G23" s="591" t="s">
        <v>45</v>
      </c>
    </row>
    <row r="24" spans="1:7" s="419" customFormat="1" ht="15" customHeight="1">
      <c r="A24" s="587"/>
      <c r="B24" s="479" t="s">
        <v>632</v>
      </c>
      <c r="C24" s="479" t="s">
        <v>128</v>
      </c>
      <c r="D24" s="1062" t="s">
        <v>2596</v>
      </c>
      <c r="E24" s="597">
        <f>F24-5</f>
        <v>43526</v>
      </c>
      <c r="F24" s="598">
        <v>43531</v>
      </c>
      <c r="G24" s="596">
        <f>F24+41</f>
        <v>43572</v>
      </c>
    </row>
    <row r="25" spans="1:7" s="419" customFormat="1" ht="15" customHeight="1">
      <c r="A25" s="587"/>
      <c r="B25" s="479" t="s">
        <v>633</v>
      </c>
      <c r="C25" s="479" t="s">
        <v>2570</v>
      </c>
      <c r="D25" s="1062"/>
      <c r="E25" s="597">
        <f>F25-5</f>
        <v>43533</v>
      </c>
      <c r="F25" s="596">
        <f>F24+7</f>
        <v>43538</v>
      </c>
      <c r="G25" s="596">
        <f>F25+41</f>
        <v>43579</v>
      </c>
    </row>
    <row r="26" spans="1:7" s="419" customFormat="1" ht="15" customHeight="1">
      <c r="A26" s="587"/>
      <c r="B26" s="452" t="s">
        <v>634</v>
      </c>
      <c r="C26" s="479" t="s">
        <v>49</v>
      </c>
      <c r="D26" s="1062"/>
      <c r="E26" s="597">
        <f>F26-5</f>
        <v>43540</v>
      </c>
      <c r="F26" s="596">
        <f>F25+7</f>
        <v>43545</v>
      </c>
      <c r="G26" s="596">
        <f>F26+41</f>
        <v>43586</v>
      </c>
    </row>
    <row r="27" spans="1:7" s="419" customFormat="1" ht="15.95" customHeight="1">
      <c r="A27" s="587"/>
      <c r="B27" s="479" t="s">
        <v>635</v>
      </c>
      <c r="C27" s="543" t="s">
        <v>49</v>
      </c>
      <c r="D27" s="1062"/>
      <c r="E27" s="597">
        <f>F27-5</f>
        <v>43547</v>
      </c>
      <c r="F27" s="596">
        <f>F26+7</f>
        <v>43552</v>
      </c>
      <c r="G27" s="596">
        <f>F27+41</f>
        <v>43593</v>
      </c>
    </row>
    <row r="28" spans="1:7" s="419" customFormat="1" ht="15" customHeight="1">
      <c r="A28" s="587"/>
      <c r="B28" s="479" t="s">
        <v>2402</v>
      </c>
      <c r="C28" s="543"/>
      <c r="D28" s="1062"/>
      <c r="E28" s="597">
        <f>F28-5</f>
        <v>43554</v>
      </c>
      <c r="F28" s="596">
        <f>F27+7</f>
        <v>43559</v>
      </c>
      <c r="G28" s="596">
        <f>F28+41</f>
        <v>43600</v>
      </c>
    </row>
    <row r="29" spans="1:7" s="429" customFormat="1" ht="15" customHeight="1">
      <c r="A29" s="985" t="s">
        <v>55</v>
      </c>
      <c r="B29" s="985"/>
      <c r="C29" s="601"/>
      <c r="D29" s="594"/>
      <c r="E29" s="594"/>
      <c r="F29" s="593"/>
      <c r="G29" s="593"/>
    </row>
    <row r="30" spans="1:7" s="419" customFormat="1" ht="15" customHeight="1">
      <c r="A30" s="587"/>
      <c r="B30" s="987" t="s">
        <v>40</v>
      </c>
      <c r="C30" s="990" t="s">
        <v>41</v>
      </c>
      <c r="D30" s="990" t="s">
        <v>8</v>
      </c>
      <c r="E30" s="591" t="s">
        <v>2376</v>
      </c>
      <c r="F30" s="592" t="s">
        <v>9</v>
      </c>
      <c r="G30" s="600" t="s">
        <v>55</v>
      </c>
    </row>
    <row r="31" spans="1:7" s="419" customFormat="1" ht="15" customHeight="1">
      <c r="A31" s="587"/>
      <c r="B31" s="988"/>
      <c r="C31" s="991"/>
      <c r="D31" s="1063"/>
      <c r="E31" s="591" t="s">
        <v>2375</v>
      </c>
      <c r="F31" s="599" t="s">
        <v>44</v>
      </c>
      <c r="G31" s="591" t="s">
        <v>45</v>
      </c>
    </row>
    <row r="32" spans="1:7" s="419" customFormat="1" ht="15" customHeight="1">
      <c r="A32" s="587"/>
      <c r="B32" s="479" t="s">
        <v>632</v>
      </c>
      <c r="C32" s="479" t="s">
        <v>128</v>
      </c>
      <c r="D32" s="1059" t="s">
        <v>135</v>
      </c>
      <c r="E32" s="597">
        <f>F32-6</f>
        <v>43525</v>
      </c>
      <c r="F32" s="598">
        <v>43531</v>
      </c>
      <c r="G32" s="596">
        <f>F32+40</f>
        <v>43571</v>
      </c>
    </row>
    <row r="33" spans="1:7" s="419" customFormat="1" ht="14.25" customHeight="1">
      <c r="A33" s="587"/>
      <c r="B33" s="479" t="s">
        <v>633</v>
      </c>
      <c r="C33" s="479" t="s">
        <v>2570</v>
      </c>
      <c r="D33" s="1060"/>
      <c r="E33" s="597">
        <f>F33-6</f>
        <v>43532</v>
      </c>
      <c r="F33" s="596">
        <f>F32+7</f>
        <v>43538</v>
      </c>
      <c r="G33" s="596">
        <f>F33+40</f>
        <v>43578</v>
      </c>
    </row>
    <row r="34" spans="1:7" s="419" customFormat="1" ht="15" customHeight="1">
      <c r="A34" s="587"/>
      <c r="B34" s="452" t="s">
        <v>634</v>
      </c>
      <c r="C34" s="479" t="s">
        <v>49</v>
      </c>
      <c r="D34" s="1060"/>
      <c r="E34" s="597">
        <f>F34-6</f>
        <v>43539</v>
      </c>
      <c r="F34" s="596">
        <f>F33+7</f>
        <v>43545</v>
      </c>
      <c r="G34" s="596">
        <f>F34+40</f>
        <v>43585</v>
      </c>
    </row>
    <row r="35" spans="1:7" s="419" customFormat="1" ht="15" customHeight="1">
      <c r="A35" s="587"/>
      <c r="B35" s="479" t="s">
        <v>635</v>
      </c>
      <c r="C35" s="543" t="s">
        <v>49</v>
      </c>
      <c r="D35" s="1060"/>
      <c r="E35" s="597">
        <f>F35-6</f>
        <v>43546</v>
      </c>
      <c r="F35" s="596">
        <f>F34+7</f>
        <v>43552</v>
      </c>
      <c r="G35" s="596">
        <f>F35+40</f>
        <v>43592</v>
      </c>
    </row>
    <row r="36" spans="1:7" s="419" customFormat="1" ht="15" customHeight="1">
      <c r="A36" s="587"/>
      <c r="B36" s="479" t="s">
        <v>2402</v>
      </c>
      <c r="C36" s="543"/>
      <c r="D36" s="1061"/>
      <c r="E36" s="597">
        <f>F36-6</f>
        <v>43553</v>
      </c>
      <c r="F36" s="596">
        <f>F35+7</f>
        <v>43559</v>
      </c>
      <c r="G36" s="596">
        <f>F36+40</f>
        <v>43599</v>
      </c>
    </row>
    <row r="37" spans="1:7" s="429" customFormat="1" ht="14.1" customHeight="1">
      <c r="A37" s="985" t="s">
        <v>72</v>
      </c>
      <c r="B37" s="985"/>
      <c r="C37" s="601"/>
      <c r="D37" s="601"/>
      <c r="E37" s="594"/>
      <c r="F37" s="593"/>
      <c r="G37" s="593"/>
    </row>
    <row r="38" spans="1:7" s="419" customFormat="1" ht="15" customHeight="1">
      <c r="A38" s="587"/>
      <c r="B38" s="986" t="s">
        <v>40</v>
      </c>
      <c r="C38" s="992" t="s">
        <v>41</v>
      </c>
      <c r="D38" s="992" t="s">
        <v>8</v>
      </c>
      <c r="E38" s="591" t="s">
        <v>2376</v>
      </c>
      <c r="F38" s="592" t="s">
        <v>9</v>
      </c>
      <c r="G38" s="591" t="s">
        <v>72</v>
      </c>
    </row>
    <row r="39" spans="1:7" s="419" customFormat="1" ht="15" customHeight="1">
      <c r="A39" s="587"/>
      <c r="B39" s="986"/>
      <c r="C39" s="992"/>
      <c r="D39" s="992"/>
      <c r="E39" s="591" t="s">
        <v>2375</v>
      </c>
      <c r="F39" s="592" t="s">
        <v>44</v>
      </c>
      <c r="G39" s="591" t="s">
        <v>45</v>
      </c>
    </row>
    <row r="40" spans="1:7" s="419" customFormat="1" ht="15" customHeight="1">
      <c r="A40" s="587"/>
      <c r="B40" s="479" t="s">
        <v>632</v>
      </c>
      <c r="C40" s="479" t="s">
        <v>128</v>
      </c>
      <c r="D40" s="1059" t="s">
        <v>135</v>
      </c>
      <c r="E40" s="597">
        <f>F40-5</f>
        <v>43526</v>
      </c>
      <c r="F40" s="598">
        <v>43531</v>
      </c>
      <c r="G40" s="596">
        <f>F40+44</f>
        <v>43575</v>
      </c>
    </row>
    <row r="41" spans="1:7" s="419" customFormat="1" ht="15" customHeight="1">
      <c r="A41" s="587"/>
      <c r="B41" s="479" t="s">
        <v>633</v>
      </c>
      <c r="C41" s="479" t="s">
        <v>2570</v>
      </c>
      <c r="D41" s="1060"/>
      <c r="E41" s="597">
        <f>F41-5</f>
        <v>43533</v>
      </c>
      <c r="F41" s="596">
        <f>F40+7</f>
        <v>43538</v>
      </c>
      <c r="G41" s="596">
        <f>F41+44</f>
        <v>43582</v>
      </c>
    </row>
    <row r="42" spans="1:7" s="419" customFormat="1" ht="15" customHeight="1">
      <c r="A42" s="587"/>
      <c r="B42" s="452" t="s">
        <v>634</v>
      </c>
      <c r="C42" s="479" t="s">
        <v>49</v>
      </c>
      <c r="D42" s="1060"/>
      <c r="E42" s="597">
        <f>F42-5</f>
        <v>43540</v>
      </c>
      <c r="F42" s="596">
        <f>F41+7</f>
        <v>43545</v>
      </c>
      <c r="G42" s="596">
        <f>F42+44</f>
        <v>43589</v>
      </c>
    </row>
    <row r="43" spans="1:7" s="488" customFormat="1" ht="15" customHeight="1">
      <c r="A43" s="587"/>
      <c r="B43" s="479" t="s">
        <v>635</v>
      </c>
      <c r="C43" s="543" t="s">
        <v>49</v>
      </c>
      <c r="D43" s="1060"/>
      <c r="E43" s="597">
        <f>F43-5</f>
        <v>43547</v>
      </c>
      <c r="F43" s="596">
        <f>F42+7</f>
        <v>43552</v>
      </c>
      <c r="G43" s="596">
        <f>F43+44</f>
        <v>43596</v>
      </c>
    </row>
    <row r="44" spans="1:7" s="557" customFormat="1" ht="15" customHeight="1">
      <c r="A44" s="587"/>
      <c r="B44" s="479" t="s">
        <v>2402</v>
      </c>
      <c r="C44" s="543"/>
      <c r="D44" s="1061"/>
      <c r="E44" s="597">
        <f>F44-5</f>
        <v>43554</v>
      </c>
      <c r="F44" s="596">
        <f>F43+7</f>
        <v>43559</v>
      </c>
      <c r="G44" s="596">
        <f>F44+44</f>
        <v>43603</v>
      </c>
    </row>
    <row r="45" spans="1:7" s="429" customFormat="1" ht="15" customHeight="1">
      <c r="A45" s="985" t="s">
        <v>39</v>
      </c>
      <c r="B45" s="985"/>
      <c r="C45" s="594"/>
      <c r="D45" s="593"/>
      <c r="E45" s="593"/>
      <c r="F45" s="593"/>
      <c r="G45" s="615"/>
    </row>
    <row r="46" spans="1:7" s="419" customFormat="1" ht="15" customHeight="1">
      <c r="A46" s="611"/>
      <c r="B46" s="986" t="s">
        <v>40</v>
      </c>
      <c r="C46" s="992" t="s">
        <v>41</v>
      </c>
      <c r="D46" s="992" t="s">
        <v>8</v>
      </c>
      <c r="E46" s="591" t="s">
        <v>2376</v>
      </c>
      <c r="F46" s="592" t="s">
        <v>9</v>
      </c>
      <c r="G46" s="591" t="s">
        <v>39</v>
      </c>
    </row>
    <row r="47" spans="1:7" s="419" customFormat="1" ht="15" customHeight="1">
      <c r="A47" s="611"/>
      <c r="B47" s="986"/>
      <c r="C47" s="992"/>
      <c r="D47" s="992"/>
      <c r="E47" s="591" t="s">
        <v>2375</v>
      </c>
      <c r="F47" s="592" t="s">
        <v>44</v>
      </c>
      <c r="G47" s="591" t="s">
        <v>45</v>
      </c>
    </row>
    <row r="48" spans="1:7" s="419" customFormat="1" ht="15" customHeight="1">
      <c r="A48" s="587"/>
      <c r="B48" s="479" t="s">
        <v>632</v>
      </c>
      <c r="C48" s="479" t="s">
        <v>128</v>
      </c>
      <c r="D48" s="1059" t="s">
        <v>189</v>
      </c>
      <c r="E48" s="597">
        <f>F48-5</f>
        <v>43526</v>
      </c>
      <c r="F48" s="598">
        <v>43531</v>
      </c>
      <c r="G48" s="596">
        <f>F48+34</f>
        <v>43565</v>
      </c>
    </row>
    <row r="49" spans="1:7" s="419" customFormat="1" ht="15" customHeight="1">
      <c r="A49" s="587"/>
      <c r="B49" s="479" t="s">
        <v>633</v>
      </c>
      <c r="C49" s="479" t="s">
        <v>2570</v>
      </c>
      <c r="D49" s="1060"/>
      <c r="E49" s="597">
        <f>F49-5</f>
        <v>43533</v>
      </c>
      <c r="F49" s="596">
        <f>F48+7</f>
        <v>43538</v>
      </c>
      <c r="G49" s="596">
        <f>F49+34</f>
        <v>43572</v>
      </c>
    </row>
    <row r="50" spans="1:7" s="419" customFormat="1" ht="15" customHeight="1">
      <c r="A50" s="587"/>
      <c r="B50" s="452" t="s">
        <v>634</v>
      </c>
      <c r="C50" s="479" t="s">
        <v>49</v>
      </c>
      <c r="D50" s="1060"/>
      <c r="E50" s="597">
        <f>F50-5</f>
        <v>43540</v>
      </c>
      <c r="F50" s="596">
        <f>F49+7</f>
        <v>43545</v>
      </c>
      <c r="G50" s="596">
        <f>F50+34</f>
        <v>43579</v>
      </c>
    </row>
    <row r="51" spans="1:7" s="419" customFormat="1" ht="14.25" customHeight="1">
      <c r="A51" s="587"/>
      <c r="B51" s="479" t="s">
        <v>635</v>
      </c>
      <c r="C51" s="543" t="s">
        <v>49</v>
      </c>
      <c r="D51" s="1060"/>
      <c r="E51" s="597">
        <f>F51-5</f>
        <v>43547</v>
      </c>
      <c r="F51" s="596">
        <f>F50+7</f>
        <v>43552</v>
      </c>
      <c r="G51" s="596">
        <f>F51+34</f>
        <v>43586</v>
      </c>
    </row>
    <row r="52" spans="1:7" s="419" customFormat="1" ht="14.25" customHeight="1">
      <c r="A52" s="587"/>
      <c r="B52" s="479" t="s">
        <v>2402</v>
      </c>
      <c r="C52" s="543"/>
      <c r="D52" s="1061"/>
      <c r="E52" s="597">
        <f>F52-5</f>
        <v>43554</v>
      </c>
      <c r="F52" s="596">
        <f>F51+7</f>
        <v>43559</v>
      </c>
      <c r="G52" s="596">
        <f>F52+34</f>
        <v>43593</v>
      </c>
    </row>
    <row r="53" spans="1:7" s="429" customFormat="1" ht="15">
      <c r="A53" s="985" t="s">
        <v>2595</v>
      </c>
      <c r="B53" s="985"/>
      <c r="C53" s="601"/>
      <c r="D53" s="594"/>
      <c r="E53" s="594"/>
      <c r="F53" s="593"/>
      <c r="G53" s="593"/>
    </row>
    <row r="54" spans="1:7" s="419" customFormat="1" ht="15" customHeight="1">
      <c r="A54" s="611"/>
      <c r="B54" s="986" t="s">
        <v>40</v>
      </c>
      <c r="C54" s="992" t="s">
        <v>41</v>
      </c>
      <c r="D54" s="992" t="s">
        <v>8</v>
      </c>
      <c r="E54" s="591" t="s">
        <v>2376</v>
      </c>
      <c r="F54" s="592" t="s">
        <v>9</v>
      </c>
      <c r="G54" s="591" t="s">
        <v>53</v>
      </c>
    </row>
    <row r="55" spans="1:7" s="419" customFormat="1" ht="15" customHeight="1">
      <c r="A55" s="611"/>
      <c r="B55" s="986"/>
      <c r="C55" s="992"/>
      <c r="D55" s="992"/>
      <c r="E55" s="591" t="s">
        <v>2375</v>
      </c>
      <c r="F55" s="592" t="s">
        <v>44</v>
      </c>
      <c r="G55" s="591" t="s">
        <v>45</v>
      </c>
    </row>
    <row r="56" spans="1:7" s="419" customFormat="1" ht="15" customHeight="1">
      <c r="A56" s="587"/>
      <c r="B56" s="479" t="s">
        <v>632</v>
      </c>
      <c r="C56" s="479" t="s">
        <v>128</v>
      </c>
      <c r="D56" s="1059" t="s">
        <v>2594</v>
      </c>
      <c r="E56" s="597">
        <f>F56-5</f>
        <v>43526</v>
      </c>
      <c r="F56" s="598">
        <v>43531</v>
      </c>
      <c r="G56" s="596">
        <f>F56+33</f>
        <v>43564</v>
      </c>
    </row>
    <row r="57" spans="1:7" s="419" customFormat="1" ht="15" customHeight="1">
      <c r="A57" s="587"/>
      <c r="B57" s="479" t="s">
        <v>633</v>
      </c>
      <c r="C57" s="479" t="s">
        <v>2570</v>
      </c>
      <c r="D57" s="1060"/>
      <c r="E57" s="597">
        <f>F57-5</f>
        <v>43533</v>
      </c>
      <c r="F57" s="596">
        <f>F56+7</f>
        <v>43538</v>
      </c>
      <c r="G57" s="596">
        <f>F57+33</f>
        <v>43571</v>
      </c>
    </row>
    <row r="58" spans="1:7" s="419" customFormat="1" ht="15" customHeight="1">
      <c r="A58" s="587"/>
      <c r="B58" s="452" t="s">
        <v>634</v>
      </c>
      <c r="C58" s="479" t="s">
        <v>49</v>
      </c>
      <c r="D58" s="1060"/>
      <c r="E58" s="597">
        <f>F58-5</f>
        <v>43540</v>
      </c>
      <c r="F58" s="596">
        <f>F57+7</f>
        <v>43545</v>
      </c>
      <c r="G58" s="596">
        <f>F58+33</f>
        <v>43578</v>
      </c>
    </row>
    <row r="59" spans="1:7" s="419" customFormat="1" ht="14.25" customHeight="1">
      <c r="A59" s="587"/>
      <c r="B59" s="479" t="s">
        <v>635</v>
      </c>
      <c r="C59" s="543" t="s">
        <v>49</v>
      </c>
      <c r="D59" s="1060"/>
      <c r="E59" s="597">
        <f>F59-5</f>
        <v>43547</v>
      </c>
      <c r="F59" s="596">
        <f>F58+7</f>
        <v>43552</v>
      </c>
      <c r="G59" s="596">
        <f>F59+33</f>
        <v>43585</v>
      </c>
    </row>
    <row r="60" spans="1:7" s="419" customFormat="1" ht="14.25" customHeight="1">
      <c r="A60" s="587"/>
      <c r="B60" s="479" t="s">
        <v>2402</v>
      </c>
      <c r="C60" s="543"/>
      <c r="D60" s="1061"/>
      <c r="E60" s="597">
        <f>F60-5</f>
        <v>43554</v>
      </c>
      <c r="F60" s="596">
        <f>F59+7</f>
        <v>43559</v>
      </c>
      <c r="G60" s="596">
        <f>F60+33</f>
        <v>43592</v>
      </c>
    </row>
    <row r="61" spans="1:7" s="419" customFormat="1" ht="14.25" customHeight="1">
      <c r="A61" s="587"/>
      <c r="B61" s="512"/>
      <c r="C61" s="512"/>
      <c r="D61" s="571"/>
      <c r="E61" s="614"/>
      <c r="F61" s="613"/>
      <c r="G61" s="612"/>
    </row>
    <row r="62" spans="1:7" s="419" customFormat="1" ht="15" customHeight="1">
      <c r="A62" s="611"/>
      <c r="B62" s="986" t="s">
        <v>40</v>
      </c>
      <c r="C62" s="992" t="s">
        <v>41</v>
      </c>
      <c r="D62" s="992" t="s">
        <v>8</v>
      </c>
      <c r="E62" s="591" t="s">
        <v>2376</v>
      </c>
      <c r="F62" s="592" t="s">
        <v>9</v>
      </c>
      <c r="G62" s="591" t="s">
        <v>53</v>
      </c>
    </row>
    <row r="63" spans="1:7" s="419" customFormat="1" ht="15" customHeight="1">
      <c r="A63" s="611"/>
      <c r="B63" s="986"/>
      <c r="C63" s="992"/>
      <c r="D63" s="992"/>
      <c r="E63" s="591" t="s">
        <v>2375</v>
      </c>
      <c r="F63" s="592" t="s">
        <v>44</v>
      </c>
      <c r="G63" s="591" t="s">
        <v>45</v>
      </c>
    </row>
    <row r="64" spans="1:7" s="419" customFormat="1" ht="15" customHeight="1">
      <c r="A64" s="587"/>
      <c r="B64" s="479" t="s">
        <v>2509</v>
      </c>
      <c r="C64" s="479" t="s">
        <v>2508</v>
      </c>
      <c r="D64" s="1059" t="s">
        <v>230</v>
      </c>
      <c r="E64" s="597">
        <f>F64-5</f>
        <v>43521</v>
      </c>
      <c r="F64" s="598">
        <v>43526</v>
      </c>
      <c r="G64" s="596">
        <f>F64+35</f>
        <v>43561</v>
      </c>
    </row>
    <row r="65" spans="1:7" s="419" customFormat="1" ht="15" customHeight="1">
      <c r="A65" s="587"/>
      <c r="B65" s="479" t="s">
        <v>2512</v>
      </c>
      <c r="C65" s="479" t="s">
        <v>2563</v>
      </c>
      <c r="D65" s="1060"/>
      <c r="E65" s="597">
        <f>F65-5</f>
        <v>43528</v>
      </c>
      <c r="F65" s="596">
        <f>F64+7</f>
        <v>43533</v>
      </c>
      <c r="G65" s="596">
        <f>F65+35</f>
        <v>43568</v>
      </c>
    </row>
    <row r="66" spans="1:7" s="419" customFormat="1" ht="15" customHeight="1">
      <c r="A66" s="587"/>
      <c r="B66" s="452" t="s">
        <v>2505</v>
      </c>
      <c r="C66" s="479" t="s">
        <v>2419</v>
      </c>
      <c r="D66" s="1060"/>
      <c r="E66" s="597">
        <f>F66-5</f>
        <v>43535</v>
      </c>
      <c r="F66" s="596">
        <f>F65+7</f>
        <v>43540</v>
      </c>
      <c r="G66" s="596">
        <f>F66+35</f>
        <v>43575</v>
      </c>
    </row>
    <row r="67" spans="1:7" s="419" customFormat="1" ht="14.25" customHeight="1">
      <c r="A67" s="587"/>
      <c r="B67" s="479" t="s">
        <v>2511</v>
      </c>
      <c r="C67" s="610" t="s">
        <v>2417</v>
      </c>
      <c r="D67" s="1060"/>
      <c r="E67" s="597">
        <f>F67-5</f>
        <v>43542</v>
      </c>
      <c r="F67" s="596">
        <f>F66+7</f>
        <v>43547</v>
      </c>
      <c r="G67" s="596">
        <f>F67+35</f>
        <v>43582</v>
      </c>
    </row>
    <row r="68" spans="1:7" s="419" customFormat="1" ht="14.25" customHeight="1">
      <c r="A68" s="587"/>
      <c r="B68" s="452" t="s">
        <v>2510</v>
      </c>
      <c r="C68" s="452" t="s">
        <v>2416</v>
      </c>
      <c r="D68" s="1061"/>
      <c r="E68" s="597">
        <f>F68-5</f>
        <v>43549</v>
      </c>
      <c r="F68" s="596">
        <f>F67+7</f>
        <v>43554</v>
      </c>
      <c r="G68" s="596">
        <f>F68+35</f>
        <v>43589</v>
      </c>
    </row>
    <row r="69" spans="1:7" s="429" customFormat="1" ht="15" customHeight="1">
      <c r="A69" s="985" t="s">
        <v>2593</v>
      </c>
      <c r="B69" s="985"/>
      <c r="C69" s="601"/>
      <c r="D69" s="594"/>
      <c r="E69" s="594"/>
      <c r="F69" s="593"/>
      <c r="G69" s="609"/>
    </row>
    <row r="70" spans="1:7" s="419" customFormat="1" ht="15" customHeight="1">
      <c r="A70" s="587"/>
      <c r="B70" s="987" t="s">
        <v>40</v>
      </c>
      <c r="C70" s="990" t="s">
        <v>41</v>
      </c>
      <c r="D70" s="992" t="s">
        <v>8</v>
      </c>
      <c r="E70" s="591" t="s">
        <v>2376</v>
      </c>
      <c r="F70" s="592" t="s">
        <v>9</v>
      </c>
      <c r="G70" s="591" t="s">
        <v>2593</v>
      </c>
    </row>
    <row r="71" spans="1:7" s="419" customFormat="1" ht="15" customHeight="1">
      <c r="A71" s="587"/>
      <c r="B71" s="988"/>
      <c r="C71" s="991"/>
      <c r="D71" s="992"/>
      <c r="E71" s="591" t="s">
        <v>2375</v>
      </c>
      <c r="F71" s="592" t="s">
        <v>44</v>
      </c>
      <c r="G71" s="591" t="s">
        <v>45</v>
      </c>
    </row>
    <row r="72" spans="1:7" s="419" customFormat="1" ht="15" customHeight="1">
      <c r="A72" s="587"/>
      <c r="B72" s="452" t="s">
        <v>2509</v>
      </c>
      <c r="C72" s="505" t="s">
        <v>2508</v>
      </c>
      <c r="D72" s="1062" t="s">
        <v>230</v>
      </c>
      <c r="E72" s="490">
        <f>F72-5</f>
        <v>43521</v>
      </c>
      <c r="F72" s="449">
        <v>43526</v>
      </c>
      <c r="G72" s="449">
        <f>F72+48</f>
        <v>43574</v>
      </c>
    </row>
    <row r="73" spans="1:7" s="419" customFormat="1" ht="15" customHeight="1">
      <c r="A73" s="587"/>
      <c r="B73" s="452" t="s">
        <v>2507</v>
      </c>
      <c r="C73" s="532" t="s">
        <v>2563</v>
      </c>
      <c r="D73" s="1062"/>
      <c r="E73" s="490">
        <f>F73-5</f>
        <v>43528</v>
      </c>
      <c r="F73" s="449">
        <f>F72+7</f>
        <v>43533</v>
      </c>
      <c r="G73" s="449">
        <f>F73+48</f>
        <v>43581</v>
      </c>
    </row>
    <row r="74" spans="1:7" s="419" customFormat="1" ht="15" customHeight="1">
      <c r="A74" s="587"/>
      <c r="B74" s="452" t="s">
        <v>2505</v>
      </c>
      <c r="C74" s="505" t="s">
        <v>2419</v>
      </c>
      <c r="D74" s="1062"/>
      <c r="E74" s="490">
        <f>F74-5</f>
        <v>43535</v>
      </c>
      <c r="F74" s="449">
        <f>F73+7</f>
        <v>43540</v>
      </c>
      <c r="G74" s="449">
        <f>F74+48</f>
        <v>43588</v>
      </c>
    </row>
    <row r="75" spans="1:7" s="419" customFormat="1" ht="15" customHeight="1">
      <c r="A75" s="587"/>
      <c r="B75" s="452" t="s">
        <v>2511</v>
      </c>
      <c r="C75" s="532" t="s">
        <v>2417</v>
      </c>
      <c r="D75" s="1062"/>
      <c r="E75" s="490">
        <f>F75-5</f>
        <v>43542</v>
      </c>
      <c r="F75" s="449">
        <f>F74+7</f>
        <v>43547</v>
      </c>
      <c r="G75" s="449">
        <f>F75+48</f>
        <v>43595</v>
      </c>
    </row>
    <row r="76" spans="1:7" s="419" customFormat="1" ht="15" customHeight="1">
      <c r="A76" s="587"/>
      <c r="B76" s="452" t="s">
        <v>2510</v>
      </c>
      <c r="C76" s="505" t="s">
        <v>2416</v>
      </c>
      <c r="D76" s="1062"/>
      <c r="E76" s="490">
        <f>F76-5</f>
        <v>43549</v>
      </c>
      <c r="F76" s="449">
        <f>F75+7</f>
        <v>43554</v>
      </c>
      <c r="G76" s="449">
        <f>F76+48</f>
        <v>43602</v>
      </c>
    </row>
    <row r="77" spans="1:7" s="419" customFormat="1" ht="15" customHeight="1">
      <c r="A77" s="587"/>
      <c r="B77" s="512"/>
      <c r="C77" s="504"/>
      <c r="D77" s="571"/>
      <c r="E77" s="608"/>
      <c r="F77" s="516"/>
      <c r="G77" s="607"/>
    </row>
    <row r="78" spans="1:7" s="419" customFormat="1" ht="15" customHeight="1">
      <c r="A78" s="587"/>
      <c r="B78" s="987" t="s">
        <v>40</v>
      </c>
      <c r="C78" s="990" t="s">
        <v>41</v>
      </c>
      <c r="D78" s="992" t="s">
        <v>8</v>
      </c>
      <c r="E78" s="591" t="s">
        <v>2376</v>
      </c>
      <c r="F78" s="592" t="s">
        <v>9</v>
      </c>
      <c r="G78" s="591" t="s">
        <v>2593</v>
      </c>
    </row>
    <row r="79" spans="1:7" s="419" customFormat="1" ht="15" customHeight="1">
      <c r="A79" s="587"/>
      <c r="B79" s="988"/>
      <c r="C79" s="991"/>
      <c r="D79" s="992"/>
      <c r="E79" s="591" t="s">
        <v>2375</v>
      </c>
      <c r="F79" s="592" t="s">
        <v>44</v>
      </c>
      <c r="G79" s="591" t="s">
        <v>45</v>
      </c>
    </row>
    <row r="80" spans="1:7" s="419" customFormat="1" ht="15" customHeight="1">
      <c r="A80" s="587"/>
      <c r="B80" s="452" t="s">
        <v>2592</v>
      </c>
      <c r="C80" s="505" t="s">
        <v>2415</v>
      </c>
      <c r="D80" s="1062" t="s">
        <v>2113</v>
      </c>
      <c r="E80" s="490">
        <f>F80-5</f>
        <v>43521</v>
      </c>
      <c r="F80" s="449">
        <v>43526</v>
      </c>
      <c r="G80" s="449">
        <f>F80+44</f>
        <v>43570</v>
      </c>
    </row>
    <row r="81" spans="1:7" s="419" customFormat="1" ht="15" customHeight="1">
      <c r="A81" s="587"/>
      <c r="B81" s="452" t="s">
        <v>2591</v>
      </c>
      <c r="C81" s="532" t="s">
        <v>643</v>
      </c>
      <c r="D81" s="1062"/>
      <c r="E81" s="490">
        <f>F81-5</f>
        <v>43528</v>
      </c>
      <c r="F81" s="449">
        <f>F80+7</f>
        <v>43533</v>
      </c>
      <c r="G81" s="449">
        <f>F81+44</f>
        <v>43577</v>
      </c>
    </row>
    <row r="82" spans="1:7" s="419" customFormat="1" ht="15" customHeight="1">
      <c r="A82" s="587"/>
      <c r="B82" s="452" t="s">
        <v>2590</v>
      </c>
      <c r="C82" s="505" t="s">
        <v>47</v>
      </c>
      <c r="D82" s="1062"/>
      <c r="E82" s="490">
        <f>F82-5</f>
        <v>43535</v>
      </c>
      <c r="F82" s="449">
        <f>F81+7</f>
        <v>43540</v>
      </c>
      <c r="G82" s="449">
        <f>F82+44</f>
        <v>43584</v>
      </c>
    </row>
    <row r="83" spans="1:7" s="419" customFormat="1" ht="15" customHeight="1">
      <c r="A83" s="587"/>
      <c r="B83" s="452" t="s">
        <v>2589</v>
      </c>
      <c r="C83" s="532" t="s">
        <v>643</v>
      </c>
      <c r="D83" s="1062"/>
      <c r="E83" s="490">
        <f>F83-5</f>
        <v>43542</v>
      </c>
      <c r="F83" s="449">
        <f>F82+7</f>
        <v>43547</v>
      </c>
      <c r="G83" s="449">
        <f>F83+44</f>
        <v>43591</v>
      </c>
    </row>
    <row r="84" spans="1:7" s="419" customFormat="1" ht="15" customHeight="1">
      <c r="A84" s="587"/>
      <c r="B84" s="452" t="s">
        <v>2588</v>
      </c>
      <c r="C84" s="505" t="s">
        <v>643</v>
      </c>
      <c r="D84" s="1062"/>
      <c r="E84" s="490">
        <f>F84-5</f>
        <v>43549</v>
      </c>
      <c r="F84" s="449">
        <f>F83+7</f>
        <v>43554</v>
      </c>
      <c r="G84" s="449">
        <f>F84+44</f>
        <v>43598</v>
      </c>
    </row>
    <row r="85" spans="1:7" s="429" customFormat="1" ht="15.95" customHeight="1">
      <c r="A85" s="985" t="s">
        <v>63</v>
      </c>
      <c r="B85" s="985"/>
      <c r="C85" s="595"/>
      <c r="D85" s="594"/>
      <c r="E85" s="594"/>
      <c r="F85" s="593"/>
      <c r="G85" s="567"/>
    </row>
    <row r="86" spans="1:7" s="419" customFormat="1" ht="15" customHeight="1">
      <c r="A86" s="587"/>
      <c r="B86" s="987" t="s">
        <v>40</v>
      </c>
      <c r="C86" s="992" t="s">
        <v>41</v>
      </c>
      <c r="D86" s="992" t="s">
        <v>8</v>
      </c>
      <c r="E86" s="591" t="s">
        <v>2376</v>
      </c>
      <c r="F86" s="592" t="s">
        <v>9</v>
      </c>
      <c r="G86" s="591" t="s">
        <v>63</v>
      </c>
    </row>
    <row r="87" spans="1:7" s="419" customFormat="1" ht="15" customHeight="1">
      <c r="A87" s="587"/>
      <c r="B87" s="988"/>
      <c r="C87" s="990"/>
      <c r="D87" s="990"/>
      <c r="E87" s="591" t="s">
        <v>2375</v>
      </c>
      <c r="F87" s="606" t="s">
        <v>44</v>
      </c>
      <c r="G87" s="600" t="s">
        <v>45</v>
      </c>
    </row>
    <row r="88" spans="1:7" s="419" customFormat="1" ht="15" customHeight="1">
      <c r="A88" s="587"/>
      <c r="B88" s="562" t="s">
        <v>2587</v>
      </c>
      <c r="C88" s="562" t="s">
        <v>2586</v>
      </c>
      <c r="D88" s="1071" t="s">
        <v>204</v>
      </c>
      <c r="E88" s="605">
        <f>F88-5</f>
        <v>43524</v>
      </c>
      <c r="F88" s="588">
        <v>43529</v>
      </c>
      <c r="G88" s="450">
        <f>F88+35</f>
        <v>43564</v>
      </c>
    </row>
    <row r="89" spans="1:7" s="419" customFormat="1" ht="15" customHeight="1">
      <c r="A89" s="587"/>
      <c r="B89" s="562" t="s">
        <v>641</v>
      </c>
      <c r="C89" s="562" t="s">
        <v>2585</v>
      </c>
      <c r="D89" s="1071"/>
      <c r="E89" s="605">
        <f>F89-5</f>
        <v>43531</v>
      </c>
      <c r="F89" s="450">
        <f>F88+7</f>
        <v>43536</v>
      </c>
      <c r="G89" s="450">
        <f>F89+32</f>
        <v>43568</v>
      </c>
    </row>
    <row r="90" spans="1:7" s="419" customFormat="1" ht="15" customHeight="1">
      <c r="A90" s="587"/>
      <c r="B90" s="562" t="s">
        <v>2584</v>
      </c>
      <c r="C90" s="562" t="s">
        <v>643</v>
      </c>
      <c r="D90" s="1071"/>
      <c r="E90" s="605">
        <f>F90-5</f>
        <v>43538</v>
      </c>
      <c r="F90" s="450">
        <f>F89+7</f>
        <v>43543</v>
      </c>
      <c r="G90" s="450">
        <f>F90+32</f>
        <v>43575</v>
      </c>
    </row>
    <row r="91" spans="1:7" s="419" customFormat="1" ht="15" customHeight="1">
      <c r="A91" s="587"/>
      <c r="B91" s="562" t="s">
        <v>28</v>
      </c>
      <c r="C91" s="562" t="s">
        <v>262</v>
      </c>
      <c r="D91" s="1071"/>
      <c r="E91" s="605">
        <f>F91-5</f>
        <v>43545</v>
      </c>
      <c r="F91" s="450">
        <f>F90+7</f>
        <v>43550</v>
      </c>
      <c r="G91" s="450">
        <f>F91+32</f>
        <v>43582</v>
      </c>
    </row>
    <row r="92" spans="1:7" s="419" customFormat="1" ht="15" customHeight="1">
      <c r="A92" s="587"/>
      <c r="B92" s="562" t="s">
        <v>2583</v>
      </c>
      <c r="C92" s="562" t="s">
        <v>236</v>
      </c>
      <c r="D92" s="1071"/>
      <c r="E92" s="605">
        <f>F92-5</f>
        <v>43552</v>
      </c>
      <c r="F92" s="450">
        <f>F91+7</f>
        <v>43557</v>
      </c>
      <c r="G92" s="450">
        <f>F92+32</f>
        <v>43589</v>
      </c>
    </row>
    <row r="93" spans="1:7" s="429" customFormat="1" ht="15" customHeight="1">
      <c r="A93" s="985" t="s">
        <v>2582</v>
      </c>
      <c r="B93" s="985"/>
      <c r="C93" s="601"/>
      <c r="D93" s="594"/>
      <c r="E93" s="594"/>
      <c r="F93" s="593"/>
      <c r="G93" s="604"/>
    </row>
    <row r="94" spans="1:7" s="419" customFormat="1" ht="15" customHeight="1">
      <c r="A94" s="587"/>
      <c r="B94" s="987" t="s">
        <v>40</v>
      </c>
      <c r="C94" s="990" t="s">
        <v>41</v>
      </c>
      <c r="D94" s="992" t="s">
        <v>8</v>
      </c>
      <c r="E94" s="591" t="s">
        <v>2376</v>
      </c>
      <c r="F94" s="592" t="s">
        <v>9</v>
      </c>
      <c r="G94" s="591" t="s">
        <v>2582</v>
      </c>
    </row>
    <row r="95" spans="1:7" s="419" customFormat="1" ht="15" customHeight="1">
      <c r="A95" s="587"/>
      <c r="B95" s="988"/>
      <c r="C95" s="991"/>
      <c r="D95" s="992"/>
      <c r="E95" s="591" t="s">
        <v>2375</v>
      </c>
      <c r="F95" s="592" t="s">
        <v>44</v>
      </c>
      <c r="G95" s="603" t="s">
        <v>45</v>
      </c>
    </row>
    <row r="96" spans="1:7" s="419" customFormat="1" ht="15" customHeight="1">
      <c r="A96" s="587"/>
      <c r="B96" s="452" t="s">
        <v>2581</v>
      </c>
      <c r="C96" s="535" t="s">
        <v>2580</v>
      </c>
      <c r="D96" s="1072" t="s">
        <v>231</v>
      </c>
      <c r="E96" s="478">
        <f>F96-5</f>
        <v>43525</v>
      </c>
      <c r="F96" s="449">
        <v>43530</v>
      </c>
      <c r="G96" s="449">
        <f>F96+40</f>
        <v>43570</v>
      </c>
    </row>
    <row r="97" spans="1:11" s="419" customFormat="1" ht="15" customHeight="1">
      <c r="A97" s="587"/>
      <c r="B97" s="452" t="s">
        <v>2579</v>
      </c>
      <c r="C97" s="529" t="s">
        <v>2578</v>
      </c>
      <c r="D97" s="1072"/>
      <c r="E97" s="478">
        <f>F97-5</f>
        <v>43532</v>
      </c>
      <c r="F97" s="449">
        <f>F96+7</f>
        <v>43537</v>
      </c>
      <c r="G97" s="449">
        <f>F97+40</f>
        <v>43577</v>
      </c>
    </row>
    <row r="98" spans="1:11" s="419" customFormat="1" ht="15" customHeight="1">
      <c r="A98" s="587"/>
      <c r="B98" s="479" t="s">
        <v>2577</v>
      </c>
      <c r="C98" s="602" t="s">
        <v>2576</v>
      </c>
      <c r="D98" s="1072"/>
      <c r="E98" s="478">
        <f>F98-5</f>
        <v>43539</v>
      </c>
      <c r="F98" s="449">
        <f>F97+7</f>
        <v>43544</v>
      </c>
      <c r="G98" s="449">
        <f>F98+40</f>
        <v>43584</v>
      </c>
    </row>
    <row r="99" spans="1:11" s="419" customFormat="1" ht="15" customHeight="1">
      <c r="A99" s="587"/>
      <c r="B99" s="452" t="s">
        <v>2575</v>
      </c>
      <c r="C99" s="529" t="s">
        <v>2574</v>
      </c>
      <c r="D99" s="1072"/>
      <c r="E99" s="478">
        <f>F99-5</f>
        <v>43546</v>
      </c>
      <c r="F99" s="449">
        <f>F98+7</f>
        <v>43551</v>
      </c>
      <c r="G99" s="449">
        <f>F99+40</f>
        <v>43591</v>
      </c>
    </row>
    <row r="100" spans="1:11" s="419" customFormat="1" ht="15" customHeight="1">
      <c r="A100" s="587"/>
      <c r="B100" s="452" t="s">
        <v>2573</v>
      </c>
      <c r="C100" s="529" t="s">
        <v>2572</v>
      </c>
      <c r="D100" s="1072"/>
      <c r="E100" s="478">
        <f>F100-5</f>
        <v>43553</v>
      </c>
      <c r="F100" s="449">
        <f>F99+7</f>
        <v>43558</v>
      </c>
      <c r="G100" s="449">
        <f>F100+40</f>
        <v>43598</v>
      </c>
    </row>
    <row r="101" spans="1:11" s="429" customFormat="1" ht="17.25" customHeight="1">
      <c r="A101" s="985" t="s">
        <v>2571</v>
      </c>
      <c r="B101" s="985"/>
      <c r="C101" s="601"/>
      <c r="D101" s="594"/>
      <c r="E101" s="594"/>
      <c r="F101" s="593"/>
      <c r="G101" s="593"/>
      <c r="H101" s="558"/>
    </row>
    <row r="102" spans="1:11" s="419" customFormat="1" ht="15" customHeight="1">
      <c r="A102" s="587"/>
      <c r="B102" s="987" t="s">
        <v>40</v>
      </c>
      <c r="C102" s="990" t="s">
        <v>41</v>
      </c>
      <c r="D102" s="990" t="s">
        <v>8</v>
      </c>
      <c r="E102" s="600" t="s">
        <v>2376</v>
      </c>
      <c r="F102" s="592" t="s">
        <v>9</v>
      </c>
      <c r="G102" s="600" t="s">
        <v>2571</v>
      </c>
      <c r="H102" s="586"/>
    </row>
    <row r="103" spans="1:11" s="419" customFormat="1" ht="15" customHeight="1">
      <c r="A103" s="587"/>
      <c r="B103" s="988"/>
      <c r="C103" s="991"/>
      <c r="D103" s="1063"/>
      <c r="E103" s="591" t="s">
        <v>2375</v>
      </c>
      <c r="F103" s="599" t="s">
        <v>44</v>
      </c>
      <c r="G103" s="591" t="s">
        <v>45</v>
      </c>
      <c r="H103" s="557"/>
    </row>
    <row r="104" spans="1:11" s="419" customFormat="1" ht="15" customHeight="1">
      <c r="A104" s="587"/>
      <c r="B104" s="479" t="s">
        <v>632</v>
      </c>
      <c r="C104" s="479" t="s">
        <v>128</v>
      </c>
      <c r="D104" s="1062" t="s">
        <v>135</v>
      </c>
      <c r="E104" s="597">
        <f>F104-5</f>
        <v>43526</v>
      </c>
      <c r="F104" s="598">
        <v>43531</v>
      </c>
      <c r="G104" s="596">
        <f>F104+40</f>
        <v>43571</v>
      </c>
    </row>
    <row r="105" spans="1:11" s="419" customFormat="1" ht="15" customHeight="1">
      <c r="A105" s="587"/>
      <c r="B105" s="479" t="s">
        <v>633</v>
      </c>
      <c r="C105" s="479" t="s">
        <v>2570</v>
      </c>
      <c r="D105" s="1062"/>
      <c r="E105" s="597">
        <f>F105-5</f>
        <v>43533</v>
      </c>
      <c r="F105" s="596">
        <f>F104+7</f>
        <v>43538</v>
      </c>
      <c r="G105" s="596">
        <f>F105+40</f>
        <v>43578</v>
      </c>
    </row>
    <row r="106" spans="1:11" s="419" customFormat="1" ht="15" customHeight="1">
      <c r="A106" s="587"/>
      <c r="B106" s="452" t="s">
        <v>634</v>
      </c>
      <c r="C106" s="479" t="s">
        <v>49</v>
      </c>
      <c r="D106" s="1062"/>
      <c r="E106" s="597">
        <f>F106-5</f>
        <v>43540</v>
      </c>
      <c r="F106" s="596">
        <f>F105+7</f>
        <v>43545</v>
      </c>
      <c r="G106" s="596">
        <f>F106+40</f>
        <v>43585</v>
      </c>
    </row>
    <row r="107" spans="1:11" s="419" customFormat="1" ht="15">
      <c r="A107" s="587"/>
      <c r="B107" s="479" t="s">
        <v>635</v>
      </c>
      <c r="C107" s="543" t="s">
        <v>49</v>
      </c>
      <c r="D107" s="1062"/>
      <c r="E107" s="597">
        <f>F107-5</f>
        <v>43547</v>
      </c>
      <c r="F107" s="596">
        <f>F106+7</f>
        <v>43552</v>
      </c>
      <c r="G107" s="596">
        <f>F107+40</f>
        <v>43592</v>
      </c>
      <c r="H107" s="557"/>
      <c r="I107" s="557"/>
      <c r="J107" s="557"/>
      <c r="K107" s="557"/>
    </row>
    <row r="108" spans="1:11" s="419" customFormat="1" ht="15">
      <c r="A108" s="587"/>
      <c r="B108" s="479" t="s">
        <v>2402</v>
      </c>
      <c r="C108" s="543"/>
      <c r="D108" s="1062"/>
      <c r="E108" s="597">
        <f>F108-5</f>
        <v>43554</v>
      </c>
      <c r="F108" s="596">
        <f>F107+7</f>
        <v>43559</v>
      </c>
      <c r="G108" s="596">
        <f>F108+40</f>
        <v>43599</v>
      </c>
      <c r="H108" s="557"/>
      <c r="I108" s="557"/>
      <c r="J108" s="557"/>
      <c r="K108" s="557"/>
    </row>
    <row r="109" spans="1:11" s="429" customFormat="1" ht="15">
      <c r="A109" s="985" t="s">
        <v>2569</v>
      </c>
      <c r="B109" s="985"/>
      <c r="C109" s="595"/>
      <c r="D109" s="594"/>
      <c r="E109" s="594"/>
      <c r="F109" s="593"/>
      <c r="G109" s="593"/>
      <c r="H109" s="558"/>
      <c r="I109" s="558"/>
      <c r="J109" s="558"/>
      <c r="K109" s="558"/>
    </row>
    <row r="110" spans="1:11" s="419" customFormat="1" ht="15">
      <c r="A110" s="587"/>
      <c r="B110" s="986" t="s">
        <v>40</v>
      </c>
      <c r="C110" s="992" t="s">
        <v>41</v>
      </c>
      <c r="D110" s="992" t="s">
        <v>8</v>
      </c>
      <c r="E110" s="591" t="s">
        <v>2376</v>
      </c>
      <c r="F110" s="592" t="s">
        <v>9</v>
      </c>
      <c r="G110" s="591" t="s">
        <v>2569</v>
      </c>
      <c r="H110" s="557"/>
      <c r="I110" s="557"/>
      <c r="J110" s="557"/>
      <c r="K110" s="557"/>
    </row>
    <row r="111" spans="1:11" s="419" customFormat="1" ht="15">
      <c r="A111" s="587"/>
      <c r="B111" s="987"/>
      <c r="C111" s="990"/>
      <c r="D111" s="992"/>
      <c r="E111" s="591" t="s">
        <v>2375</v>
      </c>
      <c r="F111" s="592" t="s">
        <v>44</v>
      </c>
      <c r="G111" s="591" t="s">
        <v>45</v>
      </c>
      <c r="H111" s="590"/>
      <c r="I111" s="557"/>
      <c r="J111" s="557"/>
      <c r="K111" s="557"/>
    </row>
    <row r="112" spans="1:11" s="419" customFormat="1" ht="15">
      <c r="A112" s="587"/>
      <c r="B112" s="562" t="s">
        <v>46</v>
      </c>
      <c r="C112" s="562" t="s">
        <v>48</v>
      </c>
      <c r="D112" s="1068" t="s">
        <v>2113</v>
      </c>
      <c r="E112" s="478">
        <f>F112-5</f>
        <v>43526</v>
      </c>
      <c r="F112" s="588">
        <v>43531</v>
      </c>
      <c r="G112" s="449">
        <f>F112+35</f>
        <v>43566</v>
      </c>
      <c r="H112" s="557"/>
      <c r="I112" s="557"/>
      <c r="J112" s="557"/>
      <c r="K112" s="557"/>
    </row>
    <row r="113" spans="1:11" s="419" customFormat="1" ht="15">
      <c r="A113" s="587"/>
      <c r="B113" s="562" t="s">
        <v>2568</v>
      </c>
      <c r="C113" s="463" t="s">
        <v>49</v>
      </c>
      <c r="D113" s="1069"/>
      <c r="E113" s="478">
        <f>F113-5</f>
        <v>43533</v>
      </c>
      <c r="F113" s="449">
        <f>F112+7</f>
        <v>43538</v>
      </c>
      <c r="G113" s="449">
        <f>F113+35</f>
        <v>43573</v>
      </c>
      <c r="H113" s="557"/>
      <c r="I113" s="557"/>
      <c r="J113" s="557"/>
      <c r="K113" s="557"/>
    </row>
    <row r="114" spans="1:11" s="419" customFormat="1" ht="15">
      <c r="A114" s="587"/>
      <c r="B114" s="562" t="s">
        <v>2567</v>
      </c>
      <c r="C114" s="463" t="s">
        <v>47</v>
      </c>
      <c r="D114" s="1069"/>
      <c r="E114" s="478">
        <f>F114-5</f>
        <v>43540</v>
      </c>
      <c r="F114" s="449">
        <f>F113+7</f>
        <v>43545</v>
      </c>
      <c r="G114" s="449">
        <f>F114+35</f>
        <v>43580</v>
      </c>
      <c r="H114" s="557"/>
      <c r="I114" s="557"/>
      <c r="J114" s="557"/>
      <c r="K114" s="557"/>
    </row>
    <row r="115" spans="1:11" s="414" customFormat="1">
      <c r="A115" s="489"/>
      <c r="B115" s="562" t="s">
        <v>2566</v>
      </c>
      <c r="C115" s="463" t="s">
        <v>2260</v>
      </c>
      <c r="D115" s="1069"/>
      <c r="E115" s="478">
        <f>F115-5</f>
        <v>43547</v>
      </c>
      <c r="F115" s="449">
        <f>F114+7</f>
        <v>43552</v>
      </c>
      <c r="G115" s="449">
        <f>F115+35</f>
        <v>43587</v>
      </c>
      <c r="H115" s="586"/>
      <c r="I115" s="560"/>
      <c r="J115" s="560"/>
      <c r="K115" s="560"/>
    </row>
    <row r="116" spans="1:11">
      <c r="B116" s="562" t="s">
        <v>2402</v>
      </c>
      <c r="C116" s="562"/>
      <c r="D116" s="1070"/>
      <c r="E116" s="478">
        <f>F116-5</f>
        <v>43554</v>
      </c>
      <c r="F116" s="449">
        <f>F115+7</f>
        <v>43559</v>
      </c>
      <c r="G116" s="449">
        <f>F116+35</f>
        <v>43594</v>
      </c>
    </row>
    <row r="117" spans="1:11" s="429" customFormat="1" ht="14.1" customHeight="1">
      <c r="A117" s="985" t="s">
        <v>2565</v>
      </c>
      <c r="B117" s="985"/>
      <c r="C117" s="595"/>
      <c r="D117" s="594"/>
      <c r="E117" s="594"/>
      <c r="F117" s="593"/>
      <c r="G117" s="593"/>
      <c r="H117" s="558"/>
      <c r="I117" s="558"/>
      <c r="J117" s="558"/>
      <c r="K117" s="558"/>
    </row>
    <row r="118" spans="1:11" s="419" customFormat="1" ht="15">
      <c r="A118" s="587"/>
      <c r="B118" s="986" t="s">
        <v>40</v>
      </c>
      <c r="C118" s="992" t="s">
        <v>41</v>
      </c>
      <c r="D118" s="992" t="s">
        <v>8</v>
      </c>
      <c r="E118" s="591" t="s">
        <v>2376</v>
      </c>
      <c r="F118" s="592" t="s">
        <v>9</v>
      </c>
      <c r="G118" s="591" t="s">
        <v>30</v>
      </c>
      <c r="H118" s="557"/>
      <c r="I118" s="557"/>
      <c r="J118" s="557"/>
      <c r="K118" s="557"/>
    </row>
    <row r="119" spans="1:11" s="419" customFormat="1" ht="15">
      <c r="A119" s="587"/>
      <c r="B119" s="987"/>
      <c r="C119" s="990"/>
      <c r="D119" s="992"/>
      <c r="E119" s="591" t="s">
        <v>2375</v>
      </c>
      <c r="F119" s="592" t="s">
        <v>44</v>
      </c>
      <c r="G119" s="591" t="s">
        <v>45</v>
      </c>
      <c r="H119" s="590"/>
      <c r="I119" s="557"/>
      <c r="J119" s="557"/>
      <c r="K119" s="557"/>
    </row>
    <row r="120" spans="1:11" s="419" customFormat="1" ht="15">
      <c r="A120" s="587"/>
      <c r="B120" s="589" t="s">
        <v>2564</v>
      </c>
      <c r="C120" s="562" t="s">
        <v>2563</v>
      </c>
      <c r="D120" s="1068" t="s">
        <v>230</v>
      </c>
      <c r="E120" s="478">
        <f>F120-5</f>
        <v>43526</v>
      </c>
      <c r="F120" s="588">
        <v>43531</v>
      </c>
      <c r="G120" s="449">
        <f>F120+34</f>
        <v>43565</v>
      </c>
      <c r="H120" s="557"/>
      <c r="I120" s="557"/>
      <c r="J120" s="557"/>
      <c r="K120" s="557"/>
    </row>
    <row r="121" spans="1:11" s="419" customFormat="1" ht="15">
      <c r="A121" s="587"/>
      <c r="B121" s="562" t="s">
        <v>2562</v>
      </c>
      <c r="C121" s="562" t="s">
        <v>2419</v>
      </c>
      <c r="D121" s="1069"/>
      <c r="E121" s="478">
        <f>F121-5</f>
        <v>43533</v>
      </c>
      <c r="F121" s="449">
        <f>F120+7</f>
        <v>43538</v>
      </c>
      <c r="G121" s="449">
        <f>F121+34</f>
        <v>43572</v>
      </c>
      <c r="H121" s="557"/>
      <c r="I121" s="557"/>
      <c r="J121" s="557"/>
      <c r="K121" s="557"/>
    </row>
    <row r="122" spans="1:11" s="419" customFormat="1" ht="15">
      <c r="A122" s="587"/>
      <c r="B122" s="562" t="s">
        <v>2561</v>
      </c>
      <c r="C122" s="562" t="s">
        <v>2417</v>
      </c>
      <c r="D122" s="1069"/>
      <c r="E122" s="478">
        <f>F122-5</f>
        <v>43540</v>
      </c>
      <c r="F122" s="449">
        <f>F121+7</f>
        <v>43545</v>
      </c>
      <c r="G122" s="449">
        <f>F122+34</f>
        <v>43579</v>
      </c>
      <c r="H122" s="557"/>
      <c r="I122" s="557"/>
      <c r="J122" s="557"/>
      <c r="K122" s="557"/>
    </row>
    <row r="123" spans="1:11" s="414" customFormat="1">
      <c r="A123" s="489"/>
      <c r="B123" s="562" t="s">
        <v>2560</v>
      </c>
      <c r="C123" s="562" t="s">
        <v>2416</v>
      </c>
      <c r="D123" s="1069"/>
      <c r="E123" s="478">
        <f>F123-5</f>
        <v>43547</v>
      </c>
      <c r="F123" s="449">
        <f>F122+7</f>
        <v>43552</v>
      </c>
      <c r="G123" s="449">
        <f>F123+34</f>
        <v>43586</v>
      </c>
      <c r="H123" s="586"/>
      <c r="I123" s="560"/>
      <c r="J123" s="560"/>
      <c r="K123" s="560"/>
    </row>
    <row r="124" spans="1:11">
      <c r="B124" s="562" t="s">
        <v>2559</v>
      </c>
      <c r="C124" s="589" t="s">
        <v>2558</v>
      </c>
      <c r="D124" s="1070"/>
      <c r="E124" s="478">
        <f>F124-5</f>
        <v>43554</v>
      </c>
      <c r="F124" s="449">
        <f>F123+7</f>
        <v>43559</v>
      </c>
      <c r="G124" s="449">
        <f>F124+34</f>
        <v>43593</v>
      </c>
    </row>
    <row r="125" spans="1:11" s="429" customFormat="1" ht="14.1" customHeight="1">
      <c r="A125" s="985" t="s">
        <v>227</v>
      </c>
      <c r="B125" s="985"/>
      <c r="C125" s="595"/>
      <c r="D125" s="594"/>
      <c r="E125" s="594"/>
      <c r="F125" s="593"/>
      <c r="G125" s="593"/>
      <c r="H125" s="558"/>
      <c r="I125" s="558"/>
      <c r="J125" s="558"/>
      <c r="K125" s="558"/>
    </row>
    <row r="126" spans="1:11" s="419" customFormat="1" ht="15">
      <c r="A126" s="587"/>
      <c r="B126" s="986" t="s">
        <v>40</v>
      </c>
      <c r="C126" s="992" t="s">
        <v>41</v>
      </c>
      <c r="D126" s="992" t="s">
        <v>8</v>
      </c>
      <c r="E126" s="591" t="s">
        <v>2376</v>
      </c>
      <c r="F126" s="592" t="s">
        <v>9</v>
      </c>
      <c r="G126" s="591" t="s">
        <v>30</v>
      </c>
      <c r="H126" s="557"/>
      <c r="I126" s="557"/>
      <c r="J126" s="557"/>
      <c r="K126" s="557"/>
    </row>
    <row r="127" spans="1:11" s="419" customFormat="1" ht="15">
      <c r="A127" s="587"/>
      <c r="B127" s="987"/>
      <c r="C127" s="990"/>
      <c r="D127" s="992"/>
      <c r="E127" s="591" t="s">
        <v>2375</v>
      </c>
      <c r="F127" s="592" t="s">
        <v>44</v>
      </c>
      <c r="G127" s="591" t="s">
        <v>45</v>
      </c>
      <c r="H127" s="590"/>
      <c r="I127" s="557"/>
      <c r="J127" s="557"/>
      <c r="K127" s="557"/>
    </row>
    <row r="128" spans="1:11" s="419" customFormat="1" ht="15">
      <c r="A128" s="587"/>
      <c r="B128" s="589" t="s">
        <v>2557</v>
      </c>
      <c r="C128" s="562" t="s">
        <v>48</v>
      </c>
      <c r="D128" s="1068" t="s">
        <v>2113</v>
      </c>
      <c r="E128" s="478">
        <f>F128-5</f>
        <v>43524</v>
      </c>
      <c r="F128" s="588">
        <v>43529</v>
      </c>
      <c r="G128" s="449">
        <f>F128+30</f>
        <v>43559</v>
      </c>
      <c r="H128" s="557"/>
      <c r="I128" s="557"/>
      <c r="J128" s="557"/>
      <c r="K128" s="557"/>
    </row>
    <row r="129" spans="1:11" s="419" customFormat="1" ht="15">
      <c r="A129" s="587"/>
      <c r="B129" s="562" t="s">
        <v>2556</v>
      </c>
      <c r="C129" s="562" t="s">
        <v>643</v>
      </c>
      <c r="D129" s="1069"/>
      <c r="E129" s="478">
        <f>F129-5</f>
        <v>43531</v>
      </c>
      <c r="F129" s="449">
        <f>F128+7</f>
        <v>43536</v>
      </c>
      <c r="G129" s="449">
        <f>F129+30</f>
        <v>43566</v>
      </c>
      <c r="H129" s="557"/>
      <c r="I129" s="557"/>
      <c r="J129" s="557"/>
      <c r="K129" s="557"/>
    </row>
    <row r="130" spans="1:11" s="419" customFormat="1" ht="15">
      <c r="A130" s="587"/>
      <c r="B130" s="562" t="s">
        <v>2555</v>
      </c>
      <c r="C130" s="562" t="s">
        <v>411</v>
      </c>
      <c r="D130" s="1069"/>
      <c r="E130" s="478">
        <f>F130-5</f>
        <v>43538</v>
      </c>
      <c r="F130" s="449">
        <f>F129+7</f>
        <v>43543</v>
      </c>
      <c r="G130" s="449">
        <f>F130+30</f>
        <v>43573</v>
      </c>
      <c r="H130" s="557"/>
      <c r="I130" s="557"/>
      <c r="J130" s="557"/>
      <c r="K130" s="557"/>
    </row>
    <row r="131" spans="1:11" s="414" customFormat="1">
      <c r="A131" s="489"/>
      <c r="B131" s="562" t="s">
        <v>2554</v>
      </c>
      <c r="C131" s="562" t="s">
        <v>48</v>
      </c>
      <c r="D131" s="1069"/>
      <c r="E131" s="478">
        <f>F131-5</f>
        <v>43545</v>
      </c>
      <c r="F131" s="449">
        <f>F130+7</f>
        <v>43550</v>
      </c>
      <c r="G131" s="449">
        <f>F131+30</f>
        <v>43580</v>
      </c>
      <c r="H131" s="586"/>
      <c r="I131" s="560"/>
      <c r="J131" s="560"/>
      <c r="K131" s="560"/>
    </row>
    <row r="132" spans="1:11">
      <c r="B132" s="562" t="s">
        <v>2402</v>
      </c>
      <c r="C132" s="562"/>
      <c r="D132" s="1070"/>
      <c r="E132" s="478">
        <f>F132-5</f>
        <v>43552</v>
      </c>
      <c r="F132" s="449">
        <f>F131+7</f>
        <v>43557</v>
      </c>
      <c r="G132" s="449">
        <f>F132+30</f>
        <v>43587</v>
      </c>
    </row>
    <row r="133" spans="1:11" s="414" customFormat="1" ht="15">
      <c r="A133" s="989" t="s">
        <v>2553</v>
      </c>
      <c r="B133" s="989"/>
      <c r="C133" s="989"/>
      <c r="D133" s="989"/>
      <c r="E133" s="989"/>
      <c r="F133" s="989"/>
      <c r="G133" s="989"/>
    </row>
    <row r="134" spans="1:11" s="429" customFormat="1" ht="15">
      <c r="A134" s="993" t="s">
        <v>2549</v>
      </c>
      <c r="B134" s="993"/>
      <c r="C134" s="553"/>
      <c r="F134" s="553"/>
      <c r="G134" s="553"/>
      <c r="H134" s="558"/>
      <c r="I134" s="558"/>
      <c r="J134" s="558"/>
      <c r="K134" s="558"/>
    </row>
    <row r="135" spans="1:11" s="419" customFormat="1" ht="15" customHeight="1">
      <c r="A135" s="502"/>
      <c r="B135" s="999" t="s">
        <v>40</v>
      </c>
      <c r="C135" s="1035" t="s">
        <v>41</v>
      </c>
      <c r="D135" s="1035" t="s">
        <v>8</v>
      </c>
      <c r="E135" s="505" t="s">
        <v>2376</v>
      </c>
      <c r="F135" s="505" t="s">
        <v>9</v>
      </c>
      <c r="G135" s="505" t="s">
        <v>2549</v>
      </c>
      <c r="H135" s="579"/>
      <c r="I135" s="557"/>
      <c r="J135" s="557"/>
      <c r="K135" s="557"/>
    </row>
    <row r="136" spans="1:11" s="419" customFormat="1" ht="15" customHeight="1">
      <c r="A136" s="502"/>
      <c r="B136" s="1042"/>
      <c r="C136" s="1038"/>
      <c r="D136" s="1038"/>
      <c r="E136" s="521" t="s">
        <v>2375</v>
      </c>
      <c r="F136" s="521" t="s">
        <v>44</v>
      </c>
      <c r="G136" s="521" t="s">
        <v>45</v>
      </c>
      <c r="H136" s="579"/>
      <c r="I136" s="557"/>
      <c r="J136" s="557"/>
      <c r="K136" s="557"/>
    </row>
    <row r="137" spans="1:11" s="419" customFormat="1" ht="15" customHeight="1">
      <c r="A137" s="502"/>
      <c r="B137" s="471" t="s">
        <v>388</v>
      </c>
      <c r="C137" s="471" t="s">
        <v>2550</v>
      </c>
      <c r="D137" s="1048" t="s">
        <v>2113</v>
      </c>
      <c r="E137" s="450">
        <f>F137-5</f>
        <v>43520</v>
      </c>
      <c r="F137" s="449">
        <v>43525</v>
      </c>
      <c r="G137" s="449">
        <f>F137+32</f>
        <v>43557</v>
      </c>
      <c r="H137" s="579"/>
      <c r="I137" s="557"/>
      <c r="J137" s="557"/>
      <c r="K137" s="557"/>
    </row>
    <row r="138" spans="1:11" s="419" customFormat="1" ht="15" customHeight="1">
      <c r="A138" s="502"/>
      <c r="B138" s="471" t="s">
        <v>2552</v>
      </c>
      <c r="C138" s="536" t="s">
        <v>2551</v>
      </c>
      <c r="D138" s="1049"/>
      <c r="E138" s="450">
        <f>F138-5</f>
        <v>43527</v>
      </c>
      <c r="F138" s="449">
        <f>F137+7</f>
        <v>43532</v>
      </c>
      <c r="G138" s="449">
        <f>F138+32</f>
        <v>43564</v>
      </c>
      <c r="H138" s="579"/>
      <c r="I138" s="557"/>
      <c r="J138" s="557"/>
      <c r="K138" s="557"/>
    </row>
    <row r="139" spans="1:11" s="419" customFormat="1" ht="15" customHeight="1">
      <c r="A139" s="502"/>
      <c r="B139" s="471" t="s">
        <v>79</v>
      </c>
      <c r="C139" s="471" t="s">
        <v>2501</v>
      </c>
      <c r="D139" s="1049"/>
      <c r="E139" s="450">
        <f>F139-5</f>
        <v>43534</v>
      </c>
      <c r="F139" s="449">
        <f>F138+7</f>
        <v>43539</v>
      </c>
      <c r="G139" s="449">
        <f>F139+32</f>
        <v>43571</v>
      </c>
      <c r="H139" s="579"/>
      <c r="I139" s="557"/>
      <c r="J139" s="557"/>
      <c r="K139" s="557"/>
    </row>
    <row r="140" spans="1:11" s="419" customFormat="1" ht="15" customHeight="1">
      <c r="A140" s="502"/>
      <c r="B140" s="471" t="s">
        <v>479</v>
      </c>
      <c r="C140" s="471" t="s">
        <v>2501</v>
      </c>
      <c r="D140" s="1049"/>
      <c r="E140" s="450">
        <f>F140-5</f>
        <v>43541</v>
      </c>
      <c r="F140" s="449">
        <f>F139+7</f>
        <v>43546</v>
      </c>
      <c r="G140" s="449">
        <f>F140+32</f>
        <v>43578</v>
      </c>
      <c r="H140" s="579"/>
      <c r="I140" s="557"/>
      <c r="J140" s="557"/>
      <c r="K140" s="557"/>
    </row>
    <row r="141" spans="1:11" s="419" customFormat="1" ht="15" customHeight="1">
      <c r="A141" s="502"/>
      <c r="B141" s="471" t="s">
        <v>480</v>
      </c>
      <c r="C141" s="471" t="s">
        <v>2550</v>
      </c>
      <c r="D141" s="1050"/>
      <c r="E141" s="450">
        <f>F141-5</f>
        <v>43548</v>
      </c>
      <c r="F141" s="449">
        <f>F140+7</f>
        <v>43553</v>
      </c>
      <c r="G141" s="449">
        <f>F141+32</f>
        <v>43585</v>
      </c>
      <c r="H141" s="579"/>
      <c r="I141" s="557"/>
      <c r="J141" s="557"/>
      <c r="K141" s="557"/>
    </row>
    <row r="142" spans="1:11" s="557" customFormat="1" ht="15" customHeight="1">
      <c r="A142" s="502"/>
      <c r="B142" s="585"/>
      <c r="C142" s="585"/>
      <c r="D142" s="584"/>
      <c r="E142" s="517"/>
      <c r="F142" s="516"/>
      <c r="G142" s="516"/>
      <c r="H142" s="579"/>
    </row>
    <row r="143" spans="1:11" s="419" customFormat="1" ht="15" customHeight="1">
      <c r="A143" s="502"/>
      <c r="B143" s="999" t="s">
        <v>40</v>
      </c>
      <c r="C143" s="1035" t="s">
        <v>41</v>
      </c>
      <c r="D143" s="1035" t="s">
        <v>8</v>
      </c>
      <c r="E143" s="505" t="s">
        <v>2376</v>
      </c>
      <c r="F143" s="505" t="s">
        <v>9</v>
      </c>
      <c r="G143" s="505" t="s">
        <v>2549</v>
      </c>
      <c r="H143" s="579"/>
      <c r="I143" s="557"/>
      <c r="J143" s="557"/>
      <c r="K143" s="557"/>
    </row>
    <row r="144" spans="1:11" s="419" customFormat="1" ht="15" customHeight="1">
      <c r="A144" s="502"/>
      <c r="B144" s="1025"/>
      <c r="C144" s="1038"/>
      <c r="D144" s="1038"/>
      <c r="E144" s="521" t="s">
        <v>2375</v>
      </c>
      <c r="F144" s="521" t="s">
        <v>44</v>
      </c>
      <c r="G144" s="521" t="s">
        <v>45</v>
      </c>
      <c r="H144" s="579"/>
      <c r="I144" s="557"/>
      <c r="J144" s="557"/>
      <c r="K144" s="557"/>
    </row>
    <row r="145" spans="1:11" s="419" customFormat="1" ht="15" customHeight="1">
      <c r="A145" s="502"/>
      <c r="B145" s="534" t="s">
        <v>426</v>
      </c>
      <c r="C145" s="529" t="s">
        <v>2548</v>
      </c>
      <c r="D145" s="999" t="s">
        <v>189</v>
      </c>
      <c r="E145" s="583">
        <f>F145-5</f>
        <v>43523</v>
      </c>
      <c r="F145" s="574">
        <v>43528</v>
      </c>
      <c r="G145" s="574">
        <f>F145+34</f>
        <v>43562</v>
      </c>
      <c r="H145" s="579"/>
      <c r="I145" s="557"/>
      <c r="J145" s="557"/>
      <c r="K145" s="557"/>
    </row>
    <row r="146" spans="1:11" s="419" customFormat="1" ht="15" customHeight="1">
      <c r="A146" s="502"/>
      <c r="B146" s="534" t="s">
        <v>561</v>
      </c>
      <c r="C146" s="529" t="s">
        <v>80</v>
      </c>
      <c r="D146" s="999"/>
      <c r="E146" s="583">
        <f>F146-5</f>
        <v>43530</v>
      </c>
      <c r="F146" s="574">
        <f>F145+7</f>
        <v>43535</v>
      </c>
      <c r="G146" s="574">
        <f>F146+34</f>
        <v>43569</v>
      </c>
      <c r="H146" s="579"/>
      <c r="I146" s="557"/>
      <c r="J146" s="557"/>
      <c r="K146" s="557"/>
    </row>
    <row r="147" spans="1:11" s="419" customFormat="1" ht="15" customHeight="1">
      <c r="A147" s="502"/>
      <c r="B147" s="534" t="s">
        <v>562</v>
      </c>
      <c r="C147" s="529" t="s">
        <v>2547</v>
      </c>
      <c r="D147" s="999"/>
      <c r="E147" s="583">
        <f>F147-5</f>
        <v>43537</v>
      </c>
      <c r="F147" s="574">
        <f>F146+7</f>
        <v>43542</v>
      </c>
      <c r="G147" s="574">
        <f>F147+34</f>
        <v>43576</v>
      </c>
      <c r="H147" s="579"/>
      <c r="I147" s="557"/>
      <c r="J147" s="557"/>
      <c r="K147" s="557"/>
    </row>
    <row r="148" spans="1:11" s="419" customFormat="1" ht="15" customHeight="1">
      <c r="A148" s="502"/>
      <c r="B148" s="534" t="s">
        <v>11</v>
      </c>
      <c r="C148" s="529" t="s">
        <v>564</v>
      </c>
      <c r="D148" s="999"/>
      <c r="E148" s="583">
        <f>F148-5</f>
        <v>43544</v>
      </c>
      <c r="F148" s="574">
        <f>F147+7</f>
        <v>43549</v>
      </c>
      <c r="G148" s="574">
        <f>F148+34</f>
        <v>43583</v>
      </c>
      <c r="H148" s="579"/>
      <c r="I148" s="557"/>
      <c r="J148" s="557"/>
      <c r="K148" s="557"/>
    </row>
    <row r="149" spans="1:11" s="419" customFormat="1" ht="18" customHeight="1">
      <c r="A149" s="489"/>
      <c r="B149" s="534" t="s">
        <v>2546</v>
      </c>
      <c r="C149" s="529" t="s">
        <v>565</v>
      </c>
      <c r="D149" s="999"/>
      <c r="E149" s="583">
        <f>F149-5</f>
        <v>43551</v>
      </c>
      <c r="F149" s="574">
        <f>F148+7</f>
        <v>43556</v>
      </c>
      <c r="G149" s="574">
        <f>F149+34</f>
        <v>43590</v>
      </c>
      <c r="H149" s="579"/>
      <c r="I149" s="557"/>
      <c r="J149" s="557"/>
      <c r="K149" s="557"/>
    </row>
    <row r="150" spans="1:11" s="429" customFormat="1" ht="15" customHeight="1">
      <c r="A150" s="1023" t="s">
        <v>1178</v>
      </c>
      <c r="B150" s="1028"/>
      <c r="C150" s="582"/>
      <c r="D150" s="455"/>
      <c r="E150" s="581"/>
      <c r="F150" s="553"/>
      <c r="G150" s="553"/>
      <c r="H150" s="580"/>
      <c r="I150" s="558"/>
      <c r="J150" s="558"/>
      <c r="K150" s="558"/>
    </row>
    <row r="151" spans="1:11" s="419" customFormat="1" ht="15" customHeight="1">
      <c r="A151" s="502"/>
      <c r="B151" s="999" t="s">
        <v>40</v>
      </c>
      <c r="C151" s="1035" t="s">
        <v>41</v>
      </c>
      <c r="D151" s="1035" t="s">
        <v>8</v>
      </c>
      <c r="E151" s="505" t="s">
        <v>2376</v>
      </c>
      <c r="F151" s="505" t="s">
        <v>9</v>
      </c>
      <c r="G151" s="505" t="s">
        <v>1178</v>
      </c>
      <c r="H151" s="579"/>
      <c r="I151" s="557"/>
      <c r="J151" s="557"/>
      <c r="K151" s="557"/>
    </row>
    <row r="152" spans="1:11" s="419" customFormat="1" ht="15" customHeight="1">
      <c r="A152" s="502"/>
      <c r="B152" s="1042"/>
      <c r="C152" s="1038"/>
      <c r="D152" s="1038"/>
      <c r="E152" s="521" t="s">
        <v>2375</v>
      </c>
      <c r="F152" s="521" t="s">
        <v>44</v>
      </c>
      <c r="G152" s="521" t="s">
        <v>45</v>
      </c>
      <c r="H152" s="579"/>
      <c r="I152" s="557"/>
      <c r="J152" s="557"/>
      <c r="K152" s="557"/>
    </row>
    <row r="153" spans="1:11" s="419" customFormat="1" ht="15" customHeight="1">
      <c r="A153" s="502"/>
      <c r="B153" s="529" t="s">
        <v>2545</v>
      </c>
      <c r="C153" s="529" t="s">
        <v>565</v>
      </c>
      <c r="D153" s="1039" t="s">
        <v>204</v>
      </c>
      <c r="E153" s="450">
        <f>F153-5</f>
        <v>43526</v>
      </c>
      <c r="F153" s="449">
        <v>43531</v>
      </c>
      <c r="G153" s="449">
        <f>F153+35</f>
        <v>43566</v>
      </c>
      <c r="H153" s="579"/>
      <c r="I153" s="557"/>
      <c r="J153" s="557"/>
      <c r="K153" s="557"/>
    </row>
    <row r="154" spans="1:11" s="419" customFormat="1" ht="15" customHeight="1">
      <c r="A154" s="502"/>
      <c r="B154" s="529" t="s">
        <v>568</v>
      </c>
      <c r="C154" s="529" t="s">
        <v>7</v>
      </c>
      <c r="D154" s="1073"/>
      <c r="E154" s="450">
        <f>F154-5</f>
        <v>43533</v>
      </c>
      <c r="F154" s="449">
        <f>F153+7</f>
        <v>43538</v>
      </c>
      <c r="G154" s="449">
        <f>F154+35</f>
        <v>43573</v>
      </c>
      <c r="H154" s="579"/>
      <c r="I154" s="557"/>
      <c r="J154" s="557"/>
      <c r="K154" s="557"/>
    </row>
    <row r="155" spans="1:11" s="419" customFormat="1" ht="15" customHeight="1">
      <c r="A155" s="502"/>
      <c r="B155" s="529" t="s">
        <v>2544</v>
      </c>
      <c r="C155" s="529" t="s">
        <v>2501</v>
      </c>
      <c r="D155" s="1073"/>
      <c r="E155" s="450">
        <f>F155-5</f>
        <v>43540</v>
      </c>
      <c r="F155" s="449">
        <f>F154+7</f>
        <v>43545</v>
      </c>
      <c r="G155" s="449">
        <f>F155+35</f>
        <v>43580</v>
      </c>
      <c r="H155" s="579"/>
      <c r="I155" s="557"/>
      <c r="J155" s="557"/>
      <c r="K155" s="557"/>
    </row>
    <row r="156" spans="1:11" s="419" customFormat="1" ht="15" customHeight="1">
      <c r="A156" s="502"/>
      <c r="B156" s="529" t="s">
        <v>569</v>
      </c>
      <c r="C156" s="535" t="s">
        <v>2537</v>
      </c>
      <c r="D156" s="1073"/>
      <c r="E156" s="450">
        <f>F156-5</f>
        <v>43547</v>
      </c>
      <c r="F156" s="449">
        <f>F155+7</f>
        <v>43552</v>
      </c>
      <c r="G156" s="449">
        <f>F156+35</f>
        <v>43587</v>
      </c>
      <c r="H156" s="579"/>
      <c r="I156" s="557"/>
      <c r="J156" s="557"/>
      <c r="K156" s="557"/>
    </row>
    <row r="157" spans="1:11" s="419" customFormat="1" ht="15" customHeight="1">
      <c r="A157" s="502"/>
      <c r="B157" s="529" t="s">
        <v>2402</v>
      </c>
      <c r="C157" s="529"/>
      <c r="D157" s="1040"/>
      <c r="E157" s="450">
        <f>F157-5</f>
        <v>43554</v>
      </c>
      <c r="F157" s="449">
        <f>F156+7</f>
        <v>43559</v>
      </c>
      <c r="G157" s="449">
        <f>F157+35</f>
        <v>43594</v>
      </c>
      <c r="H157" s="579"/>
      <c r="I157" s="557"/>
      <c r="J157" s="557"/>
      <c r="K157" s="557"/>
    </row>
    <row r="158" spans="1:11" s="415" customFormat="1" ht="15">
      <c r="A158" s="1041" t="s">
        <v>2543</v>
      </c>
      <c r="B158" s="1041"/>
      <c r="C158" s="1041"/>
      <c r="D158" s="1041"/>
      <c r="E158" s="1041"/>
      <c r="F158" s="1041"/>
      <c r="G158" s="1041"/>
      <c r="H158" s="578"/>
      <c r="I158" s="577"/>
      <c r="J158" s="565"/>
      <c r="K158" s="565"/>
    </row>
    <row r="159" spans="1:11" s="414" customFormat="1" ht="15.75" customHeight="1">
      <c r="A159" s="502"/>
      <c r="B159" s="1008" t="s">
        <v>40</v>
      </c>
      <c r="C159" s="1039" t="s">
        <v>41</v>
      </c>
      <c r="D159" s="1039" t="s">
        <v>8</v>
      </c>
      <c r="E159" s="505" t="s">
        <v>2376</v>
      </c>
      <c r="F159" s="505" t="s">
        <v>9</v>
      </c>
      <c r="G159" s="505" t="s">
        <v>188</v>
      </c>
    </row>
    <row r="160" spans="1:11" s="414" customFormat="1" ht="15">
      <c r="A160" s="502"/>
      <c r="B160" s="1010"/>
      <c r="C160" s="1040"/>
      <c r="D160" s="1040"/>
      <c r="E160" s="505" t="s">
        <v>2375</v>
      </c>
      <c r="F160" s="505" t="s">
        <v>44</v>
      </c>
      <c r="G160" s="505" t="s">
        <v>45</v>
      </c>
    </row>
    <row r="161" spans="1:7" s="414" customFormat="1" ht="15" customHeight="1">
      <c r="A161" s="573"/>
      <c r="B161" s="529" t="s">
        <v>1097</v>
      </c>
      <c r="C161" s="529" t="s">
        <v>585</v>
      </c>
      <c r="D161" s="1059" t="s">
        <v>189</v>
      </c>
      <c r="E161" s="450">
        <f>F161-5</f>
        <v>43520</v>
      </c>
      <c r="F161" s="449">
        <v>43525</v>
      </c>
      <c r="G161" s="449">
        <f>F161+21</f>
        <v>43546</v>
      </c>
    </row>
    <row r="162" spans="1:7" s="414" customFormat="1" ht="15" customHeight="1">
      <c r="A162" s="573"/>
      <c r="B162" s="529" t="s">
        <v>1094</v>
      </c>
      <c r="C162" s="529" t="s">
        <v>103</v>
      </c>
      <c r="D162" s="1060"/>
      <c r="E162" s="450">
        <f>F162-5</f>
        <v>43527</v>
      </c>
      <c r="F162" s="449">
        <f>F161+7</f>
        <v>43532</v>
      </c>
      <c r="G162" s="449">
        <f>F162+21</f>
        <v>43553</v>
      </c>
    </row>
    <row r="163" spans="1:7" s="414" customFormat="1" ht="15" customHeight="1">
      <c r="A163" s="573"/>
      <c r="B163" s="529" t="s">
        <v>2539</v>
      </c>
      <c r="C163" s="529" t="s">
        <v>78</v>
      </c>
      <c r="D163" s="1060"/>
      <c r="E163" s="450">
        <f>F163-5</f>
        <v>43534</v>
      </c>
      <c r="F163" s="449">
        <f>F162+7</f>
        <v>43539</v>
      </c>
      <c r="G163" s="449">
        <f>F163+21</f>
        <v>43560</v>
      </c>
    </row>
    <row r="164" spans="1:7" s="414" customFormat="1" ht="15" customHeight="1">
      <c r="A164" s="573"/>
      <c r="B164" s="529" t="s">
        <v>29</v>
      </c>
      <c r="C164" s="529" t="s">
        <v>724</v>
      </c>
      <c r="D164" s="1060"/>
      <c r="E164" s="450">
        <f>F164-5</f>
        <v>43541</v>
      </c>
      <c r="F164" s="449">
        <f>F163+7</f>
        <v>43546</v>
      </c>
      <c r="G164" s="449">
        <f>F164+21</f>
        <v>43567</v>
      </c>
    </row>
    <row r="165" spans="1:7" s="414" customFormat="1" ht="17.100000000000001" customHeight="1">
      <c r="A165" s="573"/>
      <c r="B165" s="529" t="s">
        <v>2538</v>
      </c>
      <c r="C165" s="529" t="s">
        <v>2537</v>
      </c>
      <c r="D165" s="1061"/>
      <c r="E165" s="450">
        <f>F165-5</f>
        <v>43548</v>
      </c>
      <c r="F165" s="449">
        <f>F164+7</f>
        <v>43553</v>
      </c>
      <c r="G165" s="449">
        <f>F165+21</f>
        <v>43574</v>
      </c>
    </row>
    <row r="166" spans="1:7" s="415" customFormat="1" ht="15" customHeight="1">
      <c r="A166" s="576"/>
      <c r="B166" s="553"/>
      <c r="C166" s="553"/>
      <c r="D166" s="571"/>
      <c r="E166" s="454"/>
      <c r="F166" s="553"/>
      <c r="G166" s="553"/>
    </row>
    <row r="167" spans="1:7" s="415" customFormat="1" ht="15" customHeight="1">
      <c r="A167" s="576"/>
      <c r="B167" s="999" t="s">
        <v>40</v>
      </c>
      <c r="C167" s="999" t="s">
        <v>41</v>
      </c>
      <c r="D167" s="999" t="s">
        <v>8</v>
      </c>
      <c r="E167" s="534" t="s">
        <v>2376</v>
      </c>
      <c r="F167" s="534" t="s">
        <v>9</v>
      </c>
      <c r="G167" s="534" t="s">
        <v>2542</v>
      </c>
    </row>
    <row r="168" spans="1:7" s="415" customFormat="1" ht="15" customHeight="1">
      <c r="A168" s="576"/>
      <c r="B168" s="1025"/>
      <c r="C168" s="1025"/>
      <c r="D168" s="1025"/>
      <c r="E168" s="534" t="s">
        <v>2375</v>
      </c>
      <c r="F168" s="534" t="s">
        <v>44</v>
      </c>
      <c r="G168" s="534" t="s">
        <v>45</v>
      </c>
    </row>
    <row r="169" spans="1:7" s="415" customFormat="1" ht="15" customHeight="1">
      <c r="A169" s="576"/>
      <c r="B169" s="534" t="s">
        <v>2534</v>
      </c>
      <c r="C169" s="562" t="s">
        <v>438</v>
      </c>
      <c r="D169" s="1062" t="s">
        <v>2535</v>
      </c>
      <c r="E169" s="575">
        <f>F169-5</f>
        <v>43523</v>
      </c>
      <c r="F169" s="574">
        <v>43528</v>
      </c>
      <c r="G169" s="574">
        <f>F169+15</f>
        <v>43543</v>
      </c>
    </row>
    <row r="170" spans="1:7" s="415" customFormat="1" ht="15" customHeight="1">
      <c r="A170" s="576"/>
      <c r="B170" s="534" t="s">
        <v>2534</v>
      </c>
      <c r="C170" s="562" t="s">
        <v>440</v>
      </c>
      <c r="D170" s="1062"/>
      <c r="E170" s="575">
        <f>F170-5</f>
        <v>43530</v>
      </c>
      <c r="F170" s="574">
        <f>F169+7</f>
        <v>43535</v>
      </c>
      <c r="G170" s="574">
        <f>F170+15</f>
        <v>43550</v>
      </c>
    </row>
    <row r="171" spans="1:7" s="415" customFormat="1" ht="15" customHeight="1">
      <c r="A171" s="576"/>
      <c r="B171" s="534" t="s">
        <v>2534</v>
      </c>
      <c r="C171" s="562" t="s">
        <v>719</v>
      </c>
      <c r="D171" s="1062"/>
      <c r="E171" s="575">
        <f>F171-5</f>
        <v>43537</v>
      </c>
      <c r="F171" s="574">
        <f>F170+7</f>
        <v>43542</v>
      </c>
      <c r="G171" s="574">
        <f>F171+15</f>
        <v>43557</v>
      </c>
    </row>
    <row r="172" spans="1:7" s="415" customFormat="1" ht="15" customHeight="1">
      <c r="A172" s="576"/>
      <c r="B172" s="534" t="s">
        <v>2534</v>
      </c>
      <c r="C172" s="562" t="s">
        <v>720</v>
      </c>
      <c r="D172" s="1062"/>
      <c r="E172" s="575">
        <f>F172-5</f>
        <v>43544</v>
      </c>
      <c r="F172" s="574">
        <f>F171+7</f>
        <v>43549</v>
      </c>
      <c r="G172" s="574">
        <f>F172+15</f>
        <v>43564</v>
      </c>
    </row>
    <row r="173" spans="1:7" s="415" customFormat="1" ht="15">
      <c r="A173" s="576"/>
      <c r="B173" s="534" t="s">
        <v>2534</v>
      </c>
      <c r="C173" s="562" t="s">
        <v>721</v>
      </c>
      <c r="D173" s="1062"/>
      <c r="E173" s="575">
        <f>F173-5</f>
        <v>43551</v>
      </c>
      <c r="F173" s="574">
        <f>F172+7</f>
        <v>43556</v>
      </c>
      <c r="G173" s="574">
        <f>F173+15</f>
        <v>43571</v>
      </c>
    </row>
    <row r="174" spans="1:7" s="414" customFormat="1" ht="17.100000000000001" customHeight="1">
      <c r="A174" s="573"/>
      <c r="B174" s="572"/>
      <c r="C174" s="572"/>
      <c r="D174" s="571"/>
      <c r="E174" s="517"/>
      <c r="F174" s="516"/>
      <c r="G174" s="516"/>
    </row>
    <row r="175" spans="1:7" s="414" customFormat="1" ht="15.75" customHeight="1">
      <c r="A175" s="502"/>
      <c r="B175" s="1008" t="s">
        <v>40</v>
      </c>
      <c r="C175" s="1039" t="s">
        <v>41</v>
      </c>
      <c r="D175" s="1039" t="s">
        <v>8</v>
      </c>
      <c r="E175" s="505" t="s">
        <v>2376</v>
      </c>
      <c r="F175" s="505" t="s">
        <v>9</v>
      </c>
      <c r="G175" s="505" t="s">
        <v>188</v>
      </c>
    </row>
    <row r="176" spans="1:7" s="414" customFormat="1" ht="15">
      <c r="A176" s="502"/>
      <c r="B176" s="1010"/>
      <c r="C176" s="1040"/>
      <c r="D176" s="1040"/>
      <c r="E176" s="505" t="s">
        <v>2375</v>
      </c>
      <c r="F176" s="505" t="s">
        <v>44</v>
      </c>
      <c r="G176" s="505" t="s">
        <v>45</v>
      </c>
    </row>
    <row r="177" spans="1:8" s="414" customFormat="1" ht="15" customHeight="1">
      <c r="A177" s="573"/>
      <c r="B177" s="529" t="s">
        <v>358</v>
      </c>
      <c r="C177" s="529" t="s">
        <v>2541</v>
      </c>
      <c r="D177" s="1059" t="s">
        <v>204</v>
      </c>
      <c r="E177" s="450">
        <f>F177-5</f>
        <v>43526</v>
      </c>
      <c r="F177" s="449">
        <v>43531</v>
      </c>
      <c r="G177" s="449">
        <f>F177+18</f>
        <v>43549</v>
      </c>
    </row>
    <row r="178" spans="1:8" s="414" customFormat="1" ht="15" customHeight="1">
      <c r="A178" s="573"/>
      <c r="B178" s="529" t="s">
        <v>205</v>
      </c>
      <c r="C178" s="529" t="s">
        <v>1156</v>
      </c>
      <c r="D178" s="1060"/>
      <c r="E178" s="450">
        <f>F178-5</f>
        <v>43533</v>
      </c>
      <c r="F178" s="449">
        <f>F177+7</f>
        <v>43538</v>
      </c>
      <c r="G178" s="449">
        <f>F178+18</f>
        <v>43556</v>
      </c>
    </row>
    <row r="179" spans="1:8" s="414" customFormat="1" ht="15" customHeight="1">
      <c r="A179" s="573"/>
      <c r="B179" s="529" t="s">
        <v>2402</v>
      </c>
      <c r="C179" s="529"/>
      <c r="D179" s="1060"/>
      <c r="E179" s="450">
        <f>F179-5</f>
        <v>43540</v>
      </c>
      <c r="F179" s="449">
        <f>F178+7</f>
        <v>43545</v>
      </c>
      <c r="G179" s="449">
        <f>F179+18</f>
        <v>43563</v>
      </c>
    </row>
    <row r="180" spans="1:8" s="414" customFormat="1" ht="15" customHeight="1">
      <c r="A180" s="573"/>
      <c r="B180" s="529" t="s">
        <v>2402</v>
      </c>
      <c r="C180" s="529"/>
      <c r="D180" s="1060"/>
      <c r="E180" s="450">
        <f>F180-5</f>
        <v>43547</v>
      </c>
      <c r="F180" s="449">
        <f>F179+7</f>
        <v>43552</v>
      </c>
      <c r="G180" s="449">
        <f>F180+18</f>
        <v>43570</v>
      </c>
    </row>
    <row r="181" spans="1:8" s="414" customFormat="1" ht="17.100000000000001" customHeight="1">
      <c r="A181" s="573"/>
      <c r="B181" s="529" t="s">
        <v>2402</v>
      </c>
      <c r="C181" s="529"/>
      <c r="D181" s="1061"/>
      <c r="E181" s="450">
        <f>F181-5</f>
        <v>43554</v>
      </c>
      <c r="F181" s="449">
        <f>F180+7</f>
        <v>43559</v>
      </c>
      <c r="G181" s="449">
        <f>F181+18</f>
        <v>43577</v>
      </c>
    </row>
    <row r="182" spans="1:8" s="415" customFormat="1" ht="15">
      <c r="A182" s="993" t="s">
        <v>314</v>
      </c>
      <c r="B182" s="993"/>
      <c r="C182" s="993"/>
      <c r="D182" s="993"/>
      <c r="E182" s="993"/>
      <c r="F182" s="993"/>
      <c r="G182" s="993"/>
      <c r="H182" s="569"/>
    </row>
    <row r="183" spans="1:8" s="415" customFormat="1" ht="15" customHeight="1">
      <c r="A183" s="546"/>
      <c r="B183" s="999" t="s">
        <v>40</v>
      </c>
      <c r="C183" s="999" t="s">
        <v>41</v>
      </c>
      <c r="D183" s="999" t="s">
        <v>8</v>
      </c>
      <c r="E183" s="534" t="s">
        <v>2376</v>
      </c>
      <c r="F183" s="534" t="s">
        <v>9</v>
      </c>
      <c r="G183" s="534" t="s">
        <v>314</v>
      </c>
      <c r="H183" s="569"/>
    </row>
    <row r="184" spans="1:8" s="415" customFormat="1" ht="15" customHeight="1">
      <c r="A184" s="546"/>
      <c r="B184" s="1024"/>
      <c r="C184" s="1024"/>
      <c r="D184" s="1025"/>
      <c r="E184" s="534" t="s">
        <v>2375</v>
      </c>
      <c r="F184" s="534" t="s">
        <v>44</v>
      </c>
      <c r="G184" s="534" t="s">
        <v>45</v>
      </c>
      <c r="H184" s="569"/>
    </row>
    <row r="185" spans="1:8" s="415" customFormat="1" ht="15" customHeight="1">
      <c r="A185" s="546"/>
      <c r="B185" s="529" t="s">
        <v>1097</v>
      </c>
      <c r="C185" s="529" t="s">
        <v>585</v>
      </c>
      <c r="D185" s="1062" t="s">
        <v>231</v>
      </c>
      <c r="E185" s="559">
        <f>F185-5</f>
        <v>43520</v>
      </c>
      <c r="F185" s="556">
        <v>43525</v>
      </c>
      <c r="G185" s="556">
        <f>F185+23</f>
        <v>43548</v>
      </c>
      <c r="H185" s="569"/>
    </row>
    <row r="186" spans="1:8" s="415" customFormat="1" ht="15" customHeight="1">
      <c r="A186" s="546"/>
      <c r="B186" s="529" t="s">
        <v>1094</v>
      </c>
      <c r="C186" s="529" t="s">
        <v>103</v>
      </c>
      <c r="D186" s="1062"/>
      <c r="E186" s="559">
        <f>F186-5</f>
        <v>43527</v>
      </c>
      <c r="F186" s="556">
        <f>F185+7</f>
        <v>43532</v>
      </c>
      <c r="G186" s="556">
        <f>F186+23</f>
        <v>43555</v>
      </c>
      <c r="H186" s="569"/>
    </row>
    <row r="187" spans="1:8" s="415" customFormat="1" ht="15" customHeight="1">
      <c r="A187" s="546"/>
      <c r="B187" s="529" t="s">
        <v>2539</v>
      </c>
      <c r="C187" s="529" t="s">
        <v>78</v>
      </c>
      <c r="D187" s="1062"/>
      <c r="E187" s="559">
        <f>F187-5</f>
        <v>43534</v>
      </c>
      <c r="F187" s="556">
        <f>F186+7</f>
        <v>43539</v>
      </c>
      <c r="G187" s="556">
        <f>F187+23</f>
        <v>43562</v>
      </c>
      <c r="H187" s="569"/>
    </row>
    <row r="188" spans="1:8" s="415" customFormat="1" ht="15" customHeight="1">
      <c r="A188" s="546"/>
      <c r="B188" s="529" t="s">
        <v>29</v>
      </c>
      <c r="C188" s="529" t="s">
        <v>724</v>
      </c>
      <c r="D188" s="1062"/>
      <c r="E188" s="559">
        <f>F188-5</f>
        <v>43541</v>
      </c>
      <c r="F188" s="556">
        <f>F187+7</f>
        <v>43546</v>
      </c>
      <c r="G188" s="556">
        <f>F188+23</f>
        <v>43569</v>
      </c>
      <c r="H188" s="569"/>
    </row>
    <row r="189" spans="1:8" s="415" customFormat="1" ht="15.95" customHeight="1">
      <c r="A189" s="546"/>
      <c r="B189" s="529" t="s">
        <v>2538</v>
      </c>
      <c r="C189" s="529" t="s">
        <v>2537</v>
      </c>
      <c r="D189" s="1062"/>
      <c r="E189" s="559">
        <f>F189-5</f>
        <v>43548</v>
      </c>
      <c r="F189" s="556">
        <f>F188+7</f>
        <v>43553</v>
      </c>
      <c r="G189" s="556">
        <f>F189+23</f>
        <v>43576</v>
      </c>
      <c r="H189" s="569"/>
    </row>
    <row r="190" spans="1:8" s="415" customFormat="1" ht="15.95" customHeight="1">
      <c r="A190" s="546"/>
      <c r="B190" s="572"/>
      <c r="C190" s="572"/>
      <c r="D190" s="571"/>
      <c r="E190" s="496"/>
      <c r="F190" s="570"/>
      <c r="G190" s="570"/>
      <c r="H190" s="569"/>
    </row>
    <row r="191" spans="1:8" s="415" customFormat="1" ht="15" customHeight="1">
      <c r="A191" s="546"/>
      <c r="B191" s="999" t="s">
        <v>40</v>
      </c>
      <c r="C191" s="999" t="s">
        <v>41</v>
      </c>
      <c r="D191" s="999" t="s">
        <v>8</v>
      </c>
      <c r="E191" s="534" t="s">
        <v>2376</v>
      </c>
      <c r="F191" s="534" t="s">
        <v>9</v>
      </c>
      <c r="G191" s="534" t="s">
        <v>314</v>
      </c>
      <c r="H191" s="569"/>
    </row>
    <row r="192" spans="1:8" s="415" customFormat="1" ht="15" customHeight="1">
      <c r="A192" s="546"/>
      <c r="B192" s="1024"/>
      <c r="C192" s="1024"/>
      <c r="D192" s="1025"/>
      <c r="E192" s="534" t="s">
        <v>2375</v>
      </c>
      <c r="F192" s="534" t="s">
        <v>44</v>
      </c>
      <c r="G192" s="534" t="s">
        <v>45</v>
      </c>
      <c r="H192" s="569"/>
    </row>
    <row r="193" spans="1:8" s="415" customFormat="1" ht="15" customHeight="1">
      <c r="A193" s="546"/>
      <c r="B193" s="535" t="s">
        <v>191</v>
      </c>
      <c r="C193" s="535" t="s">
        <v>2525</v>
      </c>
      <c r="D193" s="1062" t="s">
        <v>2462</v>
      </c>
      <c r="E193" s="559">
        <f>F193-5</f>
        <v>43522</v>
      </c>
      <c r="F193" s="556">
        <v>43527</v>
      </c>
      <c r="G193" s="556">
        <f>F193+20</f>
        <v>43547</v>
      </c>
      <c r="H193" s="569"/>
    </row>
    <row r="194" spans="1:8" s="415" customFormat="1" ht="15" customHeight="1">
      <c r="A194" s="546"/>
      <c r="B194" s="479" t="s">
        <v>2524</v>
      </c>
      <c r="C194" s="479" t="s">
        <v>297</v>
      </c>
      <c r="D194" s="1062"/>
      <c r="E194" s="559">
        <f>F194-5</f>
        <v>43529</v>
      </c>
      <c r="F194" s="556">
        <f>F193+7</f>
        <v>43534</v>
      </c>
      <c r="G194" s="556">
        <f>F194+23</f>
        <v>43557</v>
      </c>
      <c r="H194" s="569"/>
    </row>
    <row r="195" spans="1:8" s="415" customFormat="1" ht="15" customHeight="1">
      <c r="A195" s="546"/>
      <c r="B195" s="452" t="s">
        <v>2523</v>
      </c>
      <c r="C195" s="452" t="s">
        <v>2522</v>
      </c>
      <c r="D195" s="1062"/>
      <c r="E195" s="559">
        <f>F195-5</f>
        <v>43536</v>
      </c>
      <c r="F195" s="556">
        <f>F194+7</f>
        <v>43541</v>
      </c>
      <c r="G195" s="556">
        <f>F195+23</f>
        <v>43564</v>
      </c>
      <c r="H195" s="569"/>
    </row>
    <row r="196" spans="1:8" s="415" customFormat="1" ht="15" customHeight="1">
      <c r="A196" s="546"/>
      <c r="B196" s="452" t="s">
        <v>2521</v>
      </c>
      <c r="C196" s="452" t="s">
        <v>2520</v>
      </c>
      <c r="D196" s="1062"/>
      <c r="E196" s="559">
        <f>F196-5</f>
        <v>43543</v>
      </c>
      <c r="F196" s="556">
        <f>F195+7</f>
        <v>43548</v>
      </c>
      <c r="G196" s="556">
        <f>F196+23</f>
        <v>43571</v>
      </c>
      <c r="H196" s="569"/>
    </row>
    <row r="197" spans="1:8" s="415" customFormat="1" ht="15.95" customHeight="1">
      <c r="A197" s="546"/>
      <c r="B197" s="452" t="s">
        <v>2519</v>
      </c>
      <c r="C197" s="479" t="s">
        <v>2518</v>
      </c>
      <c r="D197" s="1062"/>
      <c r="E197" s="559">
        <f>F197-5</f>
        <v>43550</v>
      </c>
      <c r="F197" s="556">
        <f>F196+7</f>
        <v>43555</v>
      </c>
      <c r="G197" s="556">
        <f>F197+23</f>
        <v>43578</v>
      </c>
      <c r="H197" s="569"/>
    </row>
    <row r="198" spans="1:8" s="415" customFormat="1" ht="16.5" customHeight="1">
      <c r="A198" s="993" t="s">
        <v>2540</v>
      </c>
      <c r="B198" s="993"/>
      <c r="C198" s="993"/>
      <c r="D198" s="993"/>
      <c r="E198" s="993"/>
      <c r="F198" s="993"/>
      <c r="G198" s="993"/>
      <c r="H198" s="569"/>
    </row>
    <row r="199" spans="1:8" s="414" customFormat="1" ht="15">
      <c r="A199" s="502"/>
      <c r="B199" s="999" t="s">
        <v>40</v>
      </c>
      <c r="C199" s="1035" t="s">
        <v>41</v>
      </c>
      <c r="D199" s="1035" t="s">
        <v>8</v>
      </c>
      <c r="E199" s="505" t="s">
        <v>2376</v>
      </c>
      <c r="F199" s="505" t="s">
        <v>9</v>
      </c>
      <c r="G199" s="505" t="s">
        <v>1187</v>
      </c>
      <c r="H199" s="568"/>
    </row>
    <row r="200" spans="1:8" s="414" customFormat="1" ht="15">
      <c r="A200" s="502"/>
      <c r="B200" s="1026"/>
      <c r="C200" s="1007"/>
      <c r="D200" s="1007"/>
      <c r="E200" s="505" t="s">
        <v>2375</v>
      </c>
      <c r="F200" s="505" t="s">
        <v>44</v>
      </c>
      <c r="G200" s="505" t="s">
        <v>45</v>
      </c>
      <c r="H200" s="568"/>
    </row>
    <row r="201" spans="1:8" s="414" customFormat="1" ht="15" customHeight="1">
      <c r="A201" s="502"/>
      <c r="B201" s="529" t="s">
        <v>1097</v>
      </c>
      <c r="C201" s="529" t="s">
        <v>585</v>
      </c>
      <c r="D201" s="1059" t="s">
        <v>189</v>
      </c>
      <c r="E201" s="450">
        <f>F201-5</f>
        <v>43520</v>
      </c>
      <c r="F201" s="449">
        <v>43525</v>
      </c>
      <c r="G201" s="449">
        <f>F201+27</f>
        <v>43552</v>
      </c>
    </row>
    <row r="202" spans="1:8" s="414" customFormat="1" ht="15" customHeight="1">
      <c r="A202" s="502"/>
      <c r="B202" s="529" t="s">
        <v>1094</v>
      </c>
      <c r="C202" s="529" t="s">
        <v>103</v>
      </c>
      <c r="D202" s="1060"/>
      <c r="E202" s="450">
        <f>F202-5</f>
        <v>43527</v>
      </c>
      <c r="F202" s="449">
        <f>F201+7</f>
        <v>43532</v>
      </c>
      <c r="G202" s="449">
        <f>F202+27</f>
        <v>43559</v>
      </c>
    </row>
    <row r="203" spans="1:8" s="414" customFormat="1" ht="15" customHeight="1">
      <c r="A203" s="502"/>
      <c r="B203" s="529" t="s">
        <v>2539</v>
      </c>
      <c r="C203" s="529" t="s">
        <v>78</v>
      </c>
      <c r="D203" s="1060"/>
      <c r="E203" s="450">
        <f>F203-5</f>
        <v>43534</v>
      </c>
      <c r="F203" s="449">
        <f>F202+7</f>
        <v>43539</v>
      </c>
      <c r="G203" s="449">
        <f>F203+27</f>
        <v>43566</v>
      </c>
    </row>
    <row r="204" spans="1:8" s="414" customFormat="1" ht="15" customHeight="1">
      <c r="A204" s="502"/>
      <c r="B204" s="529" t="s">
        <v>29</v>
      </c>
      <c r="C204" s="529" t="s">
        <v>724</v>
      </c>
      <c r="D204" s="1060"/>
      <c r="E204" s="450">
        <f>F204-5</f>
        <v>43541</v>
      </c>
      <c r="F204" s="449">
        <f>F203+7</f>
        <v>43546</v>
      </c>
      <c r="G204" s="449">
        <f>F204+27</f>
        <v>43573</v>
      </c>
    </row>
    <row r="205" spans="1:8" s="414" customFormat="1" ht="15" customHeight="1">
      <c r="A205" s="489"/>
      <c r="B205" s="529" t="s">
        <v>2538</v>
      </c>
      <c r="C205" s="529" t="s">
        <v>2537</v>
      </c>
      <c r="D205" s="1061"/>
      <c r="E205" s="450">
        <f>F205-5</f>
        <v>43548</v>
      </c>
      <c r="F205" s="449">
        <f>F204+7</f>
        <v>43553</v>
      </c>
      <c r="G205" s="449">
        <f>F205+27</f>
        <v>43580</v>
      </c>
    </row>
    <row r="206" spans="1:8" s="415" customFormat="1" ht="14.1" customHeight="1">
      <c r="A206" s="993" t="s">
        <v>2536</v>
      </c>
      <c r="B206" s="1000"/>
      <c r="C206" s="555"/>
      <c r="D206" s="554"/>
      <c r="E206" s="454"/>
      <c r="F206" s="553"/>
      <c r="G206" s="553"/>
      <c r="H206" s="533"/>
    </row>
    <row r="207" spans="1:8" s="414" customFormat="1" ht="15" customHeight="1">
      <c r="A207" s="502"/>
      <c r="B207" s="999" t="s">
        <v>40</v>
      </c>
      <c r="C207" s="1035" t="s">
        <v>41</v>
      </c>
      <c r="D207" s="1035" t="s">
        <v>8</v>
      </c>
      <c r="E207" s="505" t="s">
        <v>2376</v>
      </c>
      <c r="F207" s="564" t="s">
        <v>9</v>
      </c>
      <c r="G207" s="505" t="s">
        <v>1179</v>
      </c>
      <c r="H207" s="563"/>
    </row>
    <row r="208" spans="1:8" s="414" customFormat="1" ht="15" customHeight="1">
      <c r="A208" s="502"/>
      <c r="B208" s="1024"/>
      <c r="C208" s="1036"/>
      <c r="D208" s="1007"/>
      <c r="E208" s="505" t="s">
        <v>2375</v>
      </c>
      <c r="F208" s="564" t="s">
        <v>44</v>
      </c>
      <c r="G208" s="505" t="s">
        <v>45</v>
      </c>
      <c r="H208" s="563"/>
    </row>
    <row r="209" spans="1:11" s="414" customFormat="1" ht="15" customHeight="1">
      <c r="A209" s="502"/>
      <c r="B209" s="535" t="s">
        <v>191</v>
      </c>
      <c r="C209" s="535" t="s">
        <v>2525</v>
      </c>
      <c r="D209" s="1074" t="s">
        <v>2113</v>
      </c>
      <c r="E209" s="450">
        <f>F209-5</f>
        <v>43522</v>
      </c>
      <c r="F209" s="449">
        <v>43527</v>
      </c>
      <c r="G209" s="449">
        <f>F209+13</f>
        <v>43540</v>
      </c>
      <c r="H209" s="561"/>
    </row>
    <row r="210" spans="1:11" s="414" customFormat="1" ht="15" customHeight="1">
      <c r="A210" s="502"/>
      <c r="B210" s="479" t="s">
        <v>2524</v>
      </c>
      <c r="C210" s="479" t="s">
        <v>297</v>
      </c>
      <c r="D210" s="1075"/>
      <c r="E210" s="450">
        <f>F210-5</f>
        <v>43529</v>
      </c>
      <c r="F210" s="449">
        <f>F209+7</f>
        <v>43534</v>
      </c>
      <c r="G210" s="449">
        <f>F210+13</f>
        <v>43547</v>
      </c>
      <c r="H210" s="561"/>
      <c r="I210" s="560"/>
      <c r="J210" s="560"/>
      <c r="K210" s="560"/>
    </row>
    <row r="211" spans="1:11" s="414" customFormat="1" ht="15" customHeight="1">
      <c r="A211" s="502"/>
      <c r="B211" s="452" t="s">
        <v>2523</v>
      </c>
      <c r="C211" s="452" t="s">
        <v>2522</v>
      </c>
      <c r="D211" s="1075"/>
      <c r="E211" s="450">
        <f>F211-5</f>
        <v>43536</v>
      </c>
      <c r="F211" s="449">
        <f>F210+7</f>
        <v>43541</v>
      </c>
      <c r="G211" s="449">
        <f>F211+13</f>
        <v>43554</v>
      </c>
      <c r="H211" s="561"/>
      <c r="I211" s="560"/>
      <c r="J211" s="560"/>
      <c r="K211" s="560"/>
    </row>
    <row r="212" spans="1:11" s="414" customFormat="1" ht="15" customHeight="1">
      <c r="A212" s="502"/>
      <c r="B212" s="452" t="s">
        <v>2521</v>
      </c>
      <c r="C212" s="452" t="s">
        <v>2520</v>
      </c>
      <c r="D212" s="1075"/>
      <c r="E212" s="450">
        <f>F212-5</f>
        <v>43543</v>
      </c>
      <c r="F212" s="449">
        <f>F211+7</f>
        <v>43548</v>
      </c>
      <c r="G212" s="449">
        <f>F212+13</f>
        <v>43561</v>
      </c>
      <c r="H212" s="561"/>
      <c r="I212" s="560"/>
      <c r="J212" s="560"/>
      <c r="K212" s="560"/>
    </row>
    <row r="213" spans="1:11" s="414" customFormat="1" ht="15" customHeight="1">
      <c r="A213" s="502"/>
      <c r="B213" s="452" t="s">
        <v>2519</v>
      </c>
      <c r="C213" s="479" t="s">
        <v>2518</v>
      </c>
      <c r="D213" s="1076"/>
      <c r="E213" s="450">
        <f>F213-5</f>
        <v>43550</v>
      </c>
      <c r="F213" s="449">
        <f>F212+7</f>
        <v>43555</v>
      </c>
      <c r="G213" s="449">
        <f>F213+13</f>
        <v>43568</v>
      </c>
      <c r="H213" s="561"/>
      <c r="I213" s="560"/>
      <c r="J213" s="560"/>
      <c r="K213" s="560"/>
    </row>
    <row r="214" spans="1:11" s="415" customFormat="1" ht="15.75" customHeight="1">
      <c r="A214" s="993" t="s">
        <v>1108</v>
      </c>
      <c r="B214" s="1000"/>
      <c r="C214" s="555"/>
      <c r="D214" s="554"/>
      <c r="E214" s="454"/>
      <c r="F214" s="553"/>
      <c r="G214" s="567"/>
      <c r="H214" s="566"/>
      <c r="I214" s="565"/>
      <c r="J214" s="565"/>
      <c r="K214" s="565"/>
    </row>
    <row r="215" spans="1:11" s="414" customFormat="1" ht="15" customHeight="1">
      <c r="A215" s="502"/>
      <c r="B215" s="999" t="s">
        <v>40</v>
      </c>
      <c r="C215" s="1035" t="s">
        <v>41</v>
      </c>
      <c r="D215" s="1035" t="s">
        <v>8</v>
      </c>
      <c r="E215" s="505" t="s">
        <v>2376</v>
      </c>
      <c r="F215" s="564" t="s">
        <v>9</v>
      </c>
      <c r="G215" s="505" t="s">
        <v>1108</v>
      </c>
      <c r="H215" s="563"/>
      <c r="I215" s="560"/>
      <c r="J215" s="560"/>
      <c r="K215" s="560"/>
    </row>
    <row r="216" spans="1:11" s="414" customFormat="1" ht="15" customHeight="1">
      <c r="A216" s="502"/>
      <c r="B216" s="1026"/>
      <c r="C216" s="1007"/>
      <c r="D216" s="1007"/>
      <c r="E216" s="505" t="s">
        <v>2375</v>
      </c>
      <c r="F216" s="564" t="s">
        <v>44</v>
      </c>
      <c r="G216" s="521" t="s">
        <v>45</v>
      </c>
      <c r="H216" s="563"/>
      <c r="I216" s="560"/>
      <c r="J216" s="560"/>
      <c r="K216" s="560"/>
    </row>
    <row r="217" spans="1:11" s="414" customFormat="1" ht="15" customHeight="1">
      <c r="A217" s="502"/>
      <c r="B217" s="534" t="s">
        <v>2534</v>
      </c>
      <c r="C217" s="562" t="s">
        <v>438</v>
      </c>
      <c r="D217" s="1077" t="s">
        <v>2535</v>
      </c>
      <c r="E217" s="450">
        <f>F217-5</f>
        <v>43523</v>
      </c>
      <c r="F217" s="449">
        <v>43528</v>
      </c>
      <c r="G217" s="449">
        <f>F217+14</f>
        <v>43542</v>
      </c>
      <c r="H217" s="561"/>
    </row>
    <row r="218" spans="1:11" s="414" customFormat="1" ht="15" customHeight="1">
      <c r="A218" s="502"/>
      <c r="B218" s="534" t="s">
        <v>2534</v>
      </c>
      <c r="C218" s="562" t="s">
        <v>440</v>
      </c>
      <c r="D218" s="1078"/>
      <c r="E218" s="450">
        <f>F218-5</f>
        <v>43530</v>
      </c>
      <c r="F218" s="449">
        <f>F217+7</f>
        <v>43535</v>
      </c>
      <c r="G218" s="449">
        <f>F218+14</f>
        <v>43549</v>
      </c>
      <c r="H218" s="561"/>
      <c r="I218" s="560"/>
      <c r="J218" s="560"/>
      <c r="K218" s="560"/>
    </row>
    <row r="219" spans="1:11" s="414" customFormat="1" ht="15" customHeight="1">
      <c r="A219" s="502"/>
      <c r="B219" s="534" t="s">
        <v>2534</v>
      </c>
      <c r="C219" s="562" t="s">
        <v>719</v>
      </c>
      <c r="D219" s="1078"/>
      <c r="E219" s="450">
        <f>F219-5</f>
        <v>43537</v>
      </c>
      <c r="F219" s="449">
        <f>F218+7</f>
        <v>43542</v>
      </c>
      <c r="G219" s="449">
        <f>F219+14</f>
        <v>43556</v>
      </c>
      <c r="H219" s="561"/>
      <c r="I219" s="560"/>
      <c r="J219" s="560"/>
      <c r="K219" s="560"/>
    </row>
    <row r="220" spans="1:11" s="414" customFormat="1" ht="15" customHeight="1">
      <c r="A220" s="502"/>
      <c r="B220" s="534" t="s">
        <v>2534</v>
      </c>
      <c r="C220" s="562" t="s">
        <v>720</v>
      </c>
      <c r="D220" s="1078"/>
      <c r="E220" s="450">
        <f>F220-5</f>
        <v>43544</v>
      </c>
      <c r="F220" s="449">
        <f>F219+7</f>
        <v>43549</v>
      </c>
      <c r="G220" s="449">
        <f>F220+14</f>
        <v>43563</v>
      </c>
      <c r="H220" s="561"/>
      <c r="I220" s="560"/>
      <c r="J220" s="560"/>
      <c r="K220" s="560"/>
    </row>
    <row r="221" spans="1:11" s="414" customFormat="1" ht="15" customHeight="1">
      <c r="A221" s="502"/>
      <c r="B221" s="534" t="s">
        <v>2534</v>
      </c>
      <c r="C221" s="562" t="s">
        <v>721</v>
      </c>
      <c r="D221" s="1079"/>
      <c r="E221" s="450">
        <f>F221-5</f>
        <v>43551</v>
      </c>
      <c r="F221" s="449">
        <f>F220+7</f>
        <v>43556</v>
      </c>
      <c r="G221" s="449">
        <f>F221+14</f>
        <v>43570</v>
      </c>
      <c r="H221" s="561"/>
      <c r="I221" s="560"/>
      <c r="J221" s="560"/>
      <c r="K221" s="560"/>
    </row>
    <row r="222" spans="1:11" s="429" customFormat="1" ht="15" customHeight="1">
      <c r="A222" s="993" t="s">
        <v>333</v>
      </c>
      <c r="B222" s="1000"/>
      <c r="C222" s="555"/>
      <c r="D222" s="554"/>
      <c r="E222" s="454"/>
      <c r="F222" s="553"/>
      <c r="G222" s="553"/>
      <c r="H222" s="552"/>
      <c r="I222" s="558"/>
      <c r="J222" s="558"/>
      <c r="K222" s="558"/>
    </row>
    <row r="223" spans="1:11" s="419" customFormat="1" ht="15" customHeight="1">
      <c r="A223" s="502"/>
      <c r="B223" s="999" t="s">
        <v>40</v>
      </c>
      <c r="C223" s="1035" t="s">
        <v>41</v>
      </c>
      <c r="D223" s="1080" t="s">
        <v>8</v>
      </c>
      <c r="E223" s="507" t="s">
        <v>2376</v>
      </c>
      <c r="F223" s="507" t="s">
        <v>9</v>
      </c>
      <c r="G223" s="507" t="s">
        <v>333</v>
      </c>
      <c r="H223" s="551"/>
      <c r="I223" s="557"/>
      <c r="J223" s="557"/>
      <c r="K223" s="557"/>
    </row>
    <row r="224" spans="1:11" s="419" customFormat="1" ht="15" customHeight="1">
      <c r="A224" s="502"/>
      <c r="B224" s="1027"/>
      <c r="C224" s="1037"/>
      <c r="D224" s="1044"/>
      <c r="E224" s="519" t="s">
        <v>2375</v>
      </c>
      <c r="F224" s="519" t="s">
        <v>44</v>
      </c>
      <c r="G224" s="519" t="s">
        <v>45</v>
      </c>
      <c r="H224" s="551"/>
      <c r="I224" s="557"/>
      <c r="J224" s="557"/>
      <c r="K224" s="557"/>
    </row>
    <row r="225" spans="1:11" s="419" customFormat="1" ht="15" customHeight="1">
      <c r="A225" s="502"/>
      <c r="B225" s="535" t="s">
        <v>191</v>
      </c>
      <c r="C225" s="535" t="s">
        <v>2525</v>
      </c>
      <c r="D225" s="1077" t="s">
        <v>2533</v>
      </c>
      <c r="E225" s="559">
        <f>F225-5</f>
        <v>43520</v>
      </c>
      <c r="F225" s="556">
        <v>43525</v>
      </c>
      <c r="G225" s="556">
        <f>F225+24</f>
        <v>43549</v>
      </c>
      <c r="H225" s="551"/>
      <c r="I225" s="557"/>
      <c r="J225" s="557"/>
      <c r="K225" s="557"/>
    </row>
    <row r="226" spans="1:11" s="419" customFormat="1" ht="15" customHeight="1">
      <c r="A226" s="502"/>
      <c r="B226" s="479" t="s">
        <v>2524</v>
      </c>
      <c r="C226" s="479" t="s">
        <v>297</v>
      </c>
      <c r="D226" s="1078"/>
      <c r="E226" s="559">
        <f>F226-5</f>
        <v>43527</v>
      </c>
      <c r="F226" s="556">
        <f>F225+7</f>
        <v>43532</v>
      </c>
      <c r="G226" s="556">
        <f>F226+24</f>
        <v>43556</v>
      </c>
      <c r="H226" s="551"/>
      <c r="I226" s="557"/>
      <c r="J226" s="557"/>
      <c r="K226" s="557"/>
    </row>
    <row r="227" spans="1:11" s="419" customFormat="1" ht="15" customHeight="1">
      <c r="A227" s="502"/>
      <c r="B227" s="452" t="s">
        <v>2523</v>
      </c>
      <c r="C227" s="452" t="s">
        <v>2522</v>
      </c>
      <c r="D227" s="1078"/>
      <c r="E227" s="559">
        <f>F227-5</f>
        <v>43534</v>
      </c>
      <c r="F227" s="556">
        <f>F226+7</f>
        <v>43539</v>
      </c>
      <c r="G227" s="556">
        <f>F227+24</f>
        <v>43563</v>
      </c>
      <c r="H227" s="551"/>
      <c r="I227" s="557"/>
      <c r="J227" s="557"/>
      <c r="K227" s="557"/>
    </row>
    <row r="228" spans="1:11" s="419" customFormat="1" ht="15" customHeight="1">
      <c r="A228" s="502"/>
      <c r="B228" s="452" t="s">
        <v>2521</v>
      </c>
      <c r="C228" s="452" t="s">
        <v>2520</v>
      </c>
      <c r="D228" s="1078"/>
      <c r="E228" s="559">
        <f>F228-5</f>
        <v>43541</v>
      </c>
      <c r="F228" s="556">
        <f>F227+7</f>
        <v>43546</v>
      </c>
      <c r="G228" s="556">
        <f>F228+24</f>
        <v>43570</v>
      </c>
      <c r="H228" s="551"/>
      <c r="I228" s="557"/>
      <c r="J228" s="557"/>
      <c r="K228" s="557"/>
    </row>
    <row r="229" spans="1:11" s="419" customFormat="1" ht="15" customHeight="1">
      <c r="A229" s="502"/>
      <c r="B229" s="452" t="s">
        <v>2519</v>
      </c>
      <c r="C229" s="479" t="s">
        <v>2518</v>
      </c>
      <c r="D229" s="1079"/>
      <c r="E229" s="559">
        <f>F229-5</f>
        <v>43548</v>
      </c>
      <c r="F229" s="556">
        <f>F228+7</f>
        <v>43553</v>
      </c>
      <c r="G229" s="556">
        <f>F229+24</f>
        <v>43577</v>
      </c>
      <c r="H229" s="551"/>
      <c r="I229" s="557"/>
      <c r="J229" s="557"/>
      <c r="K229" s="557"/>
    </row>
    <row r="230" spans="1:11" s="429" customFormat="1" ht="15" customHeight="1">
      <c r="A230" s="993" t="s">
        <v>1087</v>
      </c>
      <c r="B230" s="1000"/>
      <c r="C230" s="555"/>
      <c r="D230" s="554"/>
      <c r="E230" s="454"/>
      <c r="F230" s="553"/>
      <c r="G230" s="553"/>
      <c r="H230" s="552"/>
      <c r="I230" s="558"/>
      <c r="J230" s="558"/>
      <c r="K230" s="558"/>
    </row>
    <row r="231" spans="1:11" s="419" customFormat="1" ht="15" customHeight="1">
      <c r="A231" s="502"/>
      <c r="B231" s="999"/>
      <c r="C231" s="1035"/>
      <c r="D231" s="1081" t="s">
        <v>8</v>
      </c>
      <c r="E231" s="507" t="s">
        <v>2376</v>
      </c>
      <c r="F231" s="507" t="s">
        <v>9</v>
      </c>
      <c r="G231" s="507" t="s">
        <v>1087</v>
      </c>
      <c r="H231" s="551"/>
      <c r="I231" s="557"/>
      <c r="J231" s="557"/>
      <c r="K231" s="557"/>
    </row>
    <row r="232" spans="1:11" s="419" customFormat="1" ht="15" customHeight="1">
      <c r="A232" s="502"/>
      <c r="B232" s="1027"/>
      <c r="C232" s="1037"/>
      <c r="D232" s="1012"/>
      <c r="E232" s="519" t="s">
        <v>2375</v>
      </c>
      <c r="F232" s="519" t="s">
        <v>44</v>
      </c>
      <c r="G232" s="519" t="s">
        <v>45</v>
      </c>
      <c r="H232" s="551"/>
      <c r="I232" s="557"/>
      <c r="J232" s="557"/>
      <c r="K232" s="557"/>
    </row>
    <row r="233" spans="1:11" s="419" customFormat="1" ht="15" customHeight="1">
      <c r="A233" s="502"/>
      <c r="B233" s="535" t="s">
        <v>191</v>
      </c>
      <c r="C233" s="535" t="s">
        <v>2525</v>
      </c>
      <c r="D233" s="1051" t="s">
        <v>2533</v>
      </c>
      <c r="E233" s="493">
        <f>F233-5</f>
        <v>43520</v>
      </c>
      <c r="F233" s="556">
        <v>43525</v>
      </c>
      <c r="G233" s="556">
        <f>F233+25</f>
        <v>43550</v>
      </c>
      <c r="H233" s="551"/>
      <c r="I233" s="557"/>
      <c r="J233" s="557"/>
      <c r="K233" s="557"/>
    </row>
    <row r="234" spans="1:11" s="419" customFormat="1" ht="15" customHeight="1">
      <c r="A234" s="502"/>
      <c r="B234" s="479" t="s">
        <v>2524</v>
      </c>
      <c r="C234" s="479" t="s">
        <v>297</v>
      </c>
      <c r="D234" s="1051"/>
      <c r="E234" s="493">
        <f>F234-5</f>
        <v>43527</v>
      </c>
      <c r="F234" s="556">
        <f>F233+7</f>
        <v>43532</v>
      </c>
      <c r="G234" s="556">
        <f>F234+25</f>
        <v>43557</v>
      </c>
      <c r="H234" s="551"/>
      <c r="I234" s="557"/>
      <c r="J234" s="557"/>
      <c r="K234" s="557"/>
    </row>
    <row r="235" spans="1:11" s="419" customFormat="1" ht="15" customHeight="1">
      <c r="A235" s="502"/>
      <c r="B235" s="452" t="s">
        <v>2523</v>
      </c>
      <c r="C235" s="452" t="s">
        <v>2522</v>
      </c>
      <c r="D235" s="1051"/>
      <c r="E235" s="493">
        <f>F235-5</f>
        <v>43534</v>
      </c>
      <c r="F235" s="556">
        <f>F234+7</f>
        <v>43539</v>
      </c>
      <c r="G235" s="556">
        <f>F235+25</f>
        <v>43564</v>
      </c>
      <c r="H235" s="551"/>
      <c r="I235" s="557"/>
      <c r="J235" s="557"/>
      <c r="K235" s="557"/>
    </row>
    <row r="236" spans="1:11" s="419" customFormat="1" ht="15" customHeight="1">
      <c r="A236" s="502"/>
      <c r="B236" s="452" t="s">
        <v>2521</v>
      </c>
      <c r="C236" s="452" t="s">
        <v>2520</v>
      </c>
      <c r="D236" s="1051"/>
      <c r="E236" s="493">
        <f>F236-5</f>
        <v>43541</v>
      </c>
      <c r="F236" s="556">
        <f>F235+7</f>
        <v>43546</v>
      </c>
      <c r="G236" s="556">
        <f>F236+25</f>
        <v>43571</v>
      </c>
      <c r="H236" s="551"/>
    </row>
    <row r="237" spans="1:11" s="419" customFormat="1" ht="15" customHeight="1">
      <c r="A237" s="502"/>
      <c r="B237" s="452" t="s">
        <v>2519</v>
      </c>
      <c r="C237" s="479" t="s">
        <v>2518</v>
      </c>
      <c r="D237" s="1051"/>
      <c r="E237" s="493">
        <f>F237-5</f>
        <v>43548</v>
      </c>
      <c r="F237" s="556">
        <f>F236+7</f>
        <v>43553</v>
      </c>
      <c r="G237" s="556">
        <f>F237+25</f>
        <v>43578</v>
      </c>
      <c r="H237" s="551"/>
    </row>
    <row r="238" spans="1:11" s="429" customFormat="1" ht="15" customHeight="1">
      <c r="A238" s="993" t="s">
        <v>317</v>
      </c>
      <c r="B238" s="1000"/>
      <c r="C238" s="555"/>
      <c r="D238" s="554"/>
      <c r="E238" s="454"/>
      <c r="F238" s="553"/>
      <c r="G238" s="553"/>
      <c r="H238" s="552"/>
    </row>
    <row r="239" spans="1:11" s="419" customFormat="1" ht="15" customHeight="1">
      <c r="A239" s="502"/>
      <c r="B239" s="999" t="s">
        <v>40</v>
      </c>
      <c r="C239" s="1035" t="s">
        <v>41</v>
      </c>
      <c r="D239" s="1081" t="s">
        <v>8</v>
      </c>
      <c r="E239" s="507" t="s">
        <v>2376</v>
      </c>
      <c r="F239" s="507" t="s">
        <v>9</v>
      </c>
      <c r="G239" s="507" t="s">
        <v>317</v>
      </c>
      <c r="H239" s="551"/>
    </row>
    <row r="240" spans="1:11" s="419" customFormat="1" ht="15" customHeight="1">
      <c r="A240" s="502"/>
      <c r="B240" s="1024"/>
      <c r="C240" s="1036"/>
      <c r="D240" s="1012"/>
      <c r="E240" s="519" t="s">
        <v>2375</v>
      </c>
      <c r="F240" s="519" t="s">
        <v>44</v>
      </c>
      <c r="G240" s="519" t="s">
        <v>45</v>
      </c>
      <c r="H240" s="551"/>
    </row>
    <row r="241" spans="1:8" s="419" customFormat="1" ht="15" customHeight="1">
      <c r="A241" s="502"/>
      <c r="B241" s="534" t="s">
        <v>216</v>
      </c>
      <c r="C241" s="529" t="s">
        <v>2532</v>
      </c>
      <c r="D241" s="999" t="s">
        <v>231</v>
      </c>
      <c r="E241" s="461">
        <f>F241-5</f>
        <v>43525</v>
      </c>
      <c r="F241" s="449">
        <v>43530</v>
      </c>
      <c r="G241" s="449">
        <f>F241+35</f>
        <v>43565</v>
      </c>
      <c r="H241" s="551"/>
    </row>
    <row r="242" spans="1:8" s="419" customFormat="1" ht="15" customHeight="1">
      <c r="A242" s="502"/>
      <c r="B242" s="534" t="s">
        <v>215</v>
      </c>
      <c r="C242" s="529" t="s">
        <v>2531</v>
      </c>
      <c r="D242" s="999"/>
      <c r="E242" s="461">
        <f>F242-5</f>
        <v>43532</v>
      </c>
      <c r="F242" s="449">
        <f>F241+7</f>
        <v>43537</v>
      </c>
      <c r="G242" s="449">
        <f>F242+35</f>
        <v>43572</v>
      </c>
      <c r="H242" s="551"/>
    </row>
    <row r="243" spans="1:8" s="419" customFormat="1" ht="15" customHeight="1">
      <c r="A243" s="502"/>
      <c r="B243" s="534" t="s">
        <v>678</v>
      </c>
      <c r="C243" s="529" t="s">
        <v>99</v>
      </c>
      <c r="D243" s="999"/>
      <c r="E243" s="461">
        <f>F243-5</f>
        <v>43539</v>
      </c>
      <c r="F243" s="449">
        <f>F242+7</f>
        <v>43544</v>
      </c>
      <c r="G243" s="449">
        <f>F243+35</f>
        <v>43579</v>
      </c>
      <c r="H243" s="551"/>
    </row>
    <row r="244" spans="1:8" s="419" customFormat="1" ht="15" customHeight="1">
      <c r="A244" s="502"/>
      <c r="B244" s="534" t="s">
        <v>679</v>
      </c>
      <c r="C244" s="529" t="s">
        <v>2530</v>
      </c>
      <c r="D244" s="999"/>
      <c r="E244" s="461">
        <f>F244-5</f>
        <v>43546</v>
      </c>
      <c r="F244" s="449">
        <f>F243+7</f>
        <v>43551</v>
      </c>
      <c r="G244" s="449">
        <f>F244+35</f>
        <v>43586</v>
      </c>
      <c r="H244" s="551"/>
    </row>
    <row r="245" spans="1:8" s="419" customFormat="1" ht="15" customHeight="1">
      <c r="A245" s="502"/>
      <c r="B245" s="534" t="s">
        <v>2529</v>
      </c>
      <c r="C245" s="529" t="s">
        <v>2528</v>
      </c>
      <c r="D245" s="999"/>
      <c r="E245" s="461">
        <f>F245-5</f>
        <v>43553</v>
      </c>
      <c r="F245" s="449">
        <f>F244+7</f>
        <v>43558</v>
      </c>
      <c r="G245" s="449">
        <f>F245+35</f>
        <v>43593</v>
      </c>
      <c r="H245" s="551"/>
    </row>
    <row r="246" spans="1:8" s="429" customFormat="1" ht="15" customHeight="1">
      <c r="A246" s="993" t="s">
        <v>2527</v>
      </c>
      <c r="B246" s="1000"/>
      <c r="C246" s="555"/>
      <c r="D246" s="554"/>
      <c r="E246" s="454"/>
      <c r="F246" s="553"/>
      <c r="G246" s="553"/>
      <c r="H246" s="552"/>
    </row>
    <row r="247" spans="1:8" s="419" customFormat="1" ht="15" customHeight="1">
      <c r="A247" s="502"/>
      <c r="B247" s="999" t="s">
        <v>40</v>
      </c>
      <c r="C247" s="1035" t="s">
        <v>41</v>
      </c>
      <c r="D247" s="1081" t="s">
        <v>8</v>
      </c>
      <c r="E247" s="507" t="s">
        <v>2376</v>
      </c>
      <c r="F247" s="507" t="s">
        <v>9</v>
      </c>
      <c r="G247" s="507" t="s">
        <v>2527</v>
      </c>
      <c r="H247" s="551"/>
    </row>
    <row r="248" spans="1:8" s="419" customFormat="1" ht="15" customHeight="1">
      <c r="A248" s="502"/>
      <c r="B248" s="1024"/>
      <c r="C248" s="1036"/>
      <c r="D248" s="1012"/>
      <c r="E248" s="519" t="s">
        <v>2375</v>
      </c>
      <c r="F248" s="519" t="s">
        <v>44</v>
      </c>
      <c r="G248" s="519" t="s">
        <v>45</v>
      </c>
      <c r="H248" s="551"/>
    </row>
    <row r="249" spans="1:8" s="419" customFormat="1" ht="15" customHeight="1">
      <c r="A249" s="502"/>
      <c r="B249" s="535" t="s">
        <v>191</v>
      </c>
      <c r="C249" s="535" t="s">
        <v>2525</v>
      </c>
      <c r="D249" s="999" t="s">
        <v>189</v>
      </c>
      <c r="E249" s="461">
        <f>F249-5</f>
        <v>43520</v>
      </c>
      <c r="F249" s="449">
        <v>43525</v>
      </c>
      <c r="G249" s="449">
        <f>F249+31</f>
        <v>43556</v>
      </c>
      <c r="H249" s="551"/>
    </row>
    <row r="250" spans="1:8" s="419" customFormat="1" ht="15" customHeight="1">
      <c r="A250" s="502"/>
      <c r="B250" s="479" t="s">
        <v>2524</v>
      </c>
      <c r="C250" s="479" t="s">
        <v>297</v>
      </c>
      <c r="D250" s="999"/>
      <c r="E250" s="461">
        <f>F250-5</f>
        <v>43527</v>
      </c>
      <c r="F250" s="449">
        <f>F249+7</f>
        <v>43532</v>
      </c>
      <c r="G250" s="449">
        <f>F250+31</f>
        <v>43563</v>
      </c>
      <c r="H250" s="551"/>
    </row>
    <row r="251" spans="1:8" s="419" customFormat="1" ht="15" customHeight="1">
      <c r="A251" s="502"/>
      <c r="B251" s="452" t="s">
        <v>2523</v>
      </c>
      <c r="C251" s="452" t="s">
        <v>2522</v>
      </c>
      <c r="D251" s="999"/>
      <c r="E251" s="461">
        <f>F251-5</f>
        <v>43534</v>
      </c>
      <c r="F251" s="449">
        <f>F250+7</f>
        <v>43539</v>
      </c>
      <c r="G251" s="449">
        <f>F251+31</f>
        <v>43570</v>
      </c>
      <c r="H251" s="551"/>
    </row>
    <row r="252" spans="1:8" s="419" customFormat="1" ht="15" customHeight="1">
      <c r="A252" s="502"/>
      <c r="B252" s="452" t="s">
        <v>2521</v>
      </c>
      <c r="C252" s="452" t="s">
        <v>2520</v>
      </c>
      <c r="D252" s="999"/>
      <c r="E252" s="461">
        <f>F252-5</f>
        <v>43541</v>
      </c>
      <c r="F252" s="449">
        <f>F251+7</f>
        <v>43546</v>
      </c>
      <c r="G252" s="449">
        <f>F252+31</f>
        <v>43577</v>
      </c>
      <c r="H252" s="551"/>
    </row>
    <row r="253" spans="1:8" s="419" customFormat="1" ht="15" customHeight="1">
      <c r="A253" s="502"/>
      <c r="B253" s="452" t="s">
        <v>2519</v>
      </c>
      <c r="C253" s="479" t="s">
        <v>2518</v>
      </c>
      <c r="D253" s="999"/>
      <c r="E253" s="461">
        <f>F253-5</f>
        <v>43548</v>
      </c>
      <c r="F253" s="449">
        <f>F252+7</f>
        <v>43553</v>
      </c>
      <c r="G253" s="449">
        <f>F253+31</f>
        <v>43584</v>
      </c>
      <c r="H253" s="551"/>
    </row>
    <row r="254" spans="1:8" s="429" customFormat="1" ht="15" customHeight="1">
      <c r="A254" s="993" t="s">
        <v>2526</v>
      </c>
      <c r="B254" s="1000"/>
      <c r="C254" s="555"/>
      <c r="D254" s="554"/>
      <c r="E254" s="454"/>
      <c r="F254" s="553"/>
      <c r="G254" s="553"/>
      <c r="H254" s="552"/>
    </row>
    <row r="255" spans="1:8" s="419" customFormat="1" ht="15" customHeight="1">
      <c r="A255" s="502"/>
      <c r="B255" s="999" t="s">
        <v>40</v>
      </c>
      <c r="C255" s="1035" t="s">
        <v>41</v>
      </c>
      <c r="D255" s="1081" t="s">
        <v>8</v>
      </c>
      <c r="E255" s="507" t="s">
        <v>2376</v>
      </c>
      <c r="F255" s="507" t="s">
        <v>9</v>
      </c>
      <c r="G255" s="507" t="s">
        <v>2526</v>
      </c>
      <c r="H255" s="551"/>
    </row>
    <row r="256" spans="1:8" s="419" customFormat="1" ht="15" customHeight="1">
      <c r="A256" s="502"/>
      <c r="B256" s="1024"/>
      <c r="C256" s="1036"/>
      <c r="D256" s="1012"/>
      <c r="E256" s="519" t="s">
        <v>2375</v>
      </c>
      <c r="F256" s="519" t="s">
        <v>44</v>
      </c>
      <c r="G256" s="519" t="s">
        <v>45</v>
      </c>
      <c r="H256" s="551"/>
    </row>
    <row r="257" spans="1:8" s="419" customFormat="1" ht="15" customHeight="1">
      <c r="A257" s="502"/>
      <c r="B257" s="535" t="s">
        <v>191</v>
      </c>
      <c r="C257" s="535" t="s">
        <v>2525</v>
      </c>
      <c r="D257" s="999" t="s">
        <v>189</v>
      </c>
      <c r="E257" s="461">
        <f>F257-5</f>
        <v>43520</v>
      </c>
      <c r="F257" s="449">
        <v>43525</v>
      </c>
      <c r="G257" s="449">
        <f>F257+33</f>
        <v>43558</v>
      </c>
      <c r="H257" s="551"/>
    </row>
    <row r="258" spans="1:8" s="419" customFormat="1" ht="15" customHeight="1">
      <c r="A258" s="502"/>
      <c r="B258" s="479" t="s">
        <v>2524</v>
      </c>
      <c r="C258" s="479" t="s">
        <v>297</v>
      </c>
      <c r="D258" s="999"/>
      <c r="E258" s="461">
        <f>F258-5</f>
        <v>43527</v>
      </c>
      <c r="F258" s="449">
        <f>F257+7</f>
        <v>43532</v>
      </c>
      <c r="G258" s="449">
        <f>F258+33</f>
        <v>43565</v>
      </c>
      <c r="H258" s="551"/>
    </row>
    <row r="259" spans="1:8" s="419" customFormat="1" ht="15" customHeight="1">
      <c r="A259" s="502"/>
      <c r="B259" s="452" t="s">
        <v>2523</v>
      </c>
      <c r="C259" s="452" t="s">
        <v>2522</v>
      </c>
      <c r="D259" s="999"/>
      <c r="E259" s="461">
        <f>F259-5</f>
        <v>43534</v>
      </c>
      <c r="F259" s="449">
        <f>F258+7</f>
        <v>43539</v>
      </c>
      <c r="G259" s="449">
        <f>F259+33</f>
        <v>43572</v>
      </c>
      <c r="H259" s="551"/>
    </row>
    <row r="260" spans="1:8" s="419" customFormat="1" ht="15" customHeight="1">
      <c r="A260" s="502"/>
      <c r="B260" s="452" t="s">
        <v>2521</v>
      </c>
      <c r="C260" s="452" t="s">
        <v>2520</v>
      </c>
      <c r="D260" s="999"/>
      <c r="E260" s="461">
        <f>F260-5</f>
        <v>43541</v>
      </c>
      <c r="F260" s="449">
        <f>F259+7</f>
        <v>43546</v>
      </c>
      <c r="G260" s="449">
        <f>F260+33</f>
        <v>43579</v>
      </c>
      <c r="H260" s="551"/>
    </row>
    <row r="261" spans="1:8" s="419" customFormat="1" ht="15" customHeight="1">
      <c r="A261" s="502"/>
      <c r="B261" s="452" t="s">
        <v>2519</v>
      </c>
      <c r="C261" s="479" t="s">
        <v>2518</v>
      </c>
      <c r="D261" s="999"/>
      <c r="E261" s="461">
        <f>F261-5</f>
        <v>43548</v>
      </c>
      <c r="F261" s="449">
        <f>F260+7</f>
        <v>43553</v>
      </c>
      <c r="G261" s="449">
        <f>F261+33</f>
        <v>43586</v>
      </c>
      <c r="H261" s="551"/>
    </row>
    <row r="262" spans="1:8" s="414" customFormat="1" ht="15">
      <c r="A262" s="989" t="s">
        <v>165</v>
      </c>
      <c r="B262" s="989"/>
      <c r="C262" s="989"/>
      <c r="D262" s="989"/>
      <c r="E262" s="989"/>
      <c r="F262" s="989"/>
      <c r="G262" s="989"/>
    </row>
    <row r="263" spans="1:8" s="533" customFormat="1" ht="15">
      <c r="A263" s="993" t="s">
        <v>169</v>
      </c>
      <c r="B263" s="1000"/>
      <c r="C263" s="515"/>
      <c r="D263" s="514"/>
      <c r="E263" s="514"/>
      <c r="F263" s="513"/>
      <c r="G263" s="513"/>
    </row>
    <row r="264" spans="1:8" s="526" customFormat="1" ht="15">
      <c r="A264" s="550"/>
      <c r="B264" s="1033" t="s">
        <v>40</v>
      </c>
      <c r="C264" s="1033" t="s">
        <v>41</v>
      </c>
      <c r="D264" s="1011" t="s">
        <v>8</v>
      </c>
      <c r="E264" s="505" t="s">
        <v>2376</v>
      </c>
      <c r="F264" s="541" t="s">
        <v>9</v>
      </c>
      <c r="G264" s="541" t="s">
        <v>170</v>
      </c>
    </row>
    <row r="265" spans="1:8" s="526" customFormat="1" ht="15">
      <c r="A265" s="550"/>
      <c r="B265" s="1012"/>
      <c r="C265" s="1012"/>
      <c r="D265" s="1082"/>
      <c r="E265" s="505" t="s">
        <v>2375</v>
      </c>
      <c r="F265" s="538" t="s">
        <v>44</v>
      </c>
      <c r="G265" s="538" t="s">
        <v>45</v>
      </c>
    </row>
    <row r="266" spans="1:8" s="526" customFormat="1" ht="15">
      <c r="A266" s="550"/>
      <c r="B266" s="471" t="s">
        <v>2486</v>
      </c>
      <c r="C266" s="452" t="s">
        <v>2485</v>
      </c>
      <c r="D266" s="1048" t="s">
        <v>167</v>
      </c>
      <c r="E266" s="461">
        <f>F266-5</f>
        <v>43521</v>
      </c>
      <c r="F266" s="528">
        <v>43526</v>
      </c>
      <c r="G266" s="549">
        <f>F266+46</f>
        <v>43572</v>
      </c>
    </row>
    <row r="267" spans="1:8" s="526" customFormat="1" ht="15" customHeight="1">
      <c r="A267" s="550"/>
      <c r="B267" s="471" t="s">
        <v>2512</v>
      </c>
      <c r="C267" s="479" t="s">
        <v>2506</v>
      </c>
      <c r="D267" s="1049"/>
      <c r="E267" s="461">
        <f>F267-5</f>
        <v>43528</v>
      </c>
      <c r="F267" s="528">
        <f>F266+7</f>
        <v>43533</v>
      </c>
      <c r="G267" s="549">
        <f>F267+46</f>
        <v>43579</v>
      </c>
      <c r="H267" s="533"/>
    </row>
    <row r="268" spans="1:8" s="526" customFormat="1" ht="15" customHeight="1">
      <c r="A268" s="550"/>
      <c r="B268" s="471" t="s">
        <v>2505</v>
      </c>
      <c r="C268" s="452" t="s">
        <v>2419</v>
      </c>
      <c r="D268" s="1049"/>
      <c r="E268" s="461">
        <f>F268-5</f>
        <v>43535</v>
      </c>
      <c r="F268" s="528">
        <f>F267+7</f>
        <v>43540</v>
      </c>
      <c r="G268" s="549">
        <f>F268+46</f>
        <v>43586</v>
      </c>
    </row>
    <row r="269" spans="1:8" s="526" customFormat="1" ht="15.75" customHeight="1">
      <c r="A269" s="550"/>
      <c r="B269" s="471" t="s">
        <v>2511</v>
      </c>
      <c r="C269" s="452" t="s">
        <v>2417</v>
      </c>
      <c r="D269" s="1049"/>
      <c r="E269" s="461">
        <f>F269-5</f>
        <v>43542</v>
      </c>
      <c r="F269" s="528">
        <f>F268+7</f>
        <v>43547</v>
      </c>
      <c r="G269" s="549">
        <f>F269+46</f>
        <v>43593</v>
      </c>
    </row>
    <row r="270" spans="1:8" s="526" customFormat="1" ht="15.75" customHeight="1">
      <c r="A270" s="550"/>
      <c r="B270" s="471" t="s">
        <v>2510</v>
      </c>
      <c r="C270" s="452" t="s">
        <v>2416</v>
      </c>
      <c r="D270" s="1050"/>
      <c r="E270" s="461">
        <f>F270-5</f>
        <v>43549</v>
      </c>
      <c r="F270" s="528">
        <f>F269+7</f>
        <v>43554</v>
      </c>
      <c r="G270" s="549">
        <f>F270+46</f>
        <v>43600</v>
      </c>
    </row>
    <row r="271" spans="1:8" s="533" customFormat="1" ht="15" customHeight="1">
      <c r="A271" s="993" t="s">
        <v>171</v>
      </c>
      <c r="B271" s="1000"/>
      <c r="C271" s="515"/>
      <c r="D271" s="514"/>
      <c r="E271" s="514"/>
      <c r="F271" s="513"/>
      <c r="G271" s="513"/>
    </row>
    <row r="272" spans="1:8" s="526" customFormat="1" ht="15">
      <c r="A272" s="550"/>
      <c r="B272" s="1006" t="s">
        <v>40</v>
      </c>
      <c r="C272" s="1006" t="s">
        <v>41</v>
      </c>
      <c r="D272" s="1006" t="s">
        <v>8</v>
      </c>
      <c r="E272" s="505" t="s">
        <v>2376</v>
      </c>
      <c r="F272" s="471" t="s">
        <v>9</v>
      </c>
      <c r="G272" s="471" t="s">
        <v>172</v>
      </c>
    </row>
    <row r="273" spans="1:8" s="526" customFormat="1" ht="15">
      <c r="A273" s="550"/>
      <c r="B273" s="1007"/>
      <c r="C273" s="1007"/>
      <c r="D273" s="1007"/>
      <c r="E273" s="505" t="s">
        <v>2375</v>
      </c>
      <c r="F273" s="471" t="s">
        <v>44</v>
      </c>
      <c r="G273" s="471" t="s">
        <v>45</v>
      </c>
    </row>
    <row r="274" spans="1:8" s="526" customFormat="1" ht="18" customHeight="1">
      <c r="A274" s="550"/>
      <c r="B274" s="471" t="s">
        <v>2517</v>
      </c>
      <c r="C274" s="452" t="s">
        <v>158</v>
      </c>
      <c r="D274" s="1008" t="s">
        <v>135</v>
      </c>
      <c r="E274" s="461">
        <f>F274-5</f>
        <v>43526</v>
      </c>
      <c r="F274" s="528">
        <v>43531</v>
      </c>
      <c r="G274" s="549">
        <f>F274+36</f>
        <v>43567</v>
      </c>
    </row>
    <row r="275" spans="1:8" s="526" customFormat="1" ht="15.75" customHeight="1">
      <c r="A275" s="550"/>
      <c r="B275" s="471" t="s">
        <v>111</v>
      </c>
      <c r="C275" s="479"/>
      <c r="D275" s="1009"/>
      <c r="E275" s="461">
        <f>F275-5</f>
        <v>43533</v>
      </c>
      <c r="F275" s="528">
        <f>F274+7</f>
        <v>43538</v>
      </c>
      <c r="G275" s="549">
        <f>F275+36</f>
        <v>43574</v>
      </c>
      <c r="H275" s="533"/>
    </row>
    <row r="276" spans="1:8" s="526" customFormat="1" ht="15">
      <c r="A276" s="550"/>
      <c r="B276" s="471" t="s">
        <v>2516</v>
      </c>
      <c r="C276" s="452" t="s">
        <v>2515</v>
      </c>
      <c r="D276" s="1009"/>
      <c r="E276" s="461">
        <f>F276-5</f>
        <v>43540</v>
      </c>
      <c r="F276" s="528">
        <f>F275+7</f>
        <v>43545</v>
      </c>
      <c r="G276" s="549">
        <f>F276+36</f>
        <v>43581</v>
      </c>
    </row>
    <row r="277" spans="1:8" s="526" customFormat="1" ht="15">
      <c r="A277" s="550"/>
      <c r="B277" s="471" t="s">
        <v>2514</v>
      </c>
      <c r="C277" s="452" t="s">
        <v>2513</v>
      </c>
      <c r="D277" s="1009"/>
      <c r="E277" s="461">
        <f>F277-5</f>
        <v>43547</v>
      </c>
      <c r="F277" s="528">
        <f>F276+7</f>
        <v>43552</v>
      </c>
      <c r="G277" s="549">
        <f>F277+36</f>
        <v>43588</v>
      </c>
    </row>
    <row r="278" spans="1:8" s="526" customFormat="1" ht="15">
      <c r="A278" s="550"/>
      <c r="B278" s="471" t="s">
        <v>2402</v>
      </c>
      <c r="C278" s="452"/>
      <c r="D278" s="1010"/>
      <c r="E278" s="461">
        <f>F278-5</f>
        <v>43554</v>
      </c>
      <c r="F278" s="528">
        <f>F277+7</f>
        <v>43559</v>
      </c>
      <c r="G278" s="549">
        <f>F278+36</f>
        <v>43595</v>
      </c>
    </row>
    <row r="279" spans="1:8" s="533" customFormat="1" ht="15">
      <c r="A279" s="993" t="s">
        <v>168</v>
      </c>
      <c r="B279" s="1000"/>
      <c r="C279" s="546"/>
      <c r="D279" s="455"/>
      <c r="E279" s="454"/>
      <c r="F279" s="487"/>
      <c r="G279" s="487"/>
    </row>
    <row r="280" spans="1:8" s="526" customFormat="1" ht="15">
      <c r="A280" s="537"/>
      <c r="B280" s="1006" t="s">
        <v>40</v>
      </c>
      <c r="C280" s="1006" t="s">
        <v>41</v>
      </c>
      <c r="D280" s="1046" t="s">
        <v>8</v>
      </c>
      <c r="E280" s="505" t="s">
        <v>2376</v>
      </c>
      <c r="F280" s="471" t="s">
        <v>9</v>
      </c>
      <c r="G280" s="540" t="s">
        <v>168</v>
      </c>
    </row>
    <row r="281" spans="1:8" s="526" customFormat="1" ht="15">
      <c r="A281" s="537"/>
      <c r="B281" s="1007"/>
      <c r="C281" s="1007"/>
      <c r="D281" s="1047"/>
      <c r="E281" s="505" t="s">
        <v>2375</v>
      </c>
      <c r="F281" s="471" t="s">
        <v>44</v>
      </c>
      <c r="G281" s="538" t="s">
        <v>45</v>
      </c>
    </row>
    <row r="282" spans="1:8" s="526" customFormat="1" ht="15">
      <c r="A282" s="537"/>
      <c r="B282" s="471" t="s">
        <v>2486</v>
      </c>
      <c r="C282" s="452" t="s">
        <v>2485</v>
      </c>
      <c r="D282" s="1048" t="s">
        <v>167</v>
      </c>
      <c r="E282" s="461">
        <f>F282-5</f>
        <v>43521</v>
      </c>
      <c r="F282" s="528">
        <v>43526</v>
      </c>
      <c r="G282" s="528">
        <f>F282+43</f>
        <v>43569</v>
      </c>
    </row>
    <row r="283" spans="1:8" s="526" customFormat="1" ht="15.75" customHeight="1">
      <c r="A283" s="537"/>
      <c r="B283" s="471" t="s">
        <v>2512</v>
      </c>
      <c r="C283" s="479" t="s">
        <v>2506</v>
      </c>
      <c r="D283" s="1049"/>
      <c r="E283" s="461">
        <f>F283-5</f>
        <v>43528</v>
      </c>
      <c r="F283" s="528">
        <f>F282+7</f>
        <v>43533</v>
      </c>
      <c r="G283" s="528">
        <f>F283+43</f>
        <v>43576</v>
      </c>
    </row>
    <row r="284" spans="1:8" s="526" customFormat="1" ht="15" customHeight="1">
      <c r="A284" s="537"/>
      <c r="B284" s="471" t="s">
        <v>2505</v>
      </c>
      <c r="C284" s="452" t="s">
        <v>2419</v>
      </c>
      <c r="D284" s="1049"/>
      <c r="E284" s="461">
        <f>F284-5</f>
        <v>43535</v>
      </c>
      <c r="F284" s="528">
        <f>F283+7</f>
        <v>43540</v>
      </c>
      <c r="G284" s="528">
        <f>F284+43</f>
        <v>43583</v>
      </c>
      <c r="H284" s="533"/>
    </row>
    <row r="285" spans="1:8" s="526" customFormat="1" ht="15" customHeight="1">
      <c r="A285" s="537"/>
      <c r="B285" s="471" t="s">
        <v>2511</v>
      </c>
      <c r="C285" s="452" t="s">
        <v>2417</v>
      </c>
      <c r="D285" s="1049"/>
      <c r="E285" s="461">
        <f>F285-5</f>
        <v>43542</v>
      </c>
      <c r="F285" s="528">
        <f>F284+7</f>
        <v>43547</v>
      </c>
      <c r="G285" s="528">
        <f>F285+43</f>
        <v>43590</v>
      </c>
    </row>
    <row r="286" spans="1:8" s="526" customFormat="1" ht="15" customHeight="1">
      <c r="A286" s="537"/>
      <c r="B286" s="471" t="s">
        <v>2510</v>
      </c>
      <c r="C286" s="452" t="s">
        <v>2416</v>
      </c>
      <c r="D286" s="1050"/>
      <c r="E286" s="461">
        <f>F286-5</f>
        <v>43549</v>
      </c>
      <c r="F286" s="528">
        <f>F285+7</f>
        <v>43554</v>
      </c>
      <c r="G286" s="528">
        <f>F286+43</f>
        <v>43597</v>
      </c>
    </row>
    <row r="287" spans="1:8" s="533" customFormat="1" ht="14.1" customHeight="1">
      <c r="A287" s="993" t="s">
        <v>288</v>
      </c>
      <c r="B287" s="1000"/>
      <c r="C287" s="515"/>
      <c r="D287" s="514"/>
      <c r="E287" s="514"/>
      <c r="F287" s="513"/>
      <c r="G287" s="513"/>
    </row>
    <row r="288" spans="1:8" s="526" customFormat="1" ht="15">
      <c r="A288" s="537"/>
      <c r="B288" s="1033" t="s">
        <v>40</v>
      </c>
      <c r="C288" s="1033" t="s">
        <v>41</v>
      </c>
      <c r="D288" s="1011" t="s">
        <v>8</v>
      </c>
      <c r="E288" s="505" t="s">
        <v>2376</v>
      </c>
      <c r="F288" s="541" t="s">
        <v>9</v>
      </c>
      <c r="G288" s="541" t="s">
        <v>288</v>
      </c>
    </row>
    <row r="289" spans="1:8" s="526" customFormat="1" ht="15">
      <c r="A289" s="537"/>
      <c r="B289" s="1012"/>
      <c r="C289" s="1012"/>
      <c r="D289" s="1082"/>
      <c r="E289" s="505" t="s">
        <v>2375</v>
      </c>
      <c r="F289" s="538" t="s">
        <v>44</v>
      </c>
      <c r="G289" s="538" t="s">
        <v>45</v>
      </c>
    </row>
    <row r="290" spans="1:8" s="526" customFormat="1" ht="15">
      <c r="A290" s="537"/>
      <c r="B290" s="536" t="s">
        <v>2504</v>
      </c>
      <c r="C290" s="452" t="s">
        <v>2503</v>
      </c>
      <c r="D290" s="1085" t="s">
        <v>135</v>
      </c>
      <c r="E290" s="547">
        <f>F290-5</f>
        <v>43521</v>
      </c>
      <c r="F290" s="528">
        <v>43526</v>
      </c>
      <c r="G290" s="548">
        <f>F290+28</f>
        <v>43554</v>
      </c>
    </row>
    <row r="291" spans="1:8" s="526" customFormat="1" ht="15">
      <c r="A291" s="537"/>
      <c r="B291" s="471" t="s">
        <v>2502</v>
      </c>
      <c r="C291" s="452" t="s">
        <v>2501</v>
      </c>
      <c r="D291" s="1086"/>
      <c r="E291" s="547">
        <f>F291-5</f>
        <v>43528</v>
      </c>
      <c r="F291" s="528">
        <f>F290+7</f>
        <v>43533</v>
      </c>
      <c r="G291" s="548">
        <f>F291+28</f>
        <v>43561</v>
      </c>
    </row>
    <row r="292" spans="1:8" s="526" customFormat="1" ht="15">
      <c r="A292" s="537"/>
      <c r="B292" s="471" t="s">
        <v>2500</v>
      </c>
      <c r="C292" s="452" t="s">
        <v>2006</v>
      </c>
      <c r="D292" s="1086"/>
      <c r="E292" s="547">
        <f>F292-5</f>
        <v>43535</v>
      </c>
      <c r="F292" s="528">
        <f>F291+7</f>
        <v>43540</v>
      </c>
      <c r="G292" s="548">
        <f>F292+28</f>
        <v>43568</v>
      </c>
    </row>
    <row r="293" spans="1:8" s="526" customFormat="1" ht="15">
      <c r="A293" s="537"/>
      <c r="B293" s="471" t="s">
        <v>2499</v>
      </c>
      <c r="C293" s="479" t="s">
        <v>1180</v>
      </c>
      <c r="D293" s="1086"/>
      <c r="E293" s="547">
        <f>F293-5</f>
        <v>43542</v>
      </c>
      <c r="F293" s="528">
        <f>F292+7</f>
        <v>43547</v>
      </c>
      <c r="G293" s="548">
        <f>F293+28</f>
        <v>43575</v>
      </c>
      <c r="H293" s="533"/>
    </row>
    <row r="294" spans="1:8" s="526" customFormat="1" ht="15">
      <c r="A294" s="537"/>
      <c r="B294" s="536" t="s">
        <v>2498</v>
      </c>
      <c r="C294" s="479" t="s">
        <v>2497</v>
      </c>
      <c r="D294" s="1087"/>
      <c r="E294" s="547">
        <f>F294-5</f>
        <v>43549</v>
      </c>
      <c r="F294" s="528">
        <f>F293+7</f>
        <v>43554</v>
      </c>
      <c r="G294" s="548">
        <f>F294+28</f>
        <v>43582</v>
      </c>
      <c r="H294" s="533"/>
    </row>
    <row r="295" spans="1:8" s="533" customFormat="1" ht="15">
      <c r="A295" s="993" t="s">
        <v>178</v>
      </c>
      <c r="B295" s="1000"/>
      <c r="C295" s="515"/>
      <c r="D295" s="514"/>
      <c r="E295" s="514"/>
      <c r="F295" s="513"/>
      <c r="G295" s="513"/>
    </row>
    <row r="296" spans="1:8" s="526" customFormat="1" ht="15">
      <c r="A296" s="537"/>
      <c r="B296" s="1033" t="s">
        <v>40</v>
      </c>
      <c r="C296" s="1033" t="s">
        <v>41</v>
      </c>
      <c r="D296" s="1011" t="s">
        <v>8</v>
      </c>
      <c r="E296" s="505" t="s">
        <v>2376</v>
      </c>
      <c r="F296" s="541" t="s">
        <v>9</v>
      </c>
      <c r="G296" s="541" t="s">
        <v>178</v>
      </c>
    </row>
    <row r="297" spans="1:8" s="526" customFormat="1" ht="15">
      <c r="A297" s="537"/>
      <c r="B297" s="1012"/>
      <c r="C297" s="1012"/>
      <c r="D297" s="1082"/>
      <c r="E297" s="505" t="s">
        <v>2375</v>
      </c>
      <c r="F297" s="538" t="s">
        <v>44</v>
      </c>
      <c r="G297" s="538" t="s">
        <v>45</v>
      </c>
    </row>
    <row r="298" spans="1:8" s="526" customFormat="1" ht="15">
      <c r="A298" s="537"/>
      <c r="B298" s="471" t="s">
        <v>2509</v>
      </c>
      <c r="C298" s="452" t="s">
        <v>2508</v>
      </c>
      <c r="D298" s="1088" t="s">
        <v>167</v>
      </c>
      <c r="E298" s="547">
        <f>F298-5</f>
        <v>43521</v>
      </c>
      <c r="F298" s="528">
        <v>43526</v>
      </c>
      <c r="G298" s="528">
        <f>F298+42</f>
        <v>43568</v>
      </c>
      <c r="H298" s="533"/>
    </row>
    <row r="299" spans="1:8" s="526" customFormat="1" ht="15" customHeight="1">
      <c r="A299" s="537"/>
      <c r="B299" s="471" t="s">
        <v>2507</v>
      </c>
      <c r="C299" s="452" t="s">
        <v>2506</v>
      </c>
      <c r="D299" s="1089"/>
      <c r="E299" s="547">
        <f>F299-5</f>
        <v>43528</v>
      </c>
      <c r="F299" s="528">
        <f>F298+7</f>
        <v>43533</v>
      </c>
      <c r="G299" s="528">
        <f>F299+42</f>
        <v>43575</v>
      </c>
    </row>
    <row r="300" spans="1:8" s="526" customFormat="1" ht="15" customHeight="1">
      <c r="A300" s="537"/>
      <c r="B300" s="471" t="s">
        <v>2505</v>
      </c>
      <c r="C300" s="452" t="s">
        <v>2417</v>
      </c>
      <c r="D300" s="1089"/>
      <c r="E300" s="547">
        <f>F300-5</f>
        <v>43535</v>
      </c>
      <c r="F300" s="528">
        <f>F299+7</f>
        <v>43540</v>
      </c>
      <c r="G300" s="528">
        <f>F300+42</f>
        <v>43582</v>
      </c>
    </row>
    <row r="301" spans="1:8" s="526" customFormat="1" ht="15" customHeight="1">
      <c r="A301" s="537"/>
      <c r="B301" s="471" t="s">
        <v>111</v>
      </c>
      <c r="C301" s="452"/>
      <c r="D301" s="1089"/>
      <c r="E301" s="547">
        <f>F301-5</f>
        <v>43542</v>
      </c>
      <c r="F301" s="528">
        <f>F300+7</f>
        <v>43547</v>
      </c>
      <c r="G301" s="528">
        <f>F301+42</f>
        <v>43589</v>
      </c>
    </row>
    <row r="302" spans="1:8" s="533" customFormat="1" ht="15.75" customHeight="1">
      <c r="A302" s="546"/>
      <c r="B302" s="471" t="s">
        <v>111</v>
      </c>
      <c r="C302" s="452"/>
      <c r="D302" s="1010"/>
      <c r="E302" s="545">
        <f>F302-5</f>
        <v>43549</v>
      </c>
      <c r="F302" s="544">
        <f>F301+7</f>
        <v>43554</v>
      </c>
      <c r="G302" s="528">
        <f>F302+42</f>
        <v>43596</v>
      </c>
    </row>
    <row r="303" spans="1:8" s="533" customFormat="1" ht="15">
      <c r="A303" s="993" t="s">
        <v>4</v>
      </c>
      <c r="B303" s="1000"/>
      <c r="C303" s="515"/>
      <c r="D303" s="514"/>
      <c r="E303" s="514"/>
      <c r="F303" s="513"/>
      <c r="G303" s="513"/>
    </row>
    <row r="304" spans="1:8" s="526" customFormat="1" ht="15">
      <c r="A304" s="537"/>
      <c r="B304" s="1033" t="s">
        <v>40</v>
      </c>
      <c r="C304" s="1033" t="s">
        <v>41</v>
      </c>
      <c r="D304" s="1011" t="s">
        <v>8</v>
      </c>
      <c r="E304" s="505" t="s">
        <v>2376</v>
      </c>
      <c r="F304" s="541" t="s">
        <v>9</v>
      </c>
      <c r="G304" s="541" t="s">
        <v>178</v>
      </c>
    </row>
    <row r="305" spans="1:8" s="526" customFormat="1" ht="15">
      <c r="A305" s="537"/>
      <c r="B305" s="1012"/>
      <c r="C305" s="1012"/>
      <c r="D305" s="1082"/>
      <c r="E305" s="505" t="s">
        <v>2375</v>
      </c>
      <c r="F305" s="538" t="s">
        <v>44</v>
      </c>
      <c r="G305" s="538" t="s">
        <v>45</v>
      </c>
    </row>
    <row r="306" spans="1:8" s="526" customFormat="1" ht="15">
      <c r="A306" s="537"/>
      <c r="B306" s="536" t="s">
        <v>2504</v>
      </c>
      <c r="C306" s="452" t="s">
        <v>2503</v>
      </c>
      <c r="D306" s="1088" t="s">
        <v>135</v>
      </c>
      <c r="E306" s="547">
        <f>F306-5</f>
        <v>43521</v>
      </c>
      <c r="F306" s="528">
        <v>43526</v>
      </c>
      <c r="G306" s="528">
        <f>F306+33</f>
        <v>43559</v>
      </c>
      <c r="H306" s="533"/>
    </row>
    <row r="307" spans="1:8" s="526" customFormat="1" ht="15" customHeight="1">
      <c r="A307" s="537"/>
      <c r="B307" s="471" t="s">
        <v>2502</v>
      </c>
      <c r="C307" s="452" t="s">
        <v>2501</v>
      </c>
      <c r="D307" s="1089"/>
      <c r="E307" s="547">
        <f>F307-5</f>
        <v>43528</v>
      </c>
      <c r="F307" s="528">
        <f>F306+7</f>
        <v>43533</v>
      </c>
      <c r="G307" s="528">
        <f>F307+33</f>
        <v>43566</v>
      </c>
    </row>
    <row r="308" spans="1:8" s="526" customFormat="1" ht="15" customHeight="1">
      <c r="A308" s="537"/>
      <c r="B308" s="471" t="s">
        <v>2500</v>
      </c>
      <c r="C308" s="452" t="s">
        <v>2006</v>
      </c>
      <c r="D308" s="1089"/>
      <c r="E308" s="547">
        <f>F308-5</f>
        <v>43535</v>
      </c>
      <c r="F308" s="528">
        <f>F307+7</f>
        <v>43540</v>
      </c>
      <c r="G308" s="528">
        <f>F308+33</f>
        <v>43573</v>
      </c>
    </row>
    <row r="309" spans="1:8" s="526" customFormat="1" ht="15" customHeight="1">
      <c r="A309" s="537"/>
      <c r="B309" s="471" t="s">
        <v>2499</v>
      </c>
      <c r="C309" s="479" t="s">
        <v>1180</v>
      </c>
      <c r="D309" s="1089"/>
      <c r="E309" s="547">
        <f>F309-5</f>
        <v>43542</v>
      </c>
      <c r="F309" s="528">
        <f>F308+7</f>
        <v>43547</v>
      </c>
      <c r="G309" s="528">
        <f>F309+33</f>
        <v>43580</v>
      </c>
    </row>
    <row r="310" spans="1:8" s="533" customFormat="1" ht="15.75" customHeight="1">
      <c r="A310" s="546"/>
      <c r="B310" s="536" t="s">
        <v>2498</v>
      </c>
      <c r="C310" s="479" t="s">
        <v>2497</v>
      </c>
      <c r="D310" s="1010"/>
      <c r="E310" s="545">
        <f>F310-5</f>
        <v>43549</v>
      </c>
      <c r="F310" s="544">
        <f>F309+7</f>
        <v>43554</v>
      </c>
      <c r="G310" s="528">
        <f>F310+33</f>
        <v>43587</v>
      </c>
    </row>
    <row r="311" spans="1:8" s="533" customFormat="1" ht="15">
      <c r="A311" s="993" t="s">
        <v>180</v>
      </c>
      <c r="B311" s="1000"/>
      <c r="C311" s="515"/>
      <c r="D311" s="514" t="s">
        <v>346</v>
      </c>
      <c r="E311" s="514"/>
      <c r="F311" s="513"/>
      <c r="G311" s="513"/>
    </row>
    <row r="312" spans="1:8" s="526" customFormat="1" ht="15">
      <c r="A312" s="537"/>
      <c r="B312" s="1006" t="s">
        <v>40</v>
      </c>
      <c r="C312" s="1006" t="s">
        <v>41</v>
      </c>
      <c r="D312" s="1006" t="s">
        <v>8</v>
      </c>
      <c r="E312" s="505" t="s">
        <v>2376</v>
      </c>
      <c r="F312" s="471" t="s">
        <v>9</v>
      </c>
      <c r="G312" s="471" t="s">
        <v>180</v>
      </c>
      <c r="H312" s="533"/>
    </row>
    <row r="313" spans="1:8" s="526" customFormat="1" ht="15">
      <c r="A313" s="537"/>
      <c r="B313" s="1007"/>
      <c r="C313" s="1007"/>
      <c r="D313" s="1007"/>
      <c r="E313" s="505" t="s">
        <v>2375</v>
      </c>
      <c r="F313" s="471" t="s">
        <v>44</v>
      </c>
      <c r="G313" s="471" t="s">
        <v>45</v>
      </c>
    </row>
    <row r="314" spans="1:8" s="526" customFormat="1" ht="15">
      <c r="A314" s="537"/>
      <c r="B314" s="536" t="s">
        <v>2486</v>
      </c>
      <c r="C314" s="452" t="s">
        <v>2485</v>
      </c>
      <c r="D314" s="1008" t="s">
        <v>167</v>
      </c>
      <c r="E314" s="461">
        <f>F314-5</f>
        <v>43524</v>
      </c>
      <c r="F314" s="528">
        <v>43529</v>
      </c>
      <c r="G314" s="528">
        <f>F314+19</f>
        <v>43548</v>
      </c>
    </row>
    <row r="315" spans="1:8" s="526" customFormat="1" ht="15">
      <c r="A315" s="537"/>
      <c r="B315" s="471" t="s">
        <v>2484</v>
      </c>
      <c r="C315" s="452" t="s">
        <v>2496</v>
      </c>
      <c r="D315" s="1009"/>
      <c r="E315" s="461">
        <f>F315-5</f>
        <v>43531</v>
      </c>
      <c r="F315" s="528">
        <f>F314+7</f>
        <v>43536</v>
      </c>
      <c r="G315" s="528">
        <f>F315+19</f>
        <v>43555</v>
      </c>
    </row>
    <row r="316" spans="1:8" s="526" customFormat="1" ht="15">
      <c r="A316" s="537"/>
      <c r="B316" s="471" t="s">
        <v>2483</v>
      </c>
      <c r="C316" s="452" t="s">
        <v>2495</v>
      </c>
      <c r="D316" s="1009"/>
      <c r="E316" s="461">
        <f>F316-5</f>
        <v>43538</v>
      </c>
      <c r="F316" s="528">
        <f>F315+7</f>
        <v>43543</v>
      </c>
      <c r="G316" s="528">
        <f>F316+19</f>
        <v>43562</v>
      </c>
    </row>
    <row r="317" spans="1:8" s="526" customFormat="1" ht="15">
      <c r="A317" s="537"/>
      <c r="B317" s="471" t="s">
        <v>111</v>
      </c>
      <c r="C317" s="452"/>
      <c r="D317" s="1009"/>
      <c r="E317" s="461">
        <f>F317-5</f>
        <v>43545</v>
      </c>
      <c r="F317" s="528">
        <f>F316+7</f>
        <v>43550</v>
      </c>
      <c r="G317" s="528">
        <f>F317+19</f>
        <v>43569</v>
      </c>
    </row>
    <row r="318" spans="1:8" s="526" customFormat="1" ht="15">
      <c r="A318" s="537"/>
      <c r="B318" s="471" t="s">
        <v>111</v>
      </c>
      <c r="C318" s="479"/>
      <c r="D318" s="1010"/>
      <c r="E318" s="461">
        <f>F318-5</f>
        <v>43552</v>
      </c>
      <c r="F318" s="528">
        <f>F317+7</f>
        <v>43557</v>
      </c>
      <c r="G318" s="528">
        <f>F318+19</f>
        <v>43576</v>
      </c>
    </row>
    <row r="319" spans="1:8" s="542" customFormat="1" ht="17.100000000000001" customHeight="1">
      <c r="A319" s="993" t="s">
        <v>1324</v>
      </c>
      <c r="B319" s="1000"/>
      <c r="C319" s="515"/>
      <c r="D319" s="514"/>
      <c r="E319" s="514"/>
      <c r="F319" s="513"/>
      <c r="G319" s="513"/>
    </row>
    <row r="320" spans="1:8" s="526" customFormat="1" ht="15">
      <c r="A320" s="537"/>
      <c r="B320" s="1006" t="s">
        <v>40</v>
      </c>
      <c r="C320" s="1043" t="s">
        <v>41</v>
      </c>
      <c r="D320" s="1011" t="s">
        <v>8</v>
      </c>
      <c r="E320" s="505" t="s">
        <v>2376</v>
      </c>
      <c r="F320" s="541" t="s">
        <v>9</v>
      </c>
      <c r="G320" s="540" t="s">
        <v>1324</v>
      </c>
    </row>
    <row r="321" spans="1:8" s="526" customFormat="1" ht="15">
      <c r="A321" s="537"/>
      <c r="B321" s="1007"/>
      <c r="C321" s="1044"/>
      <c r="D321" s="1012"/>
      <c r="E321" s="504" t="s">
        <v>2375</v>
      </c>
      <c r="F321" s="539" t="s">
        <v>44</v>
      </c>
      <c r="G321" s="538" t="s">
        <v>45</v>
      </c>
    </row>
    <row r="322" spans="1:8" s="526" customFormat="1" ht="15" customHeight="1">
      <c r="A322" s="537"/>
      <c r="B322" s="479" t="s">
        <v>632</v>
      </c>
      <c r="C322" s="479" t="s">
        <v>128</v>
      </c>
      <c r="D322" s="1008" t="s">
        <v>135</v>
      </c>
      <c r="E322" s="450">
        <f>F322-5</f>
        <v>43526</v>
      </c>
      <c r="F322" s="528">
        <v>43531</v>
      </c>
      <c r="G322" s="528">
        <f>F322+40</f>
        <v>43571</v>
      </c>
    </row>
    <row r="323" spans="1:8" s="526" customFormat="1" ht="15">
      <c r="A323" s="537"/>
      <c r="B323" s="479" t="s">
        <v>633</v>
      </c>
      <c r="C323" s="479" t="s">
        <v>128</v>
      </c>
      <c r="D323" s="1009"/>
      <c r="E323" s="450">
        <f>F323-5</f>
        <v>43533</v>
      </c>
      <c r="F323" s="528">
        <f>F322+7</f>
        <v>43538</v>
      </c>
      <c r="G323" s="528">
        <f>F323+40</f>
        <v>43578</v>
      </c>
    </row>
    <row r="324" spans="1:8" s="526" customFormat="1" ht="15">
      <c r="A324" s="537"/>
      <c r="B324" s="452" t="s">
        <v>634</v>
      </c>
      <c r="C324" s="479" t="s">
        <v>49</v>
      </c>
      <c r="D324" s="1009"/>
      <c r="E324" s="450">
        <f>F324-5</f>
        <v>43540</v>
      </c>
      <c r="F324" s="528">
        <f>F323+7</f>
        <v>43545</v>
      </c>
      <c r="G324" s="528">
        <f>F324+40</f>
        <v>43585</v>
      </c>
    </row>
    <row r="325" spans="1:8" s="526" customFormat="1" ht="15">
      <c r="A325" s="537"/>
      <c r="B325" s="479" t="s">
        <v>635</v>
      </c>
      <c r="C325" s="543" t="s">
        <v>49</v>
      </c>
      <c r="D325" s="1009"/>
      <c r="E325" s="450">
        <f>F325-5</f>
        <v>43547</v>
      </c>
      <c r="F325" s="528">
        <f>F324+7</f>
        <v>43552</v>
      </c>
      <c r="G325" s="528">
        <f>F325+40</f>
        <v>43592</v>
      </c>
    </row>
    <row r="326" spans="1:8" s="526" customFormat="1" ht="15">
      <c r="A326" s="537"/>
      <c r="B326" s="479" t="s">
        <v>2402</v>
      </c>
      <c r="C326" s="543"/>
      <c r="D326" s="1010"/>
      <c r="E326" s="450">
        <f>F326-5</f>
        <v>43554</v>
      </c>
      <c r="F326" s="528">
        <f>F325+7</f>
        <v>43559</v>
      </c>
      <c r="G326" s="528">
        <f>F326+40</f>
        <v>43599</v>
      </c>
    </row>
    <row r="327" spans="1:8" s="542" customFormat="1" ht="17.100000000000001" customHeight="1">
      <c r="A327" s="993"/>
      <c r="B327" s="1000"/>
      <c r="C327" s="515"/>
      <c r="D327" s="514"/>
      <c r="E327" s="514"/>
      <c r="F327" s="513"/>
      <c r="G327" s="513"/>
    </row>
    <row r="328" spans="1:8" s="526" customFormat="1" ht="15">
      <c r="A328" s="537"/>
      <c r="B328" s="1006" t="s">
        <v>40</v>
      </c>
      <c r="C328" s="1043" t="s">
        <v>41</v>
      </c>
      <c r="D328" s="1011" t="s">
        <v>8</v>
      </c>
      <c r="E328" s="505" t="s">
        <v>2376</v>
      </c>
      <c r="F328" s="541" t="s">
        <v>9</v>
      </c>
      <c r="G328" s="540" t="s">
        <v>1324</v>
      </c>
    </row>
    <row r="329" spans="1:8" s="526" customFormat="1" ht="15">
      <c r="A329" s="537"/>
      <c r="B329" s="1007"/>
      <c r="C329" s="1044"/>
      <c r="D329" s="1012"/>
      <c r="E329" s="504" t="s">
        <v>2375</v>
      </c>
      <c r="F329" s="539" t="s">
        <v>44</v>
      </c>
      <c r="G329" s="538" t="s">
        <v>45</v>
      </c>
    </row>
    <row r="330" spans="1:8" s="526" customFormat="1" ht="15">
      <c r="A330" s="537"/>
      <c r="B330" s="452" t="s">
        <v>286</v>
      </c>
      <c r="C330" s="452" t="s">
        <v>2494</v>
      </c>
      <c r="D330" s="1008" t="s">
        <v>2113</v>
      </c>
      <c r="E330" s="450">
        <f>F330-5</f>
        <v>43520</v>
      </c>
      <c r="F330" s="528">
        <v>43525</v>
      </c>
      <c r="G330" s="528">
        <f>F330+36</f>
        <v>43561</v>
      </c>
    </row>
    <row r="331" spans="1:8" s="526" customFormat="1" ht="15">
      <c r="A331" s="537"/>
      <c r="B331" s="452" t="s">
        <v>2493</v>
      </c>
      <c r="C331" s="452" t="s">
        <v>2492</v>
      </c>
      <c r="D331" s="1009"/>
      <c r="E331" s="450">
        <f>F331-5</f>
        <v>43527</v>
      </c>
      <c r="F331" s="528">
        <f>F330+7</f>
        <v>43532</v>
      </c>
      <c r="G331" s="528">
        <f>F331+36</f>
        <v>43568</v>
      </c>
    </row>
    <row r="332" spans="1:8" s="526" customFormat="1" ht="15">
      <c r="A332" s="537"/>
      <c r="B332" s="452" t="s">
        <v>285</v>
      </c>
      <c r="C332" s="452" t="s">
        <v>2491</v>
      </c>
      <c r="D332" s="1009"/>
      <c r="E332" s="450">
        <f>F332-5</f>
        <v>43534</v>
      </c>
      <c r="F332" s="528">
        <f>F331+7</f>
        <v>43539</v>
      </c>
      <c r="G332" s="528">
        <f>F332+36</f>
        <v>43575</v>
      </c>
    </row>
    <row r="333" spans="1:8" s="526" customFormat="1" ht="15">
      <c r="A333" s="537"/>
      <c r="B333" s="452" t="s">
        <v>287</v>
      </c>
      <c r="C333" s="452" t="s">
        <v>2490</v>
      </c>
      <c r="D333" s="1009"/>
      <c r="E333" s="450">
        <f>F333-5</f>
        <v>43541</v>
      </c>
      <c r="F333" s="528">
        <f>F332+7</f>
        <v>43546</v>
      </c>
      <c r="G333" s="528">
        <f>F333+36</f>
        <v>43582</v>
      </c>
    </row>
    <row r="334" spans="1:8" s="526" customFormat="1" ht="15">
      <c r="A334" s="537"/>
      <c r="B334" s="452" t="s">
        <v>2489</v>
      </c>
      <c r="C334" s="452" t="s">
        <v>2488</v>
      </c>
      <c r="D334" s="1010"/>
      <c r="E334" s="450">
        <f>F334-5</f>
        <v>43548</v>
      </c>
      <c r="F334" s="528">
        <f>F333+7</f>
        <v>43553</v>
      </c>
      <c r="G334" s="528">
        <f>F334+36</f>
        <v>43589</v>
      </c>
    </row>
    <row r="335" spans="1:8" s="533" customFormat="1" ht="15">
      <c r="A335" s="1001" t="s">
        <v>2487</v>
      </c>
      <c r="B335" s="1002"/>
      <c r="C335" s="1003"/>
      <c r="D335" s="1004"/>
      <c r="E335" s="1004"/>
      <c r="F335" s="1005"/>
      <c r="G335" s="1005"/>
    </row>
    <row r="336" spans="1:8" s="526" customFormat="1" ht="15">
      <c r="A336" s="1016"/>
      <c r="B336" s="1017" t="s">
        <v>40</v>
      </c>
      <c r="C336" s="1045" t="s">
        <v>41</v>
      </c>
      <c r="D336" s="1045" t="s">
        <v>8</v>
      </c>
      <c r="E336" s="532" t="s">
        <v>2376</v>
      </c>
      <c r="F336" s="531" t="s">
        <v>9</v>
      </c>
      <c r="G336" s="531" t="s">
        <v>1239</v>
      </c>
      <c r="H336" s="533"/>
    </row>
    <row r="337" spans="1:9" s="526" customFormat="1" ht="15">
      <c r="A337" s="1016"/>
      <c r="B337" s="1017"/>
      <c r="C337" s="1045"/>
      <c r="D337" s="1045"/>
      <c r="E337" s="532" t="s">
        <v>2375</v>
      </c>
      <c r="F337" s="531" t="s">
        <v>44</v>
      </c>
      <c r="G337" s="531" t="s">
        <v>45</v>
      </c>
    </row>
    <row r="338" spans="1:9" s="526" customFormat="1" ht="15">
      <c r="A338" s="1016"/>
      <c r="B338" s="471" t="s">
        <v>2486</v>
      </c>
      <c r="C338" s="529" t="s">
        <v>2485</v>
      </c>
      <c r="D338" s="1083" t="s">
        <v>230</v>
      </c>
      <c r="E338" s="450">
        <f>F338-5</f>
        <v>43524</v>
      </c>
      <c r="F338" s="528">
        <v>43529</v>
      </c>
      <c r="G338" s="528">
        <f>F338+29</f>
        <v>43558</v>
      </c>
    </row>
    <row r="339" spans="1:9" s="526" customFormat="1" ht="15">
      <c r="A339" s="1016"/>
      <c r="B339" s="536" t="s">
        <v>2484</v>
      </c>
      <c r="C339" s="529" t="s">
        <v>386</v>
      </c>
      <c r="D339" s="1083"/>
      <c r="E339" s="450">
        <f>F339-5</f>
        <v>43531</v>
      </c>
      <c r="F339" s="528">
        <f>F338+7</f>
        <v>43536</v>
      </c>
      <c r="G339" s="528">
        <f>F339+32</f>
        <v>43568</v>
      </c>
    </row>
    <row r="340" spans="1:9" s="526" customFormat="1" ht="15">
      <c r="A340" s="1016"/>
      <c r="B340" s="471" t="s">
        <v>2483</v>
      </c>
      <c r="C340" s="535" t="s">
        <v>452</v>
      </c>
      <c r="D340" s="1083"/>
      <c r="E340" s="450">
        <f>F340-5</f>
        <v>43538</v>
      </c>
      <c r="F340" s="528">
        <f>F339+7</f>
        <v>43543</v>
      </c>
      <c r="G340" s="528">
        <f>F340+32</f>
        <v>43575</v>
      </c>
      <c r="H340" s="424"/>
    </row>
    <row r="341" spans="1:9" s="526" customFormat="1" ht="15">
      <c r="A341" s="1016"/>
      <c r="B341" s="471" t="s">
        <v>2482</v>
      </c>
      <c r="C341" s="535" t="s">
        <v>2481</v>
      </c>
      <c r="D341" s="1083"/>
      <c r="E341" s="450">
        <f>F341-5</f>
        <v>43545</v>
      </c>
      <c r="F341" s="528">
        <f>F340+7</f>
        <v>43550</v>
      </c>
      <c r="G341" s="528">
        <f>F341+32</f>
        <v>43582</v>
      </c>
      <c r="H341" s="419"/>
    </row>
    <row r="342" spans="1:9" s="526" customFormat="1" ht="15" customHeight="1">
      <c r="A342" s="530"/>
      <c r="B342" s="471" t="s">
        <v>2480</v>
      </c>
      <c r="C342" s="535" t="s">
        <v>2479</v>
      </c>
      <c r="D342" s="1083"/>
      <c r="E342" s="450">
        <f>F342-5</f>
        <v>43552</v>
      </c>
      <c r="F342" s="528">
        <f>F341+7</f>
        <v>43557</v>
      </c>
      <c r="G342" s="528">
        <f>F342+32</f>
        <v>43589</v>
      </c>
      <c r="H342" s="419"/>
      <c r="I342" s="527"/>
    </row>
    <row r="343" spans="1:9" s="533" customFormat="1" ht="15">
      <c r="A343" s="1001" t="s">
        <v>1708</v>
      </c>
      <c r="B343" s="1002"/>
      <c r="C343" s="1003"/>
      <c r="D343" s="1004"/>
      <c r="E343" s="1004"/>
      <c r="F343" s="1005"/>
      <c r="G343" s="1005"/>
    </row>
    <row r="344" spans="1:9" s="526" customFormat="1" ht="15">
      <c r="A344" s="1016"/>
      <c r="B344" s="1017" t="s">
        <v>40</v>
      </c>
      <c r="C344" s="1045" t="s">
        <v>41</v>
      </c>
      <c r="D344" s="1045" t="s">
        <v>8</v>
      </c>
      <c r="E344" s="532" t="s">
        <v>2376</v>
      </c>
      <c r="F344" s="531" t="s">
        <v>9</v>
      </c>
      <c r="G344" s="531" t="s">
        <v>1708</v>
      </c>
      <c r="H344" s="533"/>
    </row>
    <row r="345" spans="1:9" s="526" customFormat="1" ht="15">
      <c r="A345" s="1016"/>
      <c r="B345" s="1017"/>
      <c r="C345" s="1045"/>
      <c r="D345" s="1045"/>
      <c r="E345" s="532" t="s">
        <v>2375</v>
      </c>
      <c r="F345" s="531" t="s">
        <v>44</v>
      </c>
      <c r="G345" s="531" t="s">
        <v>45</v>
      </c>
    </row>
    <row r="346" spans="1:9" s="526" customFormat="1" ht="15">
      <c r="A346" s="1016"/>
      <c r="B346" s="534" t="s">
        <v>2477</v>
      </c>
      <c r="C346" s="534" t="s">
        <v>2443</v>
      </c>
      <c r="D346" s="1084" t="s">
        <v>2478</v>
      </c>
      <c r="E346" s="450">
        <f>F346-5</f>
        <v>43520</v>
      </c>
      <c r="F346" s="528">
        <v>43525</v>
      </c>
      <c r="G346" s="528">
        <f>F346+6</f>
        <v>43531</v>
      </c>
    </row>
    <row r="347" spans="1:9" s="526" customFormat="1" ht="15">
      <c r="A347" s="1016"/>
      <c r="B347" s="534" t="s">
        <v>2442</v>
      </c>
      <c r="C347" s="534" t="s">
        <v>2443</v>
      </c>
      <c r="D347" s="1084"/>
      <c r="E347" s="450">
        <f>F347-5</f>
        <v>43527</v>
      </c>
      <c r="F347" s="528">
        <f>F346+7</f>
        <v>43532</v>
      </c>
      <c r="G347" s="528">
        <f>F347+6</f>
        <v>43538</v>
      </c>
    </row>
    <row r="348" spans="1:9" s="526" customFormat="1" ht="15">
      <c r="A348" s="1016"/>
      <c r="B348" s="529" t="s">
        <v>2440</v>
      </c>
      <c r="C348" s="534" t="s">
        <v>2441</v>
      </c>
      <c r="D348" s="1084"/>
      <c r="E348" s="450">
        <f>F348-5</f>
        <v>43534</v>
      </c>
      <c r="F348" s="528">
        <f>F347+7</f>
        <v>43539</v>
      </c>
      <c r="G348" s="528">
        <f>F348+6</f>
        <v>43545</v>
      </c>
      <c r="H348" s="424"/>
    </row>
    <row r="349" spans="1:9" s="526" customFormat="1" ht="15">
      <c r="A349" s="1016"/>
      <c r="B349" s="534" t="s">
        <v>2442</v>
      </c>
      <c r="C349" s="534" t="s">
        <v>2441</v>
      </c>
      <c r="D349" s="1084"/>
      <c r="E349" s="450">
        <f>F349-5</f>
        <v>43541</v>
      </c>
      <c r="F349" s="528">
        <f>F348+7</f>
        <v>43546</v>
      </c>
      <c r="G349" s="528">
        <f>F349+6</f>
        <v>43552</v>
      </c>
      <c r="H349" s="419"/>
    </row>
    <row r="350" spans="1:9" s="526" customFormat="1" ht="15" customHeight="1">
      <c r="A350" s="530"/>
      <c r="B350" s="529" t="s">
        <v>2477</v>
      </c>
      <c r="C350" s="534" t="s">
        <v>2439</v>
      </c>
      <c r="D350" s="1084"/>
      <c r="E350" s="450">
        <f>F350-5</f>
        <v>43548</v>
      </c>
      <c r="F350" s="528">
        <f>F349+7</f>
        <v>43553</v>
      </c>
      <c r="G350" s="528">
        <f>F350+6</f>
        <v>43559</v>
      </c>
      <c r="H350" s="419"/>
      <c r="I350" s="527"/>
    </row>
    <row r="351" spans="1:9" s="533" customFormat="1" ht="15">
      <c r="A351" s="1001"/>
      <c r="B351" s="1002"/>
      <c r="C351" s="1003"/>
      <c r="D351" s="1004"/>
      <c r="E351" s="1004"/>
      <c r="F351" s="1005"/>
      <c r="G351" s="1005"/>
    </row>
    <row r="352" spans="1:9" s="526" customFormat="1" ht="15">
      <c r="A352" s="1016"/>
      <c r="B352" s="1017" t="s">
        <v>40</v>
      </c>
      <c r="C352" s="1045" t="s">
        <v>41</v>
      </c>
      <c r="D352" s="1045" t="s">
        <v>8</v>
      </c>
      <c r="E352" s="532" t="s">
        <v>2376</v>
      </c>
      <c r="F352" s="531" t="s">
        <v>9</v>
      </c>
      <c r="G352" s="531" t="s">
        <v>1708</v>
      </c>
      <c r="H352" s="533"/>
    </row>
    <row r="353" spans="1:9" s="526" customFormat="1" ht="15">
      <c r="A353" s="1016"/>
      <c r="B353" s="1017"/>
      <c r="C353" s="1045"/>
      <c r="D353" s="1045"/>
      <c r="E353" s="532" t="s">
        <v>2375</v>
      </c>
      <c r="F353" s="531" t="s">
        <v>44</v>
      </c>
      <c r="G353" s="531" t="s">
        <v>45</v>
      </c>
    </row>
    <row r="354" spans="1:9" s="526" customFormat="1" ht="15">
      <c r="A354" s="1016"/>
      <c r="B354" s="471" t="s">
        <v>2458</v>
      </c>
      <c r="C354" s="529" t="s">
        <v>258</v>
      </c>
      <c r="D354" s="1083" t="s">
        <v>206</v>
      </c>
      <c r="E354" s="450">
        <f>F354-5</f>
        <v>43524</v>
      </c>
      <c r="F354" s="528">
        <v>43529</v>
      </c>
      <c r="G354" s="528">
        <f>F354+3</f>
        <v>43532</v>
      </c>
    </row>
    <row r="355" spans="1:9" s="526" customFormat="1" ht="15">
      <c r="A355" s="1016"/>
      <c r="B355" s="471" t="s">
        <v>2457</v>
      </c>
      <c r="C355" s="529" t="s">
        <v>21</v>
      </c>
      <c r="D355" s="1083"/>
      <c r="E355" s="450">
        <f>F355-5</f>
        <v>43531</v>
      </c>
      <c r="F355" s="528">
        <f>F354+7</f>
        <v>43536</v>
      </c>
      <c r="G355" s="528">
        <f>F355+3</f>
        <v>43539</v>
      </c>
    </row>
    <row r="356" spans="1:9" s="526" customFormat="1" ht="15">
      <c r="A356" s="1016"/>
      <c r="B356" s="471" t="s">
        <v>2460</v>
      </c>
      <c r="C356" s="529" t="s">
        <v>2459</v>
      </c>
      <c r="D356" s="1083"/>
      <c r="E356" s="450">
        <f>F356-5</f>
        <v>43538</v>
      </c>
      <c r="F356" s="528">
        <f>F355+7</f>
        <v>43543</v>
      </c>
      <c r="G356" s="528">
        <f>F356+3</f>
        <v>43546</v>
      </c>
      <c r="H356" s="424"/>
    </row>
    <row r="357" spans="1:9" s="526" customFormat="1" ht="15">
      <c r="A357" s="1016"/>
      <c r="B357" s="471" t="s">
        <v>2458</v>
      </c>
      <c r="C357" s="529" t="s">
        <v>2190</v>
      </c>
      <c r="D357" s="1083"/>
      <c r="E357" s="450">
        <f>F357-5</f>
        <v>43545</v>
      </c>
      <c r="F357" s="528">
        <f>F356+7</f>
        <v>43550</v>
      </c>
      <c r="G357" s="528">
        <f>F357+3</f>
        <v>43553</v>
      </c>
      <c r="H357" s="419"/>
    </row>
    <row r="358" spans="1:9" s="526" customFormat="1" ht="15" customHeight="1">
      <c r="A358" s="530"/>
      <c r="B358" s="471" t="s">
        <v>2461</v>
      </c>
      <c r="C358" s="529" t="s">
        <v>243</v>
      </c>
      <c r="D358" s="1083"/>
      <c r="E358" s="450">
        <f>F358-5</f>
        <v>43552</v>
      </c>
      <c r="F358" s="528">
        <f>F357+7</f>
        <v>43557</v>
      </c>
      <c r="G358" s="528">
        <f>F358+3</f>
        <v>43560</v>
      </c>
      <c r="H358" s="419"/>
      <c r="I358" s="527"/>
    </row>
    <row r="359" spans="1:9" s="533" customFormat="1" ht="15">
      <c r="A359" s="1001"/>
      <c r="B359" s="1002"/>
      <c r="C359" s="1003"/>
      <c r="D359" s="1004"/>
      <c r="E359" s="1004"/>
      <c r="F359" s="1005"/>
      <c r="G359" s="1005"/>
    </row>
    <row r="360" spans="1:9" s="526" customFormat="1" ht="15">
      <c r="A360" s="1016"/>
      <c r="B360" s="1017" t="s">
        <v>40</v>
      </c>
      <c r="C360" s="1045" t="s">
        <v>41</v>
      </c>
      <c r="D360" s="1045" t="s">
        <v>8</v>
      </c>
      <c r="E360" s="532" t="s">
        <v>2376</v>
      </c>
      <c r="F360" s="531" t="s">
        <v>9</v>
      </c>
      <c r="G360" s="531" t="s">
        <v>1708</v>
      </c>
      <c r="H360" s="533"/>
    </row>
    <row r="361" spans="1:9" s="526" customFormat="1" ht="15">
      <c r="A361" s="1016"/>
      <c r="B361" s="1017"/>
      <c r="C361" s="1045"/>
      <c r="D361" s="1045"/>
      <c r="E361" s="532" t="s">
        <v>2375</v>
      </c>
      <c r="F361" s="531" t="s">
        <v>44</v>
      </c>
      <c r="G361" s="531" t="s">
        <v>45</v>
      </c>
    </row>
    <row r="362" spans="1:9" s="526" customFormat="1" ht="15">
      <c r="A362" s="1016"/>
      <c r="B362" s="471" t="s">
        <v>348</v>
      </c>
      <c r="C362" s="529"/>
      <c r="D362" s="1083" t="s">
        <v>204</v>
      </c>
      <c r="E362" s="450">
        <f>F362-5</f>
        <v>43522</v>
      </c>
      <c r="F362" s="528">
        <v>43527</v>
      </c>
      <c r="G362" s="528">
        <f>F362+5</f>
        <v>43532</v>
      </c>
    </row>
    <row r="363" spans="1:9" s="526" customFormat="1" ht="15">
      <c r="A363" s="1016"/>
      <c r="B363" s="471" t="s">
        <v>2473</v>
      </c>
      <c r="C363" s="529" t="s">
        <v>2476</v>
      </c>
      <c r="D363" s="1083"/>
      <c r="E363" s="450">
        <f>F363-5</f>
        <v>43529</v>
      </c>
      <c r="F363" s="528">
        <f>F362+7</f>
        <v>43534</v>
      </c>
      <c r="G363" s="528">
        <f>F363+5</f>
        <v>43539</v>
      </c>
    </row>
    <row r="364" spans="1:9" s="526" customFormat="1" ht="15">
      <c r="A364" s="1016"/>
      <c r="B364" s="471" t="s">
        <v>2475</v>
      </c>
      <c r="C364" s="529" t="s">
        <v>2474</v>
      </c>
      <c r="D364" s="1083"/>
      <c r="E364" s="450">
        <f>F364-5</f>
        <v>43536</v>
      </c>
      <c r="F364" s="528">
        <f>F363+7</f>
        <v>43541</v>
      </c>
      <c r="G364" s="528">
        <f>F364+5</f>
        <v>43546</v>
      </c>
      <c r="H364" s="424"/>
    </row>
    <row r="365" spans="1:9" s="526" customFormat="1" ht="15">
      <c r="A365" s="1016"/>
      <c r="B365" s="471" t="s">
        <v>2473</v>
      </c>
      <c r="C365" s="529" t="s">
        <v>2472</v>
      </c>
      <c r="D365" s="1083"/>
      <c r="E365" s="450">
        <f>F365-5</f>
        <v>43543</v>
      </c>
      <c r="F365" s="528">
        <f>F364+7</f>
        <v>43548</v>
      </c>
      <c r="G365" s="528">
        <f>F365+5</f>
        <v>43553</v>
      </c>
      <c r="H365" s="419"/>
    </row>
    <row r="366" spans="1:9" s="526" customFormat="1" ht="15" customHeight="1">
      <c r="A366" s="530"/>
      <c r="B366" s="471" t="s">
        <v>2402</v>
      </c>
      <c r="C366" s="529"/>
      <c r="D366" s="1083"/>
      <c r="E366" s="450">
        <f>F366-5</f>
        <v>43550</v>
      </c>
      <c r="F366" s="528">
        <f>F365+7</f>
        <v>43555</v>
      </c>
      <c r="G366" s="528">
        <f>F366+5</f>
        <v>43560</v>
      </c>
      <c r="H366" s="419"/>
      <c r="I366" s="527"/>
    </row>
    <row r="367" spans="1:9" s="424" customFormat="1" ht="15">
      <c r="A367" s="525" t="s">
        <v>112</v>
      </c>
      <c r="B367" s="525"/>
      <c r="C367" s="525"/>
      <c r="D367" s="525"/>
      <c r="E367" s="525"/>
      <c r="F367" s="525"/>
      <c r="G367" s="525"/>
      <c r="H367" s="419"/>
    </row>
    <row r="368" spans="1:9" s="473" customFormat="1" ht="15.75" customHeight="1">
      <c r="A368" s="1023" t="s">
        <v>126</v>
      </c>
      <c r="B368" s="1023"/>
      <c r="C368" s="524"/>
      <c r="D368" s="523"/>
      <c r="E368" s="523"/>
      <c r="F368" s="522"/>
      <c r="G368" s="522"/>
    </row>
    <row r="369" spans="1:8" s="419" customFormat="1" ht="15">
      <c r="A369" s="502"/>
      <c r="B369" s="995" t="s">
        <v>40</v>
      </c>
      <c r="C369" s="1035" t="s">
        <v>41</v>
      </c>
      <c r="D369" s="1091" t="s">
        <v>8</v>
      </c>
      <c r="E369" s="505" t="s">
        <v>2376</v>
      </c>
      <c r="F369" s="505" t="s">
        <v>9</v>
      </c>
      <c r="G369" s="505" t="s">
        <v>126</v>
      </c>
    </row>
    <row r="370" spans="1:8" s="419" customFormat="1" ht="15">
      <c r="A370" s="502"/>
      <c r="B370" s="996"/>
      <c r="C370" s="1039"/>
      <c r="D370" s="1092"/>
      <c r="E370" s="521" t="s">
        <v>2375</v>
      </c>
      <c r="F370" s="521" t="s">
        <v>44</v>
      </c>
      <c r="G370" s="521" t="s">
        <v>45</v>
      </c>
    </row>
    <row r="371" spans="1:8" s="419" customFormat="1" ht="15">
      <c r="A371" s="502"/>
      <c r="B371" s="452" t="s">
        <v>2471</v>
      </c>
      <c r="C371" s="452" t="s">
        <v>2467</v>
      </c>
      <c r="D371" s="1083" t="s">
        <v>118</v>
      </c>
      <c r="E371" s="450">
        <f>F371-5</f>
        <v>43521</v>
      </c>
      <c r="F371" s="478">
        <v>43526</v>
      </c>
      <c r="G371" s="478">
        <f>F371+11</f>
        <v>43537</v>
      </c>
      <c r="H371" s="419" t="s">
        <v>346</v>
      </c>
    </row>
    <row r="372" spans="1:8" s="419" customFormat="1" ht="15">
      <c r="A372" s="502"/>
      <c r="B372" s="452" t="s">
        <v>2470</v>
      </c>
      <c r="C372" s="452" t="s">
        <v>2469</v>
      </c>
      <c r="D372" s="1083"/>
      <c r="E372" s="450">
        <f>F372-5</f>
        <v>43528</v>
      </c>
      <c r="F372" s="478">
        <f>F371+7</f>
        <v>43533</v>
      </c>
      <c r="G372" s="478">
        <f>F372+11</f>
        <v>43544</v>
      </c>
      <c r="H372" s="414"/>
    </row>
    <row r="373" spans="1:8" s="419" customFormat="1" ht="15">
      <c r="A373" s="502"/>
      <c r="B373" s="452" t="s">
        <v>2468</v>
      </c>
      <c r="C373" s="452" t="s">
        <v>2467</v>
      </c>
      <c r="D373" s="1083"/>
      <c r="E373" s="450">
        <f>F373-5</f>
        <v>43535</v>
      </c>
      <c r="F373" s="478">
        <f>F372+7</f>
        <v>43540</v>
      </c>
      <c r="G373" s="478">
        <f>F373+11</f>
        <v>43551</v>
      </c>
      <c r="H373" s="414"/>
    </row>
    <row r="374" spans="1:8" s="419" customFormat="1" ht="15">
      <c r="A374" s="502"/>
      <c r="B374" s="452" t="s">
        <v>2466</v>
      </c>
      <c r="C374" s="452" t="s">
        <v>2465</v>
      </c>
      <c r="D374" s="1083"/>
      <c r="E374" s="450">
        <f>F374-5</f>
        <v>43542</v>
      </c>
      <c r="F374" s="478">
        <f>F373+7</f>
        <v>43547</v>
      </c>
      <c r="G374" s="478">
        <f>F374+11</f>
        <v>43558</v>
      </c>
      <c r="H374" s="414"/>
    </row>
    <row r="375" spans="1:8" s="419" customFormat="1" ht="15">
      <c r="A375" s="502"/>
      <c r="B375" s="452" t="s">
        <v>728</v>
      </c>
      <c r="C375" s="452" t="s">
        <v>2464</v>
      </c>
      <c r="D375" s="1083"/>
      <c r="E375" s="450">
        <f>F375-5</f>
        <v>43549</v>
      </c>
      <c r="F375" s="478">
        <f>F374+7</f>
        <v>43554</v>
      </c>
      <c r="G375" s="478">
        <f>F375+11</f>
        <v>43565</v>
      </c>
      <c r="H375" s="414"/>
    </row>
    <row r="376" spans="1:8" s="415" customFormat="1" ht="15">
      <c r="A376" s="993" t="s">
        <v>127</v>
      </c>
      <c r="B376" s="993"/>
      <c r="C376" s="515"/>
      <c r="D376" s="514" t="s">
        <v>346</v>
      </c>
      <c r="E376" s="514"/>
      <c r="F376" s="513"/>
      <c r="G376" s="513"/>
    </row>
    <row r="377" spans="1:8" s="414" customFormat="1" ht="15">
      <c r="A377" s="502"/>
      <c r="B377" s="997" t="s">
        <v>40</v>
      </c>
      <c r="C377" s="1054" t="s">
        <v>41</v>
      </c>
      <c r="D377" s="1090" t="s">
        <v>8</v>
      </c>
      <c r="E377" s="505" t="s">
        <v>2376</v>
      </c>
      <c r="F377" s="507" t="s">
        <v>9</v>
      </c>
      <c r="G377" s="507" t="s">
        <v>296</v>
      </c>
    </row>
    <row r="378" spans="1:8" s="414" customFormat="1" ht="15">
      <c r="A378" s="502"/>
      <c r="B378" s="998"/>
      <c r="C378" s="1055"/>
      <c r="D378" s="1055"/>
      <c r="E378" s="504" t="s">
        <v>2375</v>
      </c>
      <c r="F378" s="520" t="s">
        <v>44</v>
      </c>
      <c r="G378" s="519" t="s">
        <v>45</v>
      </c>
    </row>
    <row r="379" spans="1:8" s="414" customFormat="1" ht="15">
      <c r="B379" s="452" t="s">
        <v>329</v>
      </c>
      <c r="C379" s="452" t="s">
        <v>2415</v>
      </c>
      <c r="D379" s="1084" t="s">
        <v>2113</v>
      </c>
      <c r="E379" s="501">
        <f>F379-5</f>
        <v>43522</v>
      </c>
      <c r="F379" s="500">
        <v>43527</v>
      </c>
      <c r="G379" s="500">
        <f>F379+11</f>
        <v>43538</v>
      </c>
    </row>
    <row r="380" spans="1:8" s="414" customFormat="1" ht="15">
      <c r="A380" s="502"/>
      <c r="B380" s="452" t="s">
        <v>26</v>
      </c>
      <c r="C380" s="452" t="s">
        <v>2414</v>
      </c>
      <c r="D380" s="1084"/>
      <c r="E380" s="501">
        <f>F380-5</f>
        <v>43529</v>
      </c>
      <c r="F380" s="500">
        <f>F379+7</f>
        <v>43534</v>
      </c>
      <c r="G380" s="500">
        <f>F380+11</f>
        <v>43545</v>
      </c>
    </row>
    <row r="381" spans="1:8" s="414" customFormat="1" ht="15">
      <c r="A381" s="502"/>
      <c r="B381" s="452" t="s">
        <v>25</v>
      </c>
      <c r="C381" s="452" t="s">
        <v>272</v>
      </c>
      <c r="D381" s="1084"/>
      <c r="E381" s="501">
        <f>F381-5</f>
        <v>43536</v>
      </c>
      <c r="F381" s="500">
        <f>F380+7</f>
        <v>43541</v>
      </c>
      <c r="G381" s="500">
        <f>F381+11</f>
        <v>43552</v>
      </c>
    </row>
    <row r="382" spans="1:8" s="414" customFormat="1" ht="15">
      <c r="A382" s="502"/>
      <c r="B382" s="452" t="s">
        <v>2412</v>
      </c>
      <c r="C382" s="452" t="s">
        <v>2260</v>
      </c>
      <c r="D382" s="1084"/>
      <c r="E382" s="501">
        <f>F382-5</f>
        <v>43543</v>
      </c>
      <c r="F382" s="500">
        <f>F381+7</f>
        <v>43548</v>
      </c>
      <c r="G382" s="500">
        <f>F382+11</f>
        <v>43559</v>
      </c>
    </row>
    <row r="383" spans="1:8" s="414" customFormat="1" ht="15">
      <c r="A383" s="502"/>
      <c r="B383" s="452" t="s">
        <v>2177</v>
      </c>
      <c r="C383" s="452" t="s">
        <v>87</v>
      </c>
      <c r="D383" s="1084"/>
      <c r="E383" s="501">
        <f>F383-5</f>
        <v>43550</v>
      </c>
      <c r="F383" s="500">
        <f>F382+7</f>
        <v>43555</v>
      </c>
      <c r="G383" s="500">
        <f>F383+11</f>
        <v>43566</v>
      </c>
    </row>
    <row r="384" spans="1:8" s="414" customFormat="1" ht="15" customHeight="1">
      <c r="A384" s="502"/>
      <c r="B384" s="512"/>
      <c r="C384" s="511"/>
      <c r="D384" s="518"/>
      <c r="E384" s="517"/>
      <c r="F384" s="516"/>
      <c r="G384" s="516"/>
      <c r="H384" s="419"/>
    </row>
    <row r="385" spans="1:8" s="414" customFormat="1" ht="15">
      <c r="A385" s="502"/>
      <c r="B385" s="999" t="s">
        <v>40</v>
      </c>
      <c r="C385" s="1035" t="s">
        <v>41</v>
      </c>
      <c r="D385" s="1035" t="s">
        <v>8</v>
      </c>
      <c r="E385" s="505" t="s">
        <v>2376</v>
      </c>
      <c r="F385" s="505" t="s">
        <v>9</v>
      </c>
      <c r="G385" s="505" t="s">
        <v>296</v>
      </c>
    </row>
    <row r="386" spans="1:8" s="414" customFormat="1" ht="15">
      <c r="A386" s="502"/>
      <c r="B386" s="999"/>
      <c r="C386" s="1039"/>
      <c r="D386" s="1035"/>
      <c r="E386" s="505" t="s">
        <v>2375</v>
      </c>
      <c r="F386" s="505" t="s">
        <v>44</v>
      </c>
      <c r="G386" s="505" t="s">
        <v>45</v>
      </c>
    </row>
    <row r="387" spans="1:8" s="414" customFormat="1" ht="15.75" customHeight="1">
      <c r="A387" s="502"/>
      <c r="B387" s="452" t="s">
        <v>329</v>
      </c>
      <c r="C387" s="465" t="s">
        <v>2415</v>
      </c>
      <c r="D387" s="1085" t="s">
        <v>189</v>
      </c>
      <c r="E387" s="450">
        <f>F387-5</f>
        <v>43522</v>
      </c>
      <c r="F387" s="449">
        <v>43527</v>
      </c>
      <c r="G387" s="449">
        <f>F387+10</f>
        <v>43537</v>
      </c>
    </row>
    <row r="388" spans="1:8" s="414" customFormat="1" ht="15">
      <c r="A388" s="502"/>
      <c r="B388" s="452" t="s">
        <v>26</v>
      </c>
      <c r="C388" s="452" t="s">
        <v>2414</v>
      </c>
      <c r="D388" s="1086"/>
      <c r="E388" s="450">
        <f>F388-5</f>
        <v>43529</v>
      </c>
      <c r="F388" s="449">
        <f>F387+7</f>
        <v>43534</v>
      </c>
      <c r="G388" s="449">
        <f>F388+10</f>
        <v>43544</v>
      </c>
      <c r="H388" s="419"/>
    </row>
    <row r="389" spans="1:8" s="414" customFormat="1" ht="15">
      <c r="A389" s="502"/>
      <c r="B389" s="452" t="s">
        <v>2413</v>
      </c>
      <c r="C389" s="463" t="s">
        <v>272</v>
      </c>
      <c r="D389" s="1086"/>
      <c r="E389" s="450">
        <f>F389-5</f>
        <v>43536</v>
      </c>
      <c r="F389" s="449">
        <f>F388+7</f>
        <v>43541</v>
      </c>
      <c r="G389" s="449">
        <f>F389+10</f>
        <v>43551</v>
      </c>
      <c r="H389" s="419"/>
    </row>
    <row r="390" spans="1:8" s="414" customFormat="1" ht="15">
      <c r="A390" s="502"/>
      <c r="B390" s="452" t="s">
        <v>2412</v>
      </c>
      <c r="C390" s="463" t="s">
        <v>2260</v>
      </c>
      <c r="D390" s="1086"/>
      <c r="E390" s="450">
        <f>F390-5</f>
        <v>43543</v>
      </c>
      <c r="F390" s="449">
        <f>F389+7</f>
        <v>43548</v>
      </c>
      <c r="G390" s="449">
        <f>F390+10</f>
        <v>43558</v>
      </c>
      <c r="H390" s="419"/>
    </row>
    <row r="391" spans="1:8" s="414" customFormat="1" ht="15" customHeight="1">
      <c r="A391" s="502"/>
      <c r="B391" s="452" t="s">
        <v>2411</v>
      </c>
      <c r="C391" s="463" t="s">
        <v>87</v>
      </c>
      <c r="D391" s="1087"/>
      <c r="E391" s="450">
        <f>F391-5</f>
        <v>43550</v>
      </c>
      <c r="F391" s="449">
        <f>F390+7</f>
        <v>43555</v>
      </c>
      <c r="G391" s="449">
        <f>F391+10</f>
        <v>43565</v>
      </c>
      <c r="H391" s="419"/>
    </row>
    <row r="392" spans="1:8" s="414" customFormat="1" ht="15" customHeight="1">
      <c r="A392" s="502"/>
      <c r="B392" s="512"/>
      <c r="C392" s="511"/>
      <c r="D392" s="518"/>
      <c r="E392" s="517"/>
      <c r="F392" s="516"/>
      <c r="G392" s="516"/>
      <c r="H392" s="419"/>
    </row>
    <row r="393" spans="1:8" s="414" customFormat="1" ht="15">
      <c r="A393" s="502"/>
      <c r="B393" s="999" t="s">
        <v>40</v>
      </c>
      <c r="C393" s="1035" t="s">
        <v>41</v>
      </c>
      <c r="D393" s="1035" t="s">
        <v>8</v>
      </c>
      <c r="E393" s="505" t="s">
        <v>2376</v>
      </c>
      <c r="F393" s="505" t="s">
        <v>9</v>
      </c>
      <c r="G393" s="505" t="s">
        <v>296</v>
      </c>
    </row>
    <row r="394" spans="1:8" s="414" customFormat="1" ht="15">
      <c r="A394" s="502"/>
      <c r="B394" s="999"/>
      <c r="C394" s="1039"/>
      <c r="D394" s="1035"/>
      <c r="E394" s="505" t="s">
        <v>2375</v>
      </c>
      <c r="F394" s="505" t="s">
        <v>44</v>
      </c>
      <c r="G394" s="505" t="s">
        <v>45</v>
      </c>
    </row>
    <row r="395" spans="1:8" s="414" customFormat="1" ht="15.75" customHeight="1">
      <c r="A395" s="502"/>
      <c r="B395" s="452" t="s">
        <v>621</v>
      </c>
      <c r="C395" s="465" t="s">
        <v>83</v>
      </c>
      <c r="D395" s="1085" t="s">
        <v>251</v>
      </c>
      <c r="E395" s="450">
        <f>F395-5</f>
        <v>43520</v>
      </c>
      <c r="F395" s="449">
        <v>43525</v>
      </c>
      <c r="G395" s="449">
        <f>F395+10</f>
        <v>43535</v>
      </c>
    </row>
    <row r="396" spans="1:8" s="414" customFormat="1" ht="15">
      <c r="A396" s="502"/>
      <c r="B396" s="452" t="s">
        <v>622</v>
      </c>
      <c r="C396" s="452" t="s">
        <v>422</v>
      </c>
      <c r="D396" s="1086"/>
      <c r="E396" s="450">
        <f>F396-5</f>
        <v>43527</v>
      </c>
      <c r="F396" s="449">
        <f>F395+7</f>
        <v>43532</v>
      </c>
      <c r="G396" s="449">
        <f>F396+10</f>
        <v>43542</v>
      </c>
      <c r="H396" s="419"/>
    </row>
    <row r="397" spans="1:8" s="414" customFormat="1" ht="15">
      <c r="A397" s="502"/>
      <c r="B397" s="452" t="s">
        <v>421</v>
      </c>
      <c r="C397" s="463" t="s">
        <v>422</v>
      </c>
      <c r="D397" s="1086"/>
      <c r="E397" s="450">
        <f>F397-5</f>
        <v>43534</v>
      </c>
      <c r="F397" s="449">
        <f>F396+7</f>
        <v>43539</v>
      </c>
      <c r="G397" s="449">
        <f>F397+10</f>
        <v>43549</v>
      </c>
      <c r="H397" s="419"/>
    </row>
    <row r="398" spans="1:8" s="414" customFormat="1" ht="15">
      <c r="A398" s="502"/>
      <c r="B398" s="452" t="s">
        <v>82</v>
      </c>
      <c r="C398" s="463" t="s">
        <v>623</v>
      </c>
      <c r="D398" s="1086"/>
      <c r="E398" s="450">
        <f>F398-5</f>
        <v>43541</v>
      </c>
      <c r="F398" s="449">
        <f>F397+7</f>
        <v>43546</v>
      </c>
      <c r="G398" s="449">
        <f>F398+10</f>
        <v>43556</v>
      </c>
      <c r="H398" s="419"/>
    </row>
    <row r="399" spans="1:8" s="414" customFormat="1" ht="15" customHeight="1">
      <c r="A399" s="502"/>
      <c r="B399" s="452" t="s">
        <v>369</v>
      </c>
      <c r="C399" s="463" t="s">
        <v>624</v>
      </c>
      <c r="D399" s="1087"/>
      <c r="E399" s="450">
        <f>F399-5</f>
        <v>43548</v>
      </c>
      <c r="F399" s="449">
        <f>F398+7</f>
        <v>43553</v>
      </c>
      <c r="G399" s="449">
        <f>F399+10</f>
        <v>43563</v>
      </c>
      <c r="H399" s="419"/>
    </row>
    <row r="400" spans="1:8" s="429" customFormat="1" ht="15">
      <c r="A400" s="993" t="s">
        <v>2463</v>
      </c>
      <c r="B400" s="993"/>
      <c r="C400" s="515"/>
      <c r="D400" s="514"/>
      <c r="E400" s="514"/>
      <c r="F400" s="513"/>
      <c r="G400" s="513"/>
    </row>
    <row r="401" spans="1:7" s="419" customFormat="1" ht="15">
      <c r="A401" s="502"/>
      <c r="B401" s="1021" t="s">
        <v>40</v>
      </c>
      <c r="C401" s="1035" t="s">
        <v>41</v>
      </c>
      <c r="D401" s="1091" t="s">
        <v>8</v>
      </c>
      <c r="E401" s="505" t="s">
        <v>2376</v>
      </c>
      <c r="F401" s="507" t="s">
        <v>9</v>
      </c>
      <c r="G401" s="506" t="s">
        <v>1154</v>
      </c>
    </row>
    <row r="402" spans="1:7" s="419" customFormat="1" ht="15">
      <c r="A402" s="502"/>
      <c r="B402" s="1022"/>
      <c r="C402" s="1039"/>
      <c r="D402" s="1092"/>
      <c r="E402" s="505" t="s">
        <v>2375</v>
      </c>
      <c r="F402" s="504" t="s">
        <v>44</v>
      </c>
      <c r="G402" s="503" t="s">
        <v>45</v>
      </c>
    </row>
    <row r="403" spans="1:7" s="419" customFormat="1" ht="15">
      <c r="A403" s="502"/>
      <c r="B403" s="452" t="s">
        <v>329</v>
      </c>
      <c r="C403" s="452" t="s">
        <v>2415</v>
      </c>
      <c r="D403" s="999" t="s">
        <v>2462</v>
      </c>
      <c r="E403" s="501">
        <f>F403-5</f>
        <v>43522</v>
      </c>
      <c r="F403" s="500">
        <v>43527</v>
      </c>
      <c r="G403" s="500">
        <f>F403+20</f>
        <v>43547</v>
      </c>
    </row>
    <row r="404" spans="1:7" s="419" customFormat="1" ht="15">
      <c r="A404" s="502"/>
      <c r="B404" s="452" t="s">
        <v>26</v>
      </c>
      <c r="C404" s="452" t="s">
        <v>2414</v>
      </c>
      <c r="D404" s="999"/>
      <c r="E404" s="501">
        <f>F404-5</f>
        <v>43529</v>
      </c>
      <c r="F404" s="500">
        <f>F403+7</f>
        <v>43534</v>
      </c>
      <c r="G404" s="500">
        <f>F404+20</f>
        <v>43554</v>
      </c>
    </row>
    <row r="405" spans="1:7" s="419" customFormat="1" ht="15">
      <c r="A405" s="502"/>
      <c r="B405" s="452" t="s">
        <v>25</v>
      </c>
      <c r="C405" s="452" t="s">
        <v>272</v>
      </c>
      <c r="D405" s="999"/>
      <c r="E405" s="501">
        <f>F405-5</f>
        <v>43536</v>
      </c>
      <c r="F405" s="500">
        <f>F404+7</f>
        <v>43541</v>
      </c>
      <c r="G405" s="500">
        <f>F405+20</f>
        <v>43561</v>
      </c>
    </row>
    <row r="406" spans="1:7" s="419" customFormat="1" ht="15">
      <c r="A406" s="502"/>
      <c r="B406" s="452" t="s">
        <v>2412</v>
      </c>
      <c r="C406" s="452" t="s">
        <v>2260</v>
      </c>
      <c r="D406" s="999"/>
      <c r="E406" s="501">
        <f>F406-5</f>
        <v>43543</v>
      </c>
      <c r="F406" s="500">
        <f>F405+7</f>
        <v>43548</v>
      </c>
      <c r="G406" s="500">
        <f>F406+20</f>
        <v>43568</v>
      </c>
    </row>
    <row r="407" spans="1:7" s="419" customFormat="1" ht="15">
      <c r="A407" s="502"/>
      <c r="B407" s="452" t="s">
        <v>2177</v>
      </c>
      <c r="C407" s="452" t="s">
        <v>87</v>
      </c>
      <c r="D407" s="999"/>
      <c r="E407" s="501">
        <f>F407-5</f>
        <v>43550</v>
      </c>
      <c r="F407" s="500">
        <f>F406+7</f>
        <v>43555</v>
      </c>
      <c r="G407" s="500">
        <f>F407+20</f>
        <v>43575</v>
      </c>
    </row>
    <row r="408" spans="1:7" s="419" customFormat="1" ht="15">
      <c r="A408" s="502"/>
      <c r="B408" s="512"/>
      <c r="C408" s="511"/>
      <c r="D408" s="510"/>
      <c r="E408" s="509"/>
      <c r="F408" s="508"/>
      <c r="G408" s="508"/>
    </row>
    <row r="409" spans="1:7" s="419" customFormat="1" ht="15">
      <c r="A409" s="502"/>
      <c r="B409" s="1021" t="s">
        <v>40</v>
      </c>
      <c r="C409" s="1035" t="s">
        <v>41</v>
      </c>
      <c r="D409" s="1091" t="s">
        <v>8</v>
      </c>
      <c r="E409" s="505" t="s">
        <v>2376</v>
      </c>
      <c r="F409" s="507" t="s">
        <v>9</v>
      </c>
      <c r="G409" s="506" t="s">
        <v>1154</v>
      </c>
    </row>
    <row r="410" spans="1:7" s="419" customFormat="1" ht="15">
      <c r="A410" s="502"/>
      <c r="B410" s="1022"/>
      <c r="C410" s="1039"/>
      <c r="D410" s="1092"/>
      <c r="E410" s="505" t="s">
        <v>2375</v>
      </c>
      <c r="F410" s="504" t="s">
        <v>44</v>
      </c>
      <c r="G410" s="503" t="s">
        <v>45</v>
      </c>
    </row>
    <row r="411" spans="1:7" s="419" customFormat="1" ht="15">
      <c r="A411" s="502"/>
      <c r="B411" s="452" t="s">
        <v>329</v>
      </c>
      <c r="C411" s="465" t="s">
        <v>2415</v>
      </c>
      <c r="D411" s="999" t="s">
        <v>189</v>
      </c>
      <c r="E411" s="501">
        <f>F411-5</f>
        <v>43522</v>
      </c>
      <c r="F411" s="500">
        <v>43527</v>
      </c>
      <c r="G411" s="500">
        <f>F411+19</f>
        <v>43546</v>
      </c>
    </row>
    <row r="412" spans="1:7" s="419" customFormat="1" ht="15">
      <c r="A412" s="502"/>
      <c r="B412" s="452" t="s">
        <v>26</v>
      </c>
      <c r="C412" s="452" t="s">
        <v>2414</v>
      </c>
      <c r="D412" s="999"/>
      <c r="E412" s="501">
        <f>F412-5</f>
        <v>43529</v>
      </c>
      <c r="F412" s="500">
        <f>F411+7</f>
        <v>43534</v>
      </c>
      <c r="G412" s="500">
        <f>F412+19</f>
        <v>43553</v>
      </c>
    </row>
    <row r="413" spans="1:7" s="419" customFormat="1" ht="15">
      <c r="A413" s="502"/>
      <c r="B413" s="452" t="s">
        <v>2413</v>
      </c>
      <c r="C413" s="463" t="s">
        <v>272</v>
      </c>
      <c r="D413" s="999"/>
      <c r="E413" s="501">
        <f>F413-5</f>
        <v>43536</v>
      </c>
      <c r="F413" s="500">
        <f>F412+7</f>
        <v>43541</v>
      </c>
      <c r="G413" s="500">
        <f>F413+19</f>
        <v>43560</v>
      </c>
    </row>
    <row r="414" spans="1:7" s="419" customFormat="1" ht="15">
      <c r="A414" s="502"/>
      <c r="B414" s="452" t="s">
        <v>2412</v>
      </c>
      <c r="C414" s="463" t="s">
        <v>2260</v>
      </c>
      <c r="D414" s="999"/>
      <c r="E414" s="501">
        <f>F414-5</f>
        <v>43543</v>
      </c>
      <c r="F414" s="500">
        <f>F413+7</f>
        <v>43548</v>
      </c>
      <c r="G414" s="500">
        <f>F414+19</f>
        <v>43567</v>
      </c>
    </row>
    <row r="415" spans="1:7" s="419" customFormat="1" ht="15">
      <c r="A415" s="502"/>
      <c r="B415" s="452" t="s">
        <v>2411</v>
      </c>
      <c r="C415" s="463" t="s">
        <v>87</v>
      </c>
      <c r="D415" s="999"/>
      <c r="E415" s="501">
        <f>F415-5</f>
        <v>43550</v>
      </c>
      <c r="F415" s="500">
        <f>F414+7</f>
        <v>43555</v>
      </c>
      <c r="G415" s="500">
        <f>F415+19</f>
        <v>43574</v>
      </c>
    </row>
    <row r="416" spans="1:7" s="415" customFormat="1" ht="15.75" customHeight="1">
      <c r="A416" s="994" t="s">
        <v>2456</v>
      </c>
      <c r="B416" s="994"/>
      <c r="C416" s="499"/>
    </row>
    <row r="417" spans="1:8" s="414" customFormat="1" ht="15">
      <c r="A417" s="494"/>
      <c r="B417" s="1017" t="s">
        <v>40</v>
      </c>
      <c r="C417" s="1051" t="s">
        <v>41</v>
      </c>
      <c r="D417" s="1093" t="s">
        <v>8</v>
      </c>
      <c r="E417" s="437" t="s">
        <v>2376</v>
      </c>
      <c r="F417" s="437" t="s">
        <v>9</v>
      </c>
      <c r="G417" s="437" t="s">
        <v>2456</v>
      </c>
    </row>
    <row r="418" spans="1:8" s="414" customFormat="1" ht="15">
      <c r="A418" s="494"/>
      <c r="B418" s="1017"/>
      <c r="C418" s="1051"/>
      <c r="D418" s="1094"/>
      <c r="E418" s="481" t="s">
        <v>2375</v>
      </c>
      <c r="F418" s="481" t="s">
        <v>44</v>
      </c>
      <c r="G418" s="481" t="s">
        <v>45</v>
      </c>
    </row>
    <row r="419" spans="1:8" s="414" customFormat="1" ht="15">
      <c r="A419" s="494"/>
      <c r="B419" s="452" t="s">
        <v>2458</v>
      </c>
      <c r="C419" s="452" t="s">
        <v>258</v>
      </c>
      <c r="D419" s="1095" t="s">
        <v>189</v>
      </c>
      <c r="E419" s="493">
        <f>F419-5</f>
        <v>43523</v>
      </c>
      <c r="F419" s="492">
        <v>43528</v>
      </c>
      <c r="G419" s="492">
        <f>F419+9</f>
        <v>43537</v>
      </c>
    </row>
    <row r="420" spans="1:8" s="414" customFormat="1">
      <c r="A420" s="494"/>
      <c r="B420" s="452" t="s">
        <v>2461</v>
      </c>
      <c r="C420" s="451" t="s">
        <v>21</v>
      </c>
      <c r="D420" s="1096"/>
      <c r="E420" s="493">
        <f>F420-5</f>
        <v>43530</v>
      </c>
      <c r="F420" s="492">
        <f>F419+7</f>
        <v>43535</v>
      </c>
      <c r="G420" s="492">
        <f>F420+8</f>
        <v>43543</v>
      </c>
      <c r="H420" s="489"/>
    </row>
    <row r="421" spans="1:8" s="414" customFormat="1" ht="15">
      <c r="A421" s="494"/>
      <c r="B421" s="451" t="s">
        <v>2460</v>
      </c>
      <c r="C421" s="451" t="s">
        <v>2459</v>
      </c>
      <c r="D421" s="1096"/>
      <c r="E421" s="493">
        <f>F421-5</f>
        <v>43537</v>
      </c>
      <c r="F421" s="492">
        <f>F420+7</f>
        <v>43542</v>
      </c>
      <c r="G421" s="492">
        <f>F421+8</f>
        <v>43550</v>
      </c>
    </row>
    <row r="422" spans="1:8" s="414" customFormat="1" ht="15">
      <c r="A422" s="494"/>
      <c r="B422" s="452" t="s">
        <v>2458</v>
      </c>
      <c r="C422" s="451" t="s">
        <v>2190</v>
      </c>
      <c r="D422" s="1049"/>
      <c r="E422" s="493">
        <f>F422-5</f>
        <v>43544</v>
      </c>
      <c r="F422" s="492">
        <f>F421+7</f>
        <v>43549</v>
      </c>
      <c r="G422" s="492">
        <f>F422+8</f>
        <v>43557</v>
      </c>
    </row>
    <row r="423" spans="1:8" s="414" customFormat="1" ht="15">
      <c r="A423" s="494"/>
      <c r="B423" s="452" t="s">
        <v>2457</v>
      </c>
      <c r="C423" s="451" t="s">
        <v>243</v>
      </c>
      <c r="D423" s="1050"/>
      <c r="E423" s="493">
        <f>F423-5</f>
        <v>43551</v>
      </c>
      <c r="F423" s="492">
        <f>F422+7</f>
        <v>43556</v>
      </c>
      <c r="G423" s="492">
        <f>F423+8</f>
        <v>43564</v>
      </c>
    </row>
    <row r="424" spans="1:8" s="414" customFormat="1" ht="15">
      <c r="A424" s="498"/>
      <c r="B424" s="470"/>
      <c r="C424" s="456"/>
      <c r="D424" s="497"/>
      <c r="E424" s="496"/>
      <c r="F424" s="495"/>
      <c r="G424" s="495"/>
    </row>
    <row r="425" spans="1:8" s="414" customFormat="1" ht="15">
      <c r="A425" s="494"/>
      <c r="B425" s="1017" t="s">
        <v>40</v>
      </c>
      <c r="C425" s="1051" t="s">
        <v>41</v>
      </c>
      <c r="D425" s="1093" t="s">
        <v>8</v>
      </c>
      <c r="E425" s="437" t="s">
        <v>2376</v>
      </c>
      <c r="F425" s="437" t="s">
        <v>9</v>
      </c>
      <c r="G425" s="437" t="s">
        <v>2456</v>
      </c>
    </row>
    <row r="426" spans="1:8" s="414" customFormat="1" ht="15">
      <c r="A426" s="494"/>
      <c r="B426" s="1017"/>
      <c r="C426" s="1051"/>
      <c r="D426" s="1094"/>
      <c r="E426" s="481" t="s">
        <v>2375</v>
      </c>
      <c r="F426" s="481" t="s">
        <v>44</v>
      </c>
      <c r="G426" s="481" t="s">
        <v>45</v>
      </c>
    </row>
    <row r="427" spans="1:8" s="414" customFormat="1" ht="15">
      <c r="A427" s="494"/>
      <c r="B427" s="452" t="s">
        <v>2455</v>
      </c>
      <c r="C427" s="452" t="s">
        <v>2454</v>
      </c>
      <c r="D427" s="1095" t="s">
        <v>231</v>
      </c>
      <c r="E427" s="493">
        <f>F427-5</f>
        <v>43520</v>
      </c>
      <c r="F427" s="492">
        <v>43525</v>
      </c>
      <c r="G427" s="492">
        <f>F427+7</f>
        <v>43532</v>
      </c>
    </row>
    <row r="428" spans="1:8" s="414" customFormat="1">
      <c r="A428" s="494"/>
      <c r="B428" s="452" t="s">
        <v>2453</v>
      </c>
      <c r="C428" s="451" t="s">
        <v>247</v>
      </c>
      <c r="D428" s="1096"/>
      <c r="E428" s="493">
        <f>F428-5</f>
        <v>43527</v>
      </c>
      <c r="F428" s="492">
        <f>F427+7</f>
        <v>43532</v>
      </c>
      <c r="G428" s="492">
        <f>F428+7</f>
        <v>43539</v>
      </c>
      <c r="H428" s="489"/>
    </row>
    <row r="429" spans="1:8" s="414" customFormat="1" ht="15">
      <c r="A429" s="494"/>
      <c r="B429" s="451" t="s">
        <v>2452</v>
      </c>
      <c r="C429" s="451" t="s">
        <v>246</v>
      </c>
      <c r="D429" s="1096"/>
      <c r="E429" s="493">
        <f>F429-5</f>
        <v>43534</v>
      </c>
      <c r="F429" s="492">
        <f>F428+7</f>
        <v>43539</v>
      </c>
      <c r="G429" s="492">
        <f>F429+7</f>
        <v>43546</v>
      </c>
    </row>
    <row r="430" spans="1:8" s="414" customFormat="1" ht="15">
      <c r="A430" s="494"/>
      <c r="B430" s="452" t="s">
        <v>2451</v>
      </c>
      <c r="C430" s="451" t="s">
        <v>246</v>
      </c>
      <c r="D430" s="1049"/>
      <c r="E430" s="493">
        <f>F430-5</f>
        <v>43541</v>
      </c>
      <c r="F430" s="492">
        <f>F429+7</f>
        <v>43546</v>
      </c>
      <c r="G430" s="492">
        <f>F430+7</f>
        <v>43553</v>
      </c>
    </row>
    <row r="431" spans="1:8" s="414" customFormat="1" ht="15">
      <c r="A431" s="494"/>
      <c r="B431" s="452" t="s">
        <v>111</v>
      </c>
      <c r="C431" s="451"/>
      <c r="D431" s="1050"/>
      <c r="E431" s="493">
        <f>F431-5</f>
        <v>43548</v>
      </c>
      <c r="F431" s="492">
        <f>F430+7</f>
        <v>43553</v>
      </c>
      <c r="G431" s="492">
        <f>F431+7</f>
        <v>43560</v>
      </c>
    </row>
    <row r="432" spans="1:8" s="429" customFormat="1" ht="15">
      <c r="A432" s="1018" t="s">
        <v>113</v>
      </c>
      <c r="B432" s="1018"/>
      <c r="C432" s="491"/>
      <c r="D432" s="455"/>
      <c r="E432" s="454"/>
      <c r="F432" s="487"/>
      <c r="G432" s="487"/>
    </row>
    <row r="433" spans="1:7" s="419" customFormat="1" ht="15">
      <c r="A433" s="414"/>
      <c r="B433" s="1021" t="s">
        <v>40</v>
      </c>
      <c r="C433" s="1052" t="s">
        <v>41</v>
      </c>
      <c r="D433" s="1052" t="s">
        <v>8</v>
      </c>
      <c r="E433" s="437" t="s">
        <v>2376</v>
      </c>
      <c r="F433" s="437" t="s">
        <v>9</v>
      </c>
      <c r="G433" s="437" t="s">
        <v>113</v>
      </c>
    </row>
    <row r="434" spans="1:7" s="419" customFormat="1" ht="15">
      <c r="A434" s="414"/>
      <c r="B434" s="1022"/>
      <c r="C434" s="1053"/>
      <c r="D434" s="1053"/>
      <c r="E434" s="481" t="s">
        <v>2375</v>
      </c>
      <c r="F434" s="437" t="s">
        <v>44</v>
      </c>
      <c r="G434" s="437" t="s">
        <v>45</v>
      </c>
    </row>
    <row r="435" spans="1:7" s="419" customFormat="1" ht="15">
      <c r="A435" s="414"/>
      <c r="B435" s="452" t="s">
        <v>2445</v>
      </c>
      <c r="C435" s="451" t="s">
        <v>2450</v>
      </c>
      <c r="D435" s="1083" t="s">
        <v>231</v>
      </c>
      <c r="E435" s="461">
        <f>F435-5</f>
        <v>43522</v>
      </c>
      <c r="F435" s="490">
        <v>43527</v>
      </c>
      <c r="G435" s="478">
        <f>F435+12</f>
        <v>43539</v>
      </c>
    </row>
    <row r="436" spans="1:7" s="419" customFormat="1" ht="15">
      <c r="A436" s="414"/>
      <c r="B436" s="471" t="s">
        <v>2449</v>
      </c>
      <c r="C436" s="451" t="s">
        <v>707</v>
      </c>
      <c r="D436" s="1083"/>
      <c r="E436" s="461">
        <f>F436-5</f>
        <v>43529</v>
      </c>
      <c r="F436" s="490">
        <f>F435+7</f>
        <v>43534</v>
      </c>
      <c r="G436" s="478">
        <f>F436+11</f>
        <v>43545</v>
      </c>
    </row>
    <row r="437" spans="1:7" s="419" customFormat="1" ht="15">
      <c r="A437" s="414"/>
      <c r="B437" s="471" t="s">
        <v>2448</v>
      </c>
      <c r="C437" s="451" t="s">
        <v>2447</v>
      </c>
      <c r="D437" s="1083"/>
      <c r="E437" s="461">
        <f>F437-5</f>
        <v>43536</v>
      </c>
      <c r="F437" s="490">
        <f>F436+7</f>
        <v>43541</v>
      </c>
      <c r="G437" s="478">
        <f>F437+11</f>
        <v>43552</v>
      </c>
    </row>
    <row r="438" spans="1:7" s="419" customFormat="1" ht="15">
      <c r="A438" s="414"/>
      <c r="B438" s="452" t="s">
        <v>2446</v>
      </c>
      <c r="C438" s="451" t="s">
        <v>1688</v>
      </c>
      <c r="D438" s="1083"/>
      <c r="E438" s="461">
        <f>F438-5</f>
        <v>43543</v>
      </c>
      <c r="F438" s="478">
        <f>F437+7</f>
        <v>43548</v>
      </c>
      <c r="G438" s="478">
        <f>F438+11</f>
        <v>43559</v>
      </c>
    </row>
    <row r="439" spans="1:7" s="488" customFormat="1" ht="14.1" customHeight="1">
      <c r="A439" s="489"/>
      <c r="B439" s="452" t="s">
        <v>2445</v>
      </c>
      <c r="C439" s="451" t="s">
        <v>2444</v>
      </c>
      <c r="D439" s="1083"/>
      <c r="E439" s="461">
        <f>F439-5</f>
        <v>43550</v>
      </c>
      <c r="F439" s="478">
        <f>F438+7</f>
        <v>43555</v>
      </c>
      <c r="G439" s="478">
        <f>F439+11</f>
        <v>43566</v>
      </c>
    </row>
    <row r="440" spans="1:7" s="429" customFormat="1" ht="15">
      <c r="A440" s="994" t="s">
        <v>256</v>
      </c>
      <c r="B440" s="994"/>
      <c r="C440" s="456"/>
      <c r="D440" s="455"/>
      <c r="E440" s="454"/>
      <c r="F440" s="487"/>
      <c r="G440" s="487"/>
    </row>
    <row r="441" spans="1:7" s="484" customFormat="1" ht="15">
      <c r="A441" s="486"/>
      <c r="B441" s="1031" t="s">
        <v>40</v>
      </c>
      <c r="C441" s="1066" t="s">
        <v>41</v>
      </c>
      <c r="D441" s="1066" t="s">
        <v>8</v>
      </c>
      <c r="E441" s="485" t="s">
        <v>2376</v>
      </c>
      <c r="F441" s="485" t="s">
        <v>9</v>
      </c>
      <c r="G441" s="485" t="s">
        <v>256</v>
      </c>
    </row>
    <row r="442" spans="1:7" s="419" customFormat="1" ht="15">
      <c r="A442" s="414"/>
      <c r="B442" s="1032"/>
      <c r="C442" s="1067"/>
      <c r="D442" s="1067"/>
      <c r="E442" s="481" t="s">
        <v>2375</v>
      </c>
      <c r="F442" s="481" t="s">
        <v>44</v>
      </c>
      <c r="G442" s="481" t="s">
        <v>45</v>
      </c>
    </row>
    <row r="443" spans="1:7" s="419" customFormat="1" ht="15">
      <c r="A443" s="414"/>
      <c r="B443" s="471" t="s">
        <v>2440</v>
      </c>
      <c r="C443" s="471" t="s">
        <v>2443</v>
      </c>
      <c r="D443" s="1088" t="s">
        <v>231</v>
      </c>
      <c r="E443" s="461">
        <f>F443-5</f>
        <v>43520</v>
      </c>
      <c r="F443" s="478">
        <v>43525</v>
      </c>
      <c r="G443" s="478">
        <f>F443+7</f>
        <v>43532</v>
      </c>
    </row>
    <row r="444" spans="1:7" s="419" customFormat="1" ht="15">
      <c r="A444" s="414"/>
      <c r="B444" s="471" t="s">
        <v>2442</v>
      </c>
      <c r="C444" s="471" t="s">
        <v>2443</v>
      </c>
      <c r="D444" s="1089"/>
      <c r="E444" s="461">
        <f>F444-5</f>
        <v>43527</v>
      </c>
      <c r="F444" s="478">
        <f>F443+7</f>
        <v>43532</v>
      </c>
      <c r="G444" s="478">
        <f>F444+7</f>
        <v>43539</v>
      </c>
    </row>
    <row r="445" spans="1:7" s="419" customFormat="1" ht="15">
      <c r="A445" s="414"/>
      <c r="B445" s="471" t="s">
        <v>2440</v>
      </c>
      <c r="C445" s="471" t="s">
        <v>2441</v>
      </c>
      <c r="D445" s="1089"/>
      <c r="E445" s="461">
        <f>F445-5</f>
        <v>43534</v>
      </c>
      <c r="F445" s="478">
        <f>F444+7</f>
        <v>43539</v>
      </c>
      <c r="G445" s="478">
        <f>F445+7</f>
        <v>43546</v>
      </c>
    </row>
    <row r="446" spans="1:7" s="419" customFormat="1" ht="15">
      <c r="A446" s="414"/>
      <c r="B446" s="471" t="s">
        <v>2442</v>
      </c>
      <c r="C446" s="471" t="s">
        <v>2441</v>
      </c>
      <c r="D446" s="1089"/>
      <c r="E446" s="461">
        <f>F446-5</f>
        <v>43541</v>
      </c>
      <c r="F446" s="478">
        <f>F445+7</f>
        <v>43546</v>
      </c>
      <c r="G446" s="478">
        <f>F446+7</f>
        <v>43553</v>
      </c>
    </row>
    <row r="447" spans="1:7" s="419" customFormat="1" ht="15" customHeight="1">
      <c r="A447" s="414"/>
      <c r="B447" s="471" t="s">
        <v>2440</v>
      </c>
      <c r="C447" s="471" t="s">
        <v>2439</v>
      </c>
      <c r="D447" s="1097"/>
      <c r="E447" s="461">
        <f>F447-5</f>
        <v>43548</v>
      </c>
      <c r="F447" s="478">
        <f>F446+7</f>
        <v>43553</v>
      </c>
      <c r="G447" s="478">
        <f>F447+7</f>
        <v>43560</v>
      </c>
    </row>
    <row r="448" spans="1:7" s="473" customFormat="1" ht="15">
      <c r="A448" s="1019" t="s">
        <v>271</v>
      </c>
      <c r="B448" s="1020"/>
      <c r="E448" s="483"/>
      <c r="F448" s="482"/>
      <c r="G448" s="482"/>
    </row>
    <row r="449" spans="1:7" s="419" customFormat="1" ht="15" customHeight="1">
      <c r="A449" s="414"/>
      <c r="B449" s="1021" t="s">
        <v>40</v>
      </c>
      <c r="C449" s="1052" t="s">
        <v>41</v>
      </c>
      <c r="D449" s="1052" t="s">
        <v>8</v>
      </c>
      <c r="E449" s="437" t="s">
        <v>2376</v>
      </c>
      <c r="F449" s="437" t="s">
        <v>9</v>
      </c>
      <c r="G449" s="437" t="s">
        <v>271</v>
      </c>
    </row>
    <row r="450" spans="1:7" s="419" customFormat="1" ht="15">
      <c r="A450" s="414"/>
      <c r="B450" s="1022"/>
      <c r="C450" s="1053"/>
      <c r="D450" s="1053"/>
      <c r="E450" s="481" t="s">
        <v>2375</v>
      </c>
      <c r="F450" s="481" t="s">
        <v>44</v>
      </c>
      <c r="G450" s="481" t="s">
        <v>45</v>
      </c>
    </row>
    <row r="451" spans="1:7" s="419" customFormat="1" ht="15">
      <c r="A451" s="414"/>
      <c r="B451" s="479" t="s">
        <v>370</v>
      </c>
      <c r="C451" s="480" t="s">
        <v>2438</v>
      </c>
      <c r="D451" s="1006" t="s">
        <v>2437</v>
      </c>
      <c r="E451" s="450">
        <f>F451-5</f>
        <v>43520</v>
      </c>
      <c r="F451" s="478">
        <v>43525</v>
      </c>
      <c r="G451" s="478">
        <f>F451+21</f>
        <v>43546</v>
      </c>
    </row>
    <row r="452" spans="1:7" s="419" customFormat="1" ht="15">
      <c r="A452" s="414"/>
      <c r="B452" s="479" t="s">
        <v>2436</v>
      </c>
      <c r="C452" s="451" t="s">
        <v>2435</v>
      </c>
      <c r="D452" s="1006"/>
      <c r="E452" s="450">
        <f>F452-5</f>
        <v>43527</v>
      </c>
      <c r="F452" s="478">
        <f>F451+7</f>
        <v>43532</v>
      </c>
      <c r="G452" s="478">
        <f>F452+21</f>
        <v>43553</v>
      </c>
    </row>
    <row r="453" spans="1:7" s="419" customFormat="1" ht="15">
      <c r="A453" s="414"/>
      <c r="B453" s="452" t="s">
        <v>361</v>
      </c>
      <c r="C453" s="451" t="s">
        <v>2434</v>
      </c>
      <c r="D453" s="1006"/>
      <c r="E453" s="450">
        <f>F453-5</f>
        <v>43534</v>
      </c>
      <c r="F453" s="478">
        <f>F452+7</f>
        <v>43539</v>
      </c>
      <c r="G453" s="478">
        <f>F453+21</f>
        <v>43560</v>
      </c>
    </row>
    <row r="454" spans="1:7" s="419" customFormat="1" ht="15">
      <c r="A454" s="414"/>
      <c r="B454" s="452" t="s">
        <v>116</v>
      </c>
      <c r="C454" s="451" t="s">
        <v>2433</v>
      </c>
      <c r="D454" s="1006"/>
      <c r="E454" s="450">
        <f>F454-5</f>
        <v>43541</v>
      </c>
      <c r="F454" s="478">
        <f>F453+7</f>
        <v>43546</v>
      </c>
      <c r="G454" s="478">
        <f>F454+21</f>
        <v>43567</v>
      </c>
    </row>
    <row r="455" spans="1:7" s="419" customFormat="1" ht="15">
      <c r="A455" s="414"/>
      <c r="B455" s="479" t="s">
        <v>2432</v>
      </c>
      <c r="C455" s="451" t="s">
        <v>2431</v>
      </c>
      <c r="D455" s="1006"/>
      <c r="E455" s="450">
        <f>F455-5</f>
        <v>43548</v>
      </c>
      <c r="F455" s="478">
        <f>F454+7</f>
        <v>43553</v>
      </c>
      <c r="G455" s="478">
        <f>F455+21</f>
        <v>43574</v>
      </c>
    </row>
    <row r="456" spans="1:7" s="473" customFormat="1">
      <c r="A456" s="1019" t="s">
        <v>276</v>
      </c>
      <c r="B456" s="1019"/>
      <c r="C456" s="477"/>
      <c r="D456" s="476"/>
      <c r="E456" s="475"/>
      <c r="F456" s="474"/>
      <c r="G456" s="474"/>
    </row>
    <row r="457" spans="1:7" s="419" customFormat="1" ht="15">
      <c r="A457" s="464"/>
      <c r="B457" s="1021" t="s">
        <v>40</v>
      </c>
      <c r="C457" s="1052" t="s">
        <v>41</v>
      </c>
      <c r="D457" s="1052" t="s">
        <v>8</v>
      </c>
      <c r="E457" s="450" t="s">
        <v>2376</v>
      </c>
      <c r="F457" s="450" t="s">
        <v>9</v>
      </c>
      <c r="G457" s="450" t="s">
        <v>276</v>
      </c>
    </row>
    <row r="458" spans="1:7" s="419" customFormat="1" ht="15">
      <c r="A458" s="464"/>
      <c r="B458" s="1022"/>
      <c r="C458" s="1053"/>
      <c r="D458" s="1053"/>
      <c r="E458" s="450" t="s">
        <v>2375</v>
      </c>
      <c r="F458" s="450" t="s">
        <v>44</v>
      </c>
      <c r="G458" s="450" t="s">
        <v>45</v>
      </c>
    </row>
    <row r="459" spans="1:7" s="419" customFormat="1" ht="15">
      <c r="A459" s="464"/>
      <c r="B459" s="452" t="s">
        <v>2430</v>
      </c>
      <c r="C459" s="451" t="s">
        <v>264</v>
      </c>
      <c r="D459" s="1008" t="s">
        <v>189</v>
      </c>
      <c r="E459" s="461">
        <f>F459-5</f>
        <v>43524</v>
      </c>
      <c r="F459" s="450">
        <v>43529</v>
      </c>
      <c r="G459" s="450">
        <f>F459+21</f>
        <v>43550</v>
      </c>
    </row>
    <row r="460" spans="1:7" s="419" customFormat="1" ht="15">
      <c r="A460" s="464"/>
      <c r="B460" s="452" t="s">
        <v>2429</v>
      </c>
      <c r="C460" s="451" t="s">
        <v>2428</v>
      </c>
      <c r="D460" s="1009"/>
      <c r="E460" s="461">
        <f>F460-5</f>
        <v>43531</v>
      </c>
      <c r="F460" s="450">
        <f>F459+7</f>
        <v>43536</v>
      </c>
      <c r="G460" s="450">
        <f>F460+17</f>
        <v>43553</v>
      </c>
    </row>
    <row r="461" spans="1:7" s="419" customFormat="1" ht="15">
      <c r="A461" s="464"/>
      <c r="B461" s="472" t="s">
        <v>2427</v>
      </c>
      <c r="C461" s="451"/>
      <c r="D461" s="1009"/>
      <c r="E461" s="461">
        <f>F461-5</f>
        <v>43538</v>
      </c>
      <c r="F461" s="450">
        <f>F460+7</f>
        <v>43543</v>
      </c>
      <c r="G461" s="450">
        <f>F461+17</f>
        <v>43560</v>
      </c>
    </row>
    <row r="462" spans="1:7" s="419" customFormat="1" ht="15">
      <c r="A462" s="464"/>
      <c r="B462" s="471" t="s">
        <v>2426</v>
      </c>
      <c r="C462" s="451" t="s">
        <v>2425</v>
      </c>
      <c r="D462" s="1009"/>
      <c r="E462" s="461">
        <f>F462-5</f>
        <v>43545</v>
      </c>
      <c r="F462" s="450">
        <f>F461+7</f>
        <v>43550</v>
      </c>
      <c r="G462" s="450">
        <f>F462+17</f>
        <v>43567</v>
      </c>
    </row>
    <row r="463" spans="1:7" s="419" customFormat="1" ht="15.95" customHeight="1">
      <c r="A463" s="464"/>
      <c r="B463" s="452" t="s">
        <v>2424</v>
      </c>
      <c r="C463" s="451" t="s">
        <v>2423</v>
      </c>
      <c r="D463" s="1010"/>
      <c r="E463" s="461">
        <f>F463-5</f>
        <v>43552</v>
      </c>
      <c r="F463" s="450">
        <f>F462+7</f>
        <v>43557</v>
      </c>
      <c r="G463" s="450">
        <f>F463+17</f>
        <v>43574</v>
      </c>
    </row>
    <row r="464" spans="1:7" s="429" customFormat="1">
      <c r="A464" s="1018" t="s">
        <v>275</v>
      </c>
      <c r="B464" s="1018"/>
      <c r="C464" s="469"/>
      <c r="D464" s="468"/>
      <c r="E464" s="467"/>
      <c r="F464" s="466"/>
      <c r="G464" s="466"/>
    </row>
    <row r="465" spans="1:7" s="419" customFormat="1" ht="15">
      <c r="A465" s="464"/>
      <c r="B465" s="1021" t="s">
        <v>40</v>
      </c>
      <c r="C465" s="1052" t="s">
        <v>41</v>
      </c>
      <c r="D465" s="1052" t="s">
        <v>8</v>
      </c>
      <c r="E465" s="450" t="s">
        <v>2376</v>
      </c>
      <c r="F465" s="450" t="s">
        <v>9</v>
      </c>
      <c r="G465" s="450" t="s">
        <v>275</v>
      </c>
    </row>
    <row r="466" spans="1:7" s="419" customFormat="1" ht="15">
      <c r="A466" s="464"/>
      <c r="B466" s="1022"/>
      <c r="C466" s="1053"/>
      <c r="D466" s="1053"/>
      <c r="E466" s="450" t="s">
        <v>2375</v>
      </c>
      <c r="F466" s="450" t="s">
        <v>44</v>
      </c>
      <c r="G466" s="450" t="s">
        <v>45</v>
      </c>
    </row>
    <row r="467" spans="1:7" s="419" customFormat="1" ht="15">
      <c r="A467" s="464"/>
      <c r="B467" s="452" t="s">
        <v>2422</v>
      </c>
      <c r="C467" s="451">
        <v>1904</v>
      </c>
      <c r="D467" s="1006" t="s">
        <v>189</v>
      </c>
      <c r="E467" s="461">
        <f>F467-5</f>
        <v>43525</v>
      </c>
      <c r="F467" s="450">
        <v>43530</v>
      </c>
      <c r="G467" s="450">
        <f>F467+21</f>
        <v>43551</v>
      </c>
    </row>
    <row r="468" spans="1:7" s="419" customFormat="1" ht="15">
      <c r="A468" s="464"/>
      <c r="B468" s="452" t="s">
        <v>2421</v>
      </c>
      <c r="C468" s="451">
        <v>1906</v>
      </c>
      <c r="D468" s="1006"/>
      <c r="E468" s="461">
        <f>F468-5</f>
        <v>43532</v>
      </c>
      <c r="F468" s="450">
        <f>F467+7</f>
        <v>43537</v>
      </c>
      <c r="G468" s="450">
        <f>F468+21</f>
        <v>43558</v>
      </c>
    </row>
    <row r="469" spans="1:7" s="419" customFormat="1" ht="15">
      <c r="A469" s="464"/>
      <c r="B469" s="451" t="s">
        <v>2420</v>
      </c>
      <c r="C469" s="451" t="s">
        <v>2419</v>
      </c>
      <c r="D469" s="1006"/>
      <c r="E469" s="461">
        <f>F469-5</f>
        <v>43539</v>
      </c>
      <c r="F469" s="450">
        <f>F468+7</f>
        <v>43544</v>
      </c>
      <c r="G469" s="450">
        <f>F469+21</f>
        <v>43565</v>
      </c>
    </row>
    <row r="470" spans="1:7" s="419" customFormat="1" ht="15">
      <c r="A470" s="464"/>
      <c r="B470" s="470" t="s">
        <v>2418</v>
      </c>
      <c r="C470" s="451" t="s">
        <v>2417</v>
      </c>
      <c r="D470" s="1006"/>
      <c r="E470" s="461">
        <f>F470-5</f>
        <v>43546</v>
      </c>
      <c r="F470" s="450">
        <f>F469+7</f>
        <v>43551</v>
      </c>
      <c r="G470" s="450">
        <f>F470+21</f>
        <v>43572</v>
      </c>
    </row>
    <row r="471" spans="1:7" s="419" customFormat="1" ht="15">
      <c r="A471" s="464"/>
      <c r="B471" s="452" t="s">
        <v>2057</v>
      </c>
      <c r="C471" s="451" t="s">
        <v>2416</v>
      </c>
      <c r="D471" s="1006"/>
      <c r="E471" s="461">
        <f>F471-5</f>
        <v>43553</v>
      </c>
      <c r="F471" s="450">
        <f>F470+7</f>
        <v>43558</v>
      </c>
      <c r="G471" s="450">
        <f>F471+21</f>
        <v>43579</v>
      </c>
    </row>
    <row r="472" spans="1:7" s="429" customFormat="1">
      <c r="A472" s="1018" t="s">
        <v>154</v>
      </c>
      <c r="B472" s="1018"/>
      <c r="C472" s="469"/>
      <c r="D472" s="468"/>
      <c r="E472" s="467"/>
      <c r="F472" s="466"/>
      <c r="G472" s="466"/>
    </row>
    <row r="473" spans="1:7" s="419" customFormat="1" ht="15">
      <c r="A473" s="464"/>
      <c r="B473" s="1021" t="s">
        <v>40</v>
      </c>
      <c r="C473" s="1052" t="s">
        <v>41</v>
      </c>
      <c r="D473" s="1052" t="s">
        <v>8</v>
      </c>
      <c r="E473" s="450" t="s">
        <v>2376</v>
      </c>
      <c r="F473" s="450" t="s">
        <v>9</v>
      </c>
      <c r="G473" s="450" t="s">
        <v>154</v>
      </c>
    </row>
    <row r="474" spans="1:7" s="419" customFormat="1" ht="15">
      <c r="A474" s="464"/>
      <c r="B474" s="1022"/>
      <c r="C474" s="1053"/>
      <c r="D474" s="1053"/>
      <c r="E474" s="450" t="s">
        <v>2375</v>
      </c>
      <c r="F474" s="450" t="s">
        <v>44</v>
      </c>
      <c r="G474" s="450" t="s">
        <v>45</v>
      </c>
    </row>
    <row r="475" spans="1:7" s="419" customFormat="1" ht="15">
      <c r="A475" s="464"/>
      <c r="B475" s="452" t="s">
        <v>329</v>
      </c>
      <c r="C475" s="465" t="s">
        <v>2415</v>
      </c>
      <c r="D475" s="1006" t="s">
        <v>189</v>
      </c>
      <c r="E475" s="461">
        <f>F475-5</f>
        <v>43522</v>
      </c>
      <c r="F475" s="450">
        <v>43527</v>
      </c>
      <c r="G475" s="450">
        <f>F475+21</f>
        <v>43548</v>
      </c>
    </row>
    <row r="476" spans="1:7" s="419" customFormat="1" ht="15">
      <c r="A476" s="464"/>
      <c r="B476" s="452" t="s">
        <v>26</v>
      </c>
      <c r="C476" s="452" t="s">
        <v>2414</v>
      </c>
      <c r="D476" s="1006"/>
      <c r="E476" s="461">
        <f>F476-5</f>
        <v>43529</v>
      </c>
      <c r="F476" s="450">
        <f>F475+7</f>
        <v>43534</v>
      </c>
      <c r="G476" s="450">
        <f>F476+21</f>
        <v>43555</v>
      </c>
    </row>
    <row r="477" spans="1:7" s="419" customFormat="1" ht="15">
      <c r="A477" s="464"/>
      <c r="B477" s="452" t="s">
        <v>2413</v>
      </c>
      <c r="C477" s="463" t="s">
        <v>272</v>
      </c>
      <c r="D477" s="1006"/>
      <c r="E477" s="461">
        <f>F477-5</f>
        <v>43536</v>
      </c>
      <c r="F477" s="450">
        <f>F476+7</f>
        <v>43541</v>
      </c>
      <c r="G477" s="450">
        <f>F477+21</f>
        <v>43562</v>
      </c>
    </row>
    <row r="478" spans="1:7" s="419" customFormat="1" ht="15">
      <c r="A478" s="464"/>
      <c r="B478" s="452" t="s">
        <v>2412</v>
      </c>
      <c r="C478" s="463" t="s">
        <v>2260</v>
      </c>
      <c r="D478" s="1006"/>
      <c r="E478" s="461">
        <f>F478-5</f>
        <v>43543</v>
      </c>
      <c r="F478" s="450">
        <f>F477+7</f>
        <v>43548</v>
      </c>
      <c r="G478" s="450">
        <f>F478+21</f>
        <v>43569</v>
      </c>
    </row>
    <row r="479" spans="1:7" s="419" customFormat="1" ht="15">
      <c r="A479" s="464"/>
      <c r="B479" s="452" t="s">
        <v>2411</v>
      </c>
      <c r="C479" s="463" t="s">
        <v>87</v>
      </c>
      <c r="D479" s="1006"/>
      <c r="E479" s="461">
        <f>F479-5</f>
        <v>43550</v>
      </c>
      <c r="F479" s="450">
        <f>F478+7</f>
        <v>43555</v>
      </c>
      <c r="G479" s="450">
        <f>F479+21</f>
        <v>43576</v>
      </c>
    </row>
    <row r="480" spans="1:7" s="429" customFormat="1" ht="15" customHeight="1">
      <c r="A480" s="1018" t="s">
        <v>110</v>
      </c>
      <c r="B480" s="1018"/>
      <c r="C480" s="456"/>
      <c r="D480" s="462"/>
      <c r="E480" s="454"/>
      <c r="F480" s="454"/>
      <c r="G480" s="454"/>
    </row>
    <row r="481" spans="1:7" s="419" customFormat="1" ht="15" customHeight="1">
      <c r="A481" s="453"/>
      <c r="B481" s="1021" t="s">
        <v>40</v>
      </c>
      <c r="C481" s="1052" t="s">
        <v>41</v>
      </c>
      <c r="D481" s="1052" t="s">
        <v>8</v>
      </c>
      <c r="E481" s="450" t="s">
        <v>2376</v>
      </c>
      <c r="F481" s="450" t="s">
        <v>9</v>
      </c>
      <c r="G481" s="450" t="s">
        <v>110</v>
      </c>
    </row>
    <row r="482" spans="1:7" s="419" customFormat="1" ht="15" customHeight="1">
      <c r="A482" s="453"/>
      <c r="B482" s="1022"/>
      <c r="C482" s="1053"/>
      <c r="D482" s="1053"/>
      <c r="E482" s="450" t="s">
        <v>2375</v>
      </c>
      <c r="F482" s="450" t="s">
        <v>44</v>
      </c>
      <c r="G482" s="450" t="s">
        <v>45</v>
      </c>
    </row>
    <row r="483" spans="1:7" s="419" customFormat="1" ht="15" customHeight="1">
      <c r="A483" s="453"/>
      <c r="B483" s="452" t="s">
        <v>299</v>
      </c>
      <c r="C483" s="451" t="s">
        <v>2410</v>
      </c>
      <c r="D483" s="1006" t="s">
        <v>167</v>
      </c>
      <c r="E483" s="461">
        <f>F483-5</f>
        <v>43523</v>
      </c>
      <c r="F483" s="450">
        <v>43528</v>
      </c>
      <c r="G483" s="450">
        <f>F483+17</f>
        <v>43545</v>
      </c>
    </row>
    <row r="484" spans="1:7" s="419" customFormat="1" ht="15" customHeight="1">
      <c r="A484" s="453"/>
      <c r="B484" s="452" t="s">
        <v>2409</v>
      </c>
      <c r="C484" s="451" t="s">
        <v>2408</v>
      </c>
      <c r="D484" s="1006"/>
      <c r="E484" s="461">
        <f>F484-5</f>
        <v>43530</v>
      </c>
      <c r="F484" s="450">
        <f>F483+7</f>
        <v>43535</v>
      </c>
      <c r="G484" s="450">
        <f>F484+17</f>
        <v>43552</v>
      </c>
    </row>
    <row r="485" spans="1:7" s="419" customFormat="1" ht="18" customHeight="1">
      <c r="A485" s="453"/>
      <c r="B485" s="452" t="s">
        <v>2407</v>
      </c>
      <c r="C485" s="451" t="s">
        <v>394</v>
      </c>
      <c r="D485" s="1006"/>
      <c r="E485" s="461">
        <f>F485-5</f>
        <v>43537</v>
      </c>
      <c r="F485" s="450">
        <f>F484+7</f>
        <v>43542</v>
      </c>
      <c r="G485" s="450">
        <f>F485+17</f>
        <v>43559</v>
      </c>
    </row>
    <row r="486" spans="1:7" s="419" customFormat="1" ht="18" customHeight="1">
      <c r="A486" s="453"/>
      <c r="B486" s="452" t="s">
        <v>2406</v>
      </c>
      <c r="C486" s="451" t="s">
        <v>2249</v>
      </c>
      <c r="D486" s="1006"/>
      <c r="E486" s="461">
        <f>F486-5</f>
        <v>43544</v>
      </c>
      <c r="F486" s="450">
        <f>F485+7</f>
        <v>43549</v>
      </c>
      <c r="G486" s="450">
        <f>F486+17</f>
        <v>43566</v>
      </c>
    </row>
    <row r="487" spans="1:7" s="419" customFormat="1" ht="17.25" customHeight="1">
      <c r="A487" s="453"/>
      <c r="B487" s="452" t="s">
        <v>2405</v>
      </c>
      <c r="C487" s="451" t="s">
        <v>1821</v>
      </c>
      <c r="D487" s="1006"/>
      <c r="E487" s="461">
        <f>F487-5</f>
        <v>43551</v>
      </c>
      <c r="F487" s="450">
        <f>F486+7</f>
        <v>43556</v>
      </c>
      <c r="G487" s="450">
        <f>F487+17</f>
        <v>43573</v>
      </c>
    </row>
    <row r="488" spans="1:7" s="429" customFormat="1" ht="15" customHeight="1">
      <c r="A488" s="1018" t="s">
        <v>106</v>
      </c>
      <c r="B488" s="1018"/>
      <c r="C488" s="456"/>
      <c r="D488" s="462"/>
      <c r="E488" s="454"/>
      <c r="F488" s="454"/>
      <c r="G488" s="454"/>
    </row>
    <row r="489" spans="1:7" s="419" customFormat="1" ht="15" customHeight="1">
      <c r="A489" s="453"/>
      <c r="B489" s="1021" t="s">
        <v>40</v>
      </c>
      <c r="C489" s="1052" t="s">
        <v>41</v>
      </c>
      <c r="D489" s="1052" t="s">
        <v>8</v>
      </c>
      <c r="E489" s="450" t="s">
        <v>2376</v>
      </c>
      <c r="F489" s="450" t="s">
        <v>9</v>
      </c>
      <c r="G489" s="450" t="s">
        <v>106</v>
      </c>
    </row>
    <row r="490" spans="1:7" s="419" customFormat="1" ht="15" customHeight="1">
      <c r="A490" s="453"/>
      <c r="B490" s="1022"/>
      <c r="C490" s="1053"/>
      <c r="D490" s="1053"/>
      <c r="E490" s="450" t="s">
        <v>2375</v>
      </c>
      <c r="F490" s="450" t="s">
        <v>44</v>
      </c>
      <c r="G490" s="450" t="s">
        <v>45</v>
      </c>
    </row>
    <row r="491" spans="1:7" s="419" customFormat="1" ht="15" customHeight="1">
      <c r="A491" s="453"/>
      <c r="B491" s="452" t="s">
        <v>299</v>
      </c>
      <c r="C491" s="451" t="s">
        <v>2410</v>
      </c>
      <c r="D491" s="1006" t="s">
        <v>167</v>
      </c>
      <c r="E491" s="461">
        <f>F491-5</f>
        <v>43523</v>
      </c>
      <c r="F491" s="450">
        <v>43528</v>
      </c>
      <c r="G491" s="450">
        <f>F491+15</f>
        <v>43543</v>
      </c>
    </row>
    <row r="492" spans="1:7" s="419" customFormat="1" ht="15" customHeight="1">
      <c r="A492" s="453"/>
      <c r="B492" s="452" t="s">
        <v>2409</v>
      </c>
      <c r="C492" s="451" t="s">
        <v>2408</v>
      </c>
      <c r="D492" s="1006"/>
      <c r="E492" s="461">
        <f>F492-5</f>
        <v>43530</v>
      </c>
      <c r="F492" s="450">
        <f>F491+7</f>
        <v>43535</v>
      </c>
      <c r="G492" s="450">
        <f>F492+15</f>
        <v>43550</v>
      </c>
    </row>
    <row r="493" spans="1:7" s="419" customFormat="1" ht="18" customHeight="1">
      <c r="A493" s="453"/>
      <c r="B493" s="452" t="s">
        <v>2407</v>
      </c>
      <c r="C493" s="451" t="s">
        <v>394</v>
      </c>
      <c r="D493" s="1006"/>
      <c r="E493" s="461">
        <f>F493-5</f>
        <v>43537</v>
      </c>
      <c r="F493" s="450">
        <f>F492+7</f>
        <v>43542</v>
      </c>
      <c r="G493" s="450">
        <f>F493+15</f>
        <v>43557</v>
      </c>
    </row>
    <row r="494" spans="1:7" s="419" customFormat="1" ht="18" customHeight="1">
      <c r="A494" s="453"/>
      <c r="B494" s="452" t="s">
        <v>2406</v>
      </c>
      <c r="C494" s="451" t="s">
        <v>2249</v>
      </c>
      <c r="D494" s="1006"/>
      <c r="E494" s="461">
        <f>F494-5</f>
        <v>43544</v>
      </c>
      <c r="F494" s="450">
        <f>F493+7</f>
        <v>43549</v>
      </c>
      <c r="G494" s="450">
        <f>F494+15</f>
        <v>43564</v>
      </c>
    </row>
    <row r="495" spans="1:7" s="419" customFormat="1" ht="17.25" customHeight="1">
      <c r="A495" s="453"/>
      <c r="B495" s="452" t="s">
        <v>2405</v>
      </c>
      <c r="C495" s="451" t="s">
        <v>1821</v>
      </c>
      <c r="D495" s="1006"/>
      <c r="E495" s="461">
        <f>F495-5</f>
        <v>43551</v>
      </c>
      <c r="F495" s="450">
        <f>F494+7</f>
        <v>43556</v>
      </c>
      <c r="G495" s="450">
        <f>F495+15</f>
        <v>43571</v>
      </c>
    </row>
    <row r="496" spans="1:7" s="429" customFormat="1" ht="15" customHeight="1">
      <c r="A496" s="1018" t="s">
        <v>108</v>
      </c>
      <c r="B496" s="1018"/>
      <c r="C496" s="456"/>
      <c r="D496" s="462"/>
      <c r="E496" s="454"/>
      <c r="F496" s="454"/>
      <c r="G496" s="454"/>
    </row>
    <row r="497" spans="1:7" s="419" customFormat="1" ht="15" customHeight="1">
      <c r="A497" s="453"/>
      <c r="B497" s="1021" t="s">
        <v>40</v>
      </c>
      <c r="C497" s="1052" t="s">
        <v>41</v>
      </c>
      <c r="D497" s="1052" t="s">
        <v>8</v>
      </c>
      <c r="E497" s="450" t="s">
        <v>2376</v>
      </c>
      <c r="F497" s="450" t="s">
        <v>9</v>
      </c>
      <c r="G497" s="450" t="s">
        <v>108</v>
      </c>
    </row>
    <row r="498" spans="1:7" s="419" customFormat="1" ht="15" customHeight="1">
      <c r="A498" s="453"/>
      <c r="B498" s="1022"/>
      <c r="C498" s="1053"/>
      <c r="D498" s="1053"/>
      <c r="E498" s="450" t="s">
        <v>2375</v>
      </c>
      <c r="F498" s="450" t="s">
        <v>44</v>
      </c>
      <c r="G498" s="450" t="s">
        <v>45</v>
      </c>
    </row>
    <row r="499" spans="1:7" s="419" customFormat="1" ht="15" customHeight="1">
      <c r="A499" s="453"/>
      <c r="B499" s="452" t="s">
        <v>367</v>
      </c>
      <c r="C499" s="451" t="s">
        <v>2190</v>
      </c>
      <c r="D499" s="1006" t="s">
        <v>204</v>
      </c>
      <c r="E499" s="461">
        <f>F499-5</f>
        <v>43522</v>
      </c>
      <c r="F499" s="450">
        <v>43527</v>
      </c>
      <c r="G499" s="450">
        <f>F499+17</f>
        <v>43544</v>
      </c>
    </row>
    <row r="500" spans="1:7" s="419" customFormat="1" ht="15" customHeight="1">
      <c r="A500" s="453"/>
      <c r="B500" s="452" t="s">
        <v>503</v>
      </c>
      <c r="C500" s="451" t="s">
        <v>2404</v>
      </c>
      <c r="D500" s="1006"/>
      <c r="E500" s="461">
        <f>F500-5</f>
        <v>43529</v>
      </c>
      <c r="F500" s="450">
        <f>F499+7</f>
        <v>43534</v>
      </c>
      <c r="G500" s="450">
        <f>F500+17</f>
        <v>43551</v>
      </c>
    </row>
    <row r="501" spans="1:7" s="419" customFormat="1" ht="18" customHeight="1">
      <c r="A501" s="453"/>
      <c r="B501" s="452" t="s">
        <v>392</v>
      </c>
      <c r="C501" s="451" t="s">
        <v>2403</v>
      </c>
      <c r="D501" s="1006"/>
      <c r="E501" s="461">
        <f>F501-5</f>
        <v>43536</v>
      </c>
      <c r="F501" s="450">
        <f>F500+7</f>
        <v>43541</v>
      </c>
      <c r="G501" s="450">
        <f>F501+17</f>
        <v>43558</v>
      </c>
    </row>
    <row r="502" spans="1:7" s="419" customFormat="1" ht="18" customHeight="1">
      <c r="A502" s="453"/>
      <c r="B502" s="452" t="s">
        <v>504</v>
      </c>
      <c r="C502" s="451" t="s">
        <v>18</v>
      </c>
      <c r="D502" s="1006"/>
      <c r="E502" s="461">
        <f>F502-5</f>
        <v>43543</v>
      </c>
      <c r="F502" s="450">
        <f>F501+7</f>
        <v>43548</v>
      </c>
      <c r="G502" s="450">
        <f>F502+17</f>
        <v>43565</v>
      </c>
    </row>
    <row r="503" spans="1:7" s="419" customFormat="1" ht="17.25" customHeight="1">
      <c r="A503" s="453"/>
      <c r="B503" s="452" t="s">
        <v>2402</v>
      </c>
      <c r="C503" s="451"/>
      <c r="D503" s="1006"/>
      <c r="E503" s="461">
        <f>F503-5</f>
        <v>43550</v>
      </c>
      <c r="F503" s="450">
        <f>F502+7</f>
        <v>43555</v>
      </c>
      <c r="G503" s="450">
        <f>F503+17</f>
        <v>43572</v>
      </c>
    </row>
    <row r="504" spans="1:7" s="457" customFormat="1" ht="18" customHeight="1">
      <c r="A504" s="1018" t="s">
        <v>2</v>
      </c>
      <c r="B504" s="1018"/>
      <c r="C504" s="460"/>
      <c r="D504" s="459"/>
      <c r="E504" s="458"/>
      <c r="F504" s="458"/>
      <c r="G504" s="458"/>
    </row>
    <row r="505" spans="1:7" s="419" customFormat="1" ht="18" customHeight="1">
      <c r="A505" s="453"/>
      <c r="B505" s="1021" t="s">
        <v>40</v>
      </c>
      <c r="C505" s="1052" t="s">
        <v>41</v>
      </c>
      <c r="D505" s="1052" t="s">
        <v>8</v>
      </c>
      <c r="E505" s="450" t="s">
        <v>2376</v>
      </c>
      <c r="F505" s="450" t="s">
        <v>9</v>
      </c>
      <c r="G505" s="450" t="s">
        <v>2</v>
      </c>
    </row>
    <row r="506" spans="1:7" s="419" customFormat="1" ht="18" customHeight="1">
      <c r="A506" s="453"/>
      <c r="B506" s="1022"/>
      <c r="C506" s="1053"/>
      <c r="D506" s="1053"/>
      <c r="E506" s="450" t="s">
        <v>2375</v>
      </c>
      <c r="F506" s="450" t="s">
        <v>44</v>
      </c>
      <c r="G506" s="450" t="s">
        <v>45</v>
      </c>
    </row>
    <row r="507" spans="1:7" s="419" customFormat="1" ht="17.25" customHeight="1">
      <c r="A507" s="453"/>
      <c r="B507" s="452" t="s">
        <v>2401</v>
      </c>
      <c r="C507" s="451" t="s">
        <v>315</v>
      </c>
      <c r="D507" s="1006" t="s">
        <v>265</v>
      </c>
      <c r="E507" s="450">
        <f>F507-5</f>
        <v>43522</v>
      </c>
      <c r="F507" s="449">
        <v>43527</v>
      </c>
      <c r="G507" s="449">
        <f>F507+18</f>
        <v>43545</v>
      </c>
    </row>
    <row r="508" spans="1:7" s="419" customFormat="1" ht="17.25" customHeight="1">
      <c r="A508" s="453"/>
      <c r="B508" s="452" t="s">
        <v>2400</v>
      </c>
      <c r="C508" s="451" t="s">
        <v>2174</v>
      </c>
      <c r="D508" s="1006"/>
      <c r="E508" s="450">
        <f>F508-5</f>
        <v>43529</v>
      </c>
      <c r="F508" s="449">
        <f>F507+7</f>
        <v>43534</v>
      </c>
      <c r="G508" s="449">
        <f>F508+18</f>
        <v>43552</v>
      </c>
    </row>
    <row r="509" spans="1:7" s="419" customFormat="1" ht="17.25" customHeight="1">
      <c r="A509" s="453"/>
      <c r="B509" s="452" t="s">
        <v>2399</v>
      </c>
      <c r="C509" s="451" t="s">
        <v>2398</v>
      </c>
      <c r="D509" s="1006"/>
      <c r="E509" s="450">
        <f>F509-5</f>
        <v>43536</v>
      </c>
      <c r="F509" s="449">
        <f>F508+7</f>
        <v>43541</v>
      </c>
      <c r="G509" s="449">
        <f>F509+18</f>
        <v>43559</v>
      </c>
    </row>
    <row r="510" spans="1:7" s="419" customFormat="1" ht="17.25" customHeight="1">
      <c r="A510" s="453"/>
      <c r="B510" s="452" t="s">
        <v>62</v>
      </c>
      <c r="C510" s="451" t="s">
        <v>266</v>
      </c>
      <c r="D510" s="1006"/>
      <c r="E510" s="450">
        <f>F510-5</f>
        <v>43543</v>
      </c>
      <c r="F510" s="449">
        <f>F509+7</f>
        <v>43548</v>
      </c>
      <c r="G510" s="449">
        <f>F510+18</f>
        <v>43566</v>
      </c>
    </row>
    <row r="511" spans="1:7" s="419" customFormat="1" ht="17.25" customHeight="1">
      <c r="B511" s="452" t="s">
        <v>2397</v>
      </c>
      <c r="C511" s="451" t="s">
        <v>2396</v>
      </c>
      <c r="D511" s="1006"/>
      <c r="E511" s="450">
        <f>F511-5</f>
        <v>43550</v>
      </c>
      <c r="F511" s="449">
        <f>F510+7</f>
        <v>43555</v>
      </c>
      <c r="G511" s="449">
        <f>F511+18</f>
        <v>43573</v>
      </c>
    </row>
    <row r="512" spans="1:7" s="429" customFormat="1" ht="18" customHeight="1">
      <c r="A512" s="1018" t="s">
        <v>2197</v>
      </c>
      <c r="B512" s="1018"/>
      <c r="C512" s="456"/>
      <c r="D512" s="455"/>
      <c r="E512" s="454"/>
      <c r="F512" s="454"/>
      <c r="G512" s="454"/>
    </row>
    <row r="513" spans="1:8" s="419" customFormat="1" ht="18" customHeight="1">
      <c r="A513" s="453"/>
      <c r="B513" s="1021" t="s">
        <v>40</v>
      </c>
      <c r="C513" s="1052" t="s">
        <v>41</v>
      </c>
      <c r="D513" s="1052" t="s">
        <v>8</v>
      </c>
      <c r="E513" s="450" t="s">
        <v>2376</v>
      </c>
      <c r="F513" s="450" t="s">
        <v>9</v>
      </c>
      <c r="G513" s="450" t="s">
        <v>2197</v>
      </c>
    </row>
    <row r="514" spans="1:8" s="419" customFormat="1" ht="18" customHeight="1">
      <c r="A514" s="453"/>
      <c r="B514" s="1022"/>
      <c r="C514" s="1053"/>
      <c r="D514" s="1053"/>
      <c r="E514" s="450" t="s">
        <v>2375</v>
      </c>
      <c r="F514" s="450" t="s">
        <v>44</v>
      </c>
      <c r="G514" s="450" t="s">
        <v>45</v>
      </c>
    </row>
    <row r="515" spans="1:8" s="419" customFormat="1" ht="17.25" customHeight="1">
      <c r="A515" s="453"/>
      <c r="B515" s="452" t="s">
        <v>368</v>
      </c>
      <c r="C515" s="451" t="s">
        <v>22</v>
      </c>
      <c r="D515" s="1006" t="s">
        <v>251</v>
      </c>
      <c r="E515" s="450">
        <f>F515-5</f>
        <v>43521</v>
      </c>
      <c r="F515" s="449">
        <v>43526</v>
      </c>
      <c r="G515" s="449">
        <f>F515+14</f>
        <v>43540</v>
      </c>
    </row>
    <row r="516" spans="1:8" s="419" customFormat="1" ht="17.25" customHeight="1">
      <c r="A516" s="453"/>
      <c r="B516" s="452" t="s">
        <v>636</v>
      </c>
      <c r="C516" s="451" t="s">
        <v>637</v>
      </c>
      <c r="D516" s="1006"/>
      <c r="E516" s="450">
        <f>F516-5</f>
        <v>43528</v>
      </c>
      <c r="F516" s="449">
        <f>F515+7</f>
        <v>43533</v>
      </c>
      <c r="G516" s="449">
        <f>F516+14</f>
        <v>43547</v>
      </c>
    </row>
    <row r="517" spans="1:8" s="419" customFormat="1" ht="17.25" customHeight="1">
      <c r="A517" s="453"/>
      <c r="B517" s="452" t="s">
        <v>347</v>
      </c>
      <c r="C517" s="451" t="s">
        <v>638</v>
      </c>
      <c r="D517" s="1006"/>
      <c r="E517" s="450">
        <f>F517-5</f>
        <v>43535</v>
      </c>
      <c r="F517" s="449">
        <f>F516+7</f>
        <v>43540</v>
      </c>
      <c r="G517" s="449">
        <f>F517+14</f>
        <v>43554</v>
      </c>
    </row>
    <row r="518" spans="1:8" s="419" customFormat="1" ht="17.25" customHeight="1">
      <c r="A518" s="453"/>
      <c r="B518" s="452" t="s">
        <v>300</v>
      </c>
      <c r="C518" s="451" t="s">
        <v>639</v>
      </c>
      <c r="D518" s="1006"/>
      <c r="E518" s="450">
        <f>F518-5</f>
        <v>43542</v>
      </c>
      <c r="F518" s="449">
        <f>F517+7</f>
        <v>43547</v>
      </c>
      <c r="G518" s="449">
        <f>F518+14</f>
        <v>43561</v>
      </c>
    </row>
    <row r="519" spans="1:8" s="419" customFormat="1" ht="17.25" customHeight="1">
      <c r="B519" s="452" t="s">
        <v>368</v>
      </c>
      <c r="C519" s="451" t="s">
        <v>18</v>
      </c>
      <c r="D519" s="1006"/>
      <c r="E519" s="450">
        <f>F519-5</f>
        <v>43549</v>
      </c>
      <c r="F519" s="449">
        <f>F518+7</f>
        <v>43554</v>
      </c>
      <c r="G519" s="449">
        <f>F519+14</f>
        <v>43568</v>
      </c>
    </row>
    <row r="520" spans="1:8" s="429" customFormat="1" ht="18" customHeight="1">
      <c r="A520" s="1018" t="s">
        <v>2395</v>
      </c>
      <c r="B520" s="1018"/>
      <c r="C520" s="456"/>
      <c r="D520" s="455"/>
      <c r="E520" s="454"/>
      <c r="F520" s="454"/>
      <c r="G520" s="454"/>
    </row>
    <row r="521" spans="1:8" s="419" customFormat="1" ht="18" customHeight="1">
      <c r="A521" s="453"/>
      <c r="B521" s="1021" t="s">
        <v>40</v>
      </c>
      <c r="C521" s="1052" t="s">
        <v>41</v>
      </c>
      <c r="D521" s="1052" t="s">
        <v>8</v>
      </c>
      <c r="E521" s="450" t="s">
        <v>2376</v>
      </c>
      <c r="F521" s="450" t="s">
        <v>9</v>
      </c>
      <c r="G521" s="450" t="s">
        <v>2197</v>
      </c>
    </row>
    <row r="522" spans="1:8" s="419" customFormat="1" ht="18" customHeight="1">
      <c r="A522" s="453"/>
      <c r="B522" s="1022"/>
      <c r="C522" s="1053"/>
      <c r="D522" s="1053"/>
      <c r="E522" s="450" t="s">
        <v>2375</v>
      </c>
      <c r="F522" s="450" t="s">
        <v>44</v>
      </c>
      <c r="G522" s="450" t="s">
        <v>45</v>
      </c>
    </row>
    <row r="523" spans="1:8" s="419" customFormat="1" ht="17.25" customHeight="1">
      <c r="A523" s="453"/>
      <c r="B523" s="452" t="s">
        <v>2394</v>
      </c>
      <c r="C523" s="451" t="s">
        <v>2393</v>
      </c>
      <c r="D523" s="1006" t="s">
        <v>231</v>
      </c>
      <c r="E523" s="450">
        <f>F523-5</f>
        <v>43522</v>
      </c>
      <c r="F523" s="449">
        <v>43527</v>
      </c>
      <c r="G523" s="449">
        <f>F523+9</f>
        <v>43536</v>
      </c>
    </row>
    <row r="524" spans="1:8" s="419" customFormat="1" ht="17.25" customHeight="1">
      <c r="A524" s="453"/>
      <c r="B524" s="452" t="s">
        <v>2392</v>
      </c>
      <c r="C524" s="451" t="s">
        <v>2391</v>
      </c>
      <c r="D524" s="1006"/>
      <c r="E524" s="450">
        <f>F524-5</f>
        <v>43529</v>
      </c>
      <c r="F524" s="449">
        <f>F523+7</f>
        <v>43534</v>
      </c>
      <c r="G524" s="449">
        <f>F524+9</f>
        <v>43543</v>
      </c>
    </row>
    <row r="525" spans="1:8" s="419" customFormat="1" ht="17.25" customHeight="1">
      <c r="A525" s="453"/>
      <c r="B525" s="452" t="s">
        <v>111</v>
      </c>
      <c r="C525" s="451"/>
      <c r="D525" s="1006"/>
      <c r="E525" s="450">
        <f>F525-5</f>
        <v>43536</v>
      </c>
      <c r="F525" s="449">
        <f>F524+7</f>
        <v>43541</v>
      </c>
      <c r="G525" s="449">
        <f>F525+9</f>
        <v>43550</v>
      </c>
    </row>
    <row r="526" spans="1:8" s="419" customFormat="1" ht="17.25" customHeight="1">
      <c r="A526" s="453"/>
      <c r="B526" s="452" t="s">
        <v>364</v>
      </c>
      <c r="C526" s="451" t="s">
        <v>2390</v>
      </c>
      <c r="D526" s="1006"/>
      <c r="E526" s="450">
        <f>F526-5</f>
        <v>43543</v>
      </c>
      <c r="F526" s="449">
        <f>F525+7</f>
        <v>43548</v>
      </c>
      <c r="G526" s="449">
        <f>F526+9</f>
        <v>43557</v>
      </c>
    </row>
    <row r="527" spans="1:8" s="419" customFormat="1" ht="17.100000000000001" customHeight="1">
      <c r="B527" s="452" t="s">
        <v>2389</v>
      </c>
      <c r="C527" s="451" t="s">
        <v>2388</v>
      </c>
      <c r="D527" s="1006"/>
      <c r="E527" s="450">
        <f>F527-5</f>
        <v>43550</v>
      </c>
      <c r="F527" s="449">
        <f>F526+7</f>
        <v>43555</v>
      </c>
      <c r="G527" s="449">
        <f>F527+9</f>
        <v>43564</v>
      </c>
    </row>
    <row r="528" spans="1:8" s="414" customFormat="1" ht="18" customHeight="1">
      <c r="A528" s="1013" t="s">
        <v>2387</v>
      </c>
      <c r="B528" s="1014"/>
      <c r="C528" s="448"/>
      <c r="D528" s="448"/>
      <c r="E528" s="448"/>
      <c r="F528" s="448"/>
      <c r="G528" s="448"/>
      <c r="H528" s="419"/>
    </row>
    <row r="529" spans="1:7" s="429" customFormat="1" ht="15.75" customHeight="1">
      <c r="A529" s="1015" t="s">
        <v>138</v>
      </c>
      <c r="B529" s="1015"/>
      <c r="C529" s="447"/>
      <c r="D529" s="431"/>
      <c r="E529" s="431"/>
      <c r="F529" s="430"/>
      <c r="G529" s="430"/>
    </row>
    <row r="530" spans="1:7" s="419" customFormat="1" ht="15">
      <c r="A530" s="425"/>
      <c r="B530" s="1029" t="s">
        <v>40</v>
      </c>
      <c r="C530" s="1064" t="s">
        <v>41</v>
      </c>
      <c r="D530" s="1057" t="s">
        <v>8</v>
      </c>
      <c r="E530" s="428" t="s">
        <v>2376</v>
      </c>
      <c r="F530" s="427" t="s">
        <v>9</v>
      </c>
      <c r="G530" s="426" t="s">
        <v>138</v>
      </c>
    </row>
    <row r="531" spans="1:7" s="419" customFormat="1" ht="15">
      <c r="A531" s="425"/>
      <c r="B531" s="1030"/>
      <c r="C531" s="1065"/>
      <c r="D531" s="1100"/>
      <c r="E531" s="428" t="s">
        <v>2375</v>
      </c>
      <c r="F531" s="427" t="s">
        <v>44</v>
      </c>
      <c r="G531" s="426" t="s">
        <v>45</v>
      </c>
    </row>
    <row r="532" spans="1:7" s="419" customFormat="1" ht="15">
      <c r="A532" s="425"/>
      <c r="B532" s="423" t="s">
        <v>14</v>
      </c>
      <c r="C532" s="422" t="s">
        <v>2386</v>
      </c>
      <c r="D532" s="1101" t="s">
        <v>13</v>
      </c>
      <c r="E532" s="421">
        <f>F532-5</f>
        <v>43526</v>
      </c>
      <c r="F532" s="420">
        <v>43531</v>
      </c>
      <c r="G532" s="420">
        <f>F532+2</f>
        <v>43533</v>
      </c>
    </row>
    <row r="533" spans="1:7" s="419" customFormat="1" ht="15">
      <c r="A533" s="425"/>
      <c r="B533" s="423" t="s">
        <v>14</v>
      </c>
      <c r="C533" s="422" t="s">
        <v>2385</v>
      </c>
      <c r="D533" s="1102"/>
      <c r="E533" s="434">
        <f>F533-5</f>
        <v>43533</v>
      </c>
      <c r="F533" s="446">
        <f>F532+7</f>
        <v>43538</v>
      </c>
      <c r="G533" s="420">
        <f>F533+2</f>
        <v>43540</v>
      </c>
    </row>
    <row r="534" spans="1:7" s="419" customFormat="1" ht="15">
      <c r="A534" s="425"/>
      <c r="B534" s="423" t="s">
        <v>14</v>
      </c>
      <c r="C534" s="422" t="s">
        <v>2384</v>
      </c>
      <c r="D534" s="1102"/>
      <c r="E534" s="434">
        <f>F534-5</f>
        <v>43540</v>
      </c>
      <c r="F534" s="445">
        <f>F533+7</f>
        <v>43545</v>
      </c>
      <c r="G534" s="436">
        <f>F534+2</f>
        <v>43547</v>
      </c>
    </row>
    <row r="535" spans="1:7" s="419" customFormat="1" ht="15">
      <c r="A535" s="425"/>
      <c r="B535" s="444" t="s">
        <v>14</v>
      </c>
      <c r="C535" s="422" t="s">
        <v>2383</v>
      </c>
      <c r="D535" s="1102"/>
      <c r="E535" s="434">
        <f>F535-5</f>
        <v>43547</v>
      </c>
      <c r="F535" s="443">
        <f>F534+7</f>
        <v>43552</v>
      </c>
      <c r="G535" s="433">
        <f>F535+2</f>
        <v>43554</v>
      </c>
    </row>
    <row r="536" spans="1:7" s="419" customFormat="1" ht="15">
      <c r="A536" s="425"/>
      <c r="B536" s="432" t="s">
        <v>14</v>
      </c>
      <c r="C536" s="422" t="s">
        <v>2382</v>
      </c>
      <c r="D536" s="1103"/>
      <c r="E536" s="434">
        <f>F536-5</f>
        <v>43554</v>
      </c>
      <c r="F536" s="443">
        <f>F535+7</f>
        <v>43559</v>
      </c>
      <c r="G536" s="433">
        <f>F536+2</f>
        <v>43561</v>
      </c>
    </row>
    <row r="537" spans="1:7" s="419" customFormat="1" ht="15">
      <c r="A537" s="425"/>
      <c r="B537" s="430"/>
      <c r="C537" s="442"/>
      <c r="D537" s="441"/>
      <c r="E537" s="440"/>
      <c r="F537" s="439"/>
      <c r="G537" s="438"/>
    </row>
    <row r="538" spans="1:7" s="419" customFormat="1" ht="15">
      <c r="A538" s="425"/>
      <c r="B538" s="1021" t="s">
        <v>40</v>
      </c>
      <c r="C538" s="1052" t="s">
        <v>41</v>
      </c>
      <c r="D538" s="1052" t="s">
        <v>8</v>
      </c>
      <c r="E538" s="437" t="s">
        <v>2376</v>
      </c>
      <c r="F538" s="437" t="s">
        <v>9</v>
      </c>
      <c r="G538" s="437" t="s">
        <v>138</v>
      </c>
    </row>
    <row r="539" spans="1:7" s="419" customFormat="1" ht="15">
      <c r="A539" s="425"/>
      <c r="B539" s="1034"/>
      <c r="C539" s="1056"/>
      <c r="D539" s="1056"/>
      <c r="E539" s="437" t="s">
        <v>2375</v>
      </c>
      <c r="F539" s="437" t="s">
        <v>44</v>
      </c>
      <c r="G539" s="437" t="s">
        <v>45</v>
      </c>
    </row>
    <row r="540" spans="1:7" s="419" customFormat="1" ht="15">
      <c r="A540" s="425"/>
      <c r="B540" s="432" t="s">
        <v>140</v>
      </c>
      <c r="C540" s="435" t="s">
        <v>2381</v>
      </c>
      <c r="D540" s="1104" t="s">
        <v>15</v>
      </c>
      <c r="E540" s="434">
        <f>F540-5</f>
        <v>43522</v>
      </c>
      <c r="F540" s="420">
        <v>43527</v>
      </c>
      <c r="G540" s="420">
        <f>F540+2</f>
        <v>43529</v>
      </c>
    </row>
    <row r="541" spans="1:7" s="419" customFormat="1" ht="15">
      <c r="A541" s="425"/>
      <c r="B541" s="432" t="s">
        <v>140</v>
      </c>
      <c r="C541" s="435" t="s">
        <v>2380</v>
      </c>
      <c r="D541" s="1102"/>
      <c r="E541" s="434">
        <f>F541-5</f>
        <v>43529</v>
      </c>
      <c r="F541" s="420">
        <f>F540+7</f>
        <v>43534</v>
      </c>
      <c r="G541" s="420">
        <f>F541+2</f>
        <v>43536</v>
      </c>
    </row>
    <row r="542" spans="1:7" s="419" customFormat="1" ht="15">
      <c r="A542" s="425"/>
      <c r="B542" s="432" t="s">
        <v>140</v>
      </c>
      <c r="C542" s="435" t="s">
        <v>2379</v>
      </c>
      <c r="D542" s="1102"/>
      <c r="E542" s="434">
        <f>F542-5</f>
        <v>43536</v>
      </c>
      <c r="F542" s="436">
        <f>F541+7</f>
        <v>43541</v>
      </c>
      <c r="G542" s="436">
        <f>F542+2</f>
        <v>43543</v>
      </c>
    </row>
    <row r="543" spans="1:7" s="419" customFormat="1" ht="15">
      <c r="A543" s="425"/>
      <c r="B543" s="432" t="s">
        <v>140</v>
      </c>
      <c r="C543" s="435" t="s">
        <v>2378</v>
      </c>
      <c r="D543" s="1102"/>
      <c r="E543" s="434">
        <f>F543-5</f>
        <v>43543</v>
      </c>
      <c r="F543" s="433">
        <f>F542+7</f>
        <v>43548</v>
      </c>
      <c r="G543" s="433">
        <f>F543+2</f>
        <v>43550</v>
      </c>
    </row>
    <row r="544" spans="1:7" s="419" customFormat="1" ht="15">
      <c r="A544" s="425"/>
      <c r="B544" s="432" t="s">
        <v>140</v>
      </c>
      <c r="C544" s="435" t="s">
        <v>2377</v>
      </c>
      <c r="D544" s="1103"/>
      <c r="E544" s="434">
        <f>F544-5</f>
        <v>43550</v>
      </c>
      <c r="F544" s="433">
        <f>F543+7</f>
        <v>43555</v>
      </c>
      <c r="G544" s="433">
        <f>F544+2</f>
        <v>43557</v>
      </c>
    </row>
    <row r="545" spans="1:8" s="429" customFormat="1" ht="15">
      <c r="A545" s="1015" t="s">
        <v>141</v>
      </c>
      <c r="B545" s="1015"/>
      <c r="C545" s="432"/>
      <c r="D545" s="431"/>
      <c r="E545" s="431"/>
      <c r="F545" s="430"/>
      <c r="G545" s="430"/>
    </row>
    <row r="546" spans="1:8" s="419" customFormat="1" ht="15">
      <c r="A546" s="425"/>
      <c r="B546" s="1029" t="s">
        <v>40</v>
      </c>
      <c r="C546" s="1057" t="s">
        <v>41</v>
      </c>
      <c r="D546" s="1098" t="s">
        <v>8</v>
      </c>
      <c r="E546" s="428" t="s">
        <v>2376</v>
      </c>
      <c r="F546" s="427" t="s">
        <v>9</v>
      </c>
      <c r="G546" s="426" t="s">
        <v>141</v>
      </c>
    </row>
    <row r="547" spans="1:8" s="419" customFormat="1" ht="15">
      <c r="A547" s="425"/>
      <c r="B547" s="1030"/>
      <c r="C547" s="1058"/>
      <c r="D547" s="1098"/>
      <c r="E547" s="428" t="s">
        <v>2375</v>
      </c>
      <c r="F547" s="427" t="s">
        <v>44</v>
      </c>
      <c r="G547" s="426" t="s">
        <v>45</v>
      </c>
    </row>
    <row r="548" spans="1:8" s="419" customFormat="1" ht="15">
      <c r="A548" s="425"/>
      <c r="B548" s="423" t="s">
        <v>16</v>
      </c>
      <c r="C548" s="422" t="s">
        <v>2374</v>
      </c>
      <c r="D548" s="1099" t="s">
        <v>17</v>
      </c>
      <c r="E548" s="421">
        <f t="shared" ref="E548:E556" si="0">F548-5</f>
        <v>43522</v>
      </c>
      <c r="F548" s="420">
        <v>43527</v>
      </c>
      <c r="G548" s="420">
        <f t="shared" ref="G548:G556" si="1">F548+1</f>
        <v>43528</v>
      </c>
    </row>
    <row r="549" spans="1:8" s="419" customFormat="1" ht="15">
      <c r="A549" s="425"/>
      <c r="B549" s="423" t="s">
        <v>16</v>
      </c>
      <c r="C549" s="422" t="s">
        <v>2373</v>
      </c>
      <c r="D549" s="1099"/>
      <c r="E549" s="421">
        <f t="shared" si="0"/>
        <v>43526</v>
      </c>
      <c r="F549" s="420">
        <f>F548+4</f>
        <v>43531</v>
      </c>
      <c r="G549" s="420">
        <f t="shared" si="1"/>
        <v>43532</v>
      </c>
    </row>
    <row r="550" spans="1:8" s="419" customFormat="1" ht="15">
      <c r="A550" s="425"/>
      <c r="B550" s="423" t="s">
        <v>16</v>
      </c>
      <c r="C550" s="422" t="s">
        <v>2372</v>
      </c>
      <c r="D550" s="1099"/>
      <c r="E550" s="421">
        <f t="shared" si="0"/>
        <v>43529</v>
      </c>
      <c r="F550" s="420">
        <f>F549+3</f>
        <v>43534</v>
      </c>
      <c r="G550" s="420">
        <f t="shared" si="1"/>
        <v>43535</v>
      </c>
    </row>
    <row r="551" spans="1:8" s="419" customFormat="1" ht="15">
      <c r="A551" s="425"/>
      <c r="B551" s="423" t="s">
        <v>16</v>
      </c>
      <c r="C551" s="422" t="s">
        <v>2371</v>
      </c>
      <c r="D551" s="1099"/>
      <c r="E551" s="421">
        <f t="shared" si="0"/>
        <v>43533</v>
      </c>
      <c r="F551" s="420">
        <f>F550+4</f>
        <v>43538</v>
      </c>
      <c r="G551" s="420">
        <f t="shared" si="1"/>
        <v>43539</v>
      </c>
    </row>
    <row r="552" spans="1:8" s="419" customFormat="1" ht="15">
      <c r="A552" s="425"/>
      <c r="B552" s="423" t="s">
        <v>16</v>
      </c>
      <c r="C552" s="422" t="s">
        <v>2370</v>
      </c>
      <c r="D552" s="1099"/>
      <c r="E552" s="421">
        <f t="shared" si="0"/>
        <v>43536</v>
      </c>
      <c r="F552" s="420">
        <f>F551+3</f>
        <v>43541</v>
      </c>
      <c r="G552" s="420">
        <f t="shared" si="1"/>
        <v>43542</v>
      </c>
    </row>
    <row r="553" spans="1:8" s="419" customFormat="1" ht="15">
      <c r="A553" s="425"/>
      <c r="B553" s="423" t="s">
        <v>16</v>
      </c>
      <c r="C553" s="422" t="s">
        <v>2369</v>
      </c>
      <c r="D553" s="1099"/>
      <c r="E553" s="421">
        <f t="shared" si="0"/>
        <v>43540</v>
      </c>
      <c r="F553" s="420">
        <f>F552+4</f>
        <v>43545</v>
      </c>
      <c r="G553" s="420">
        <f t="shared" si="1"/>
        <v>43546</v>
      </c>
    </row>
    <row r="554" spans="1:8" s="419" customFormat="1" ht="15">
      <c r="A554" s="425"/>
      <c r="B554" s="423" t="s">
        <v>16</v>
      </c>
      <c r="C554" s="422" t="s">
        <v>2368</v>
      </c>
      <c r="D554" s="1099"/>
      <c r="E554" s="421">
        <f t="shared" si="0"/>
        <v>43543</v>
      </c>
      <c r="F554" s="420">
        <f>F553+3</f>
        <v>43548</v>
      </c>
      <c r="G554" s="420">
        <f t="shared" si="1"/>
        <v>43549</v>
      </c>
      <c r="H554" s="414"/>
    </row>
    <row r="555" spans="1:8" s="419" customFormat="1">
      <c r="A555" s="424"/>
      <c r="B555" s="423" t="s">
        <v>16</v>
      </c>
      <c r="C555" s="422" t="s">
        <v>2367</v>
      </c>
      <c r="D555" s="1099"/>
      <c r="E555" s="421">
        <f t="shared" si="0"/>
        <v>43547</v>
      </c>
      <c r="F555" s="420">
        <f>F554+4</f>
        <v>43552</v>
      </c>
      <c r="G555" s="420">
        <f t="shared" si="1"/>
        <v>43553</v>
      </c>
      <c r="H555" s="413"/>
    </row>
    <row r="556" spans="1:8" s="419" customFormat="1">
      <c r="A556" s="424"/>
      <c r="B556" s="423" t="s">
        <v>16</v>
      </c>
      <c r="C556" s="422" t="s">
        <v>2366</v>
      </c>
      <c r="D556" s="1099"/>
      <c r="E556" s="421">
        <f t="shared" si="0"/>
        <v>43550</v>
      </c>
      <c r="F556" s="420">
        <f>F555+3</f>
        <v>43555</v>
      </c>
      <c r="G556" s="420">
        <f t="shared" si="1"/>
        <v>43556</v>
      </c>
      <c r="H556" s="413"/>
    </row>
    <row r="557" spans="1:8" s="414" customFormat="1">
      <c r="A557" s="417"/>
      <c r="B557" s="418"/>
      <c r="C557" s="417"/>
      <c r="D557" s="417"/>
      <c r="E557" s="417"/>
      <c r="F557" s="417"/>
      <c r="G557" s="417"/>
      <c r="H557" s="413"/>
    </row>
    <row r="558" spans="1:8">
      <c r="A558" s="417"/>
      <c r="B558" s="418"/>
      <c r="C558" s="417"/>
      <c r="D558" s="417"/>
      <c r="E558" s="417"/>
      <c r="F558" s="417"/>
      <c r="G558" s="417"/>
    </row>
    <row r="559" spans="1:8">
      <c r="A559" s="417"/>
      <c r="B559" s="418"/>
      <c r="C559" s="417"/>
      <c r="D559" s="417"/>
      <c r="E559" s="417"/>
      <c r="F559" s="417"/>
      <c r="G559" s="417"/>
    </row>
    <row r="560" spans="1:8">
      <c r="A560" s="417"/>
      <c r="B560" s="418"/>
      <c r="D560" s="417"/>
      <c r="E560" s="417"/>
      <c r="F560" s="417"/>
      <c r="G560" s="417"/>
    </row>
    <row r="561" spans="1:7">
      <c r="A561" s="417"/>
      <c r="B561" s="418"/>
      <c r="C561" s="417"/>
      <c r="D561" s="417"/>
      <c r="E561" s="417"/>
      <c r="F561" s="417"/>
      <c r="G561" s="417"/>
    </row>
    <row r="562" spans="1:7">
      <c r="A562" s="417"/>
      <c r="B562" s="418"/>
      <c r="C562" s="417"/>
      <c r="D562" s="417"/>
      <c r="E562" s="417"/>
      <c r="F562" s="417"/>
      <c r="G562" s="417"/>
    </row>
    <row r="563" spans="1:7">
      <c r="A563" s="417"/>
      <c r="B563" s="418"/>
      <c r="C563" s="417"/>
      <c r="D563" s="417"/>
      <c r="E563" s="417"/>
      <c r="F563" s="417"/>
      <c r="G563" s="417"/>
    </row>
    <row r="564" spans="1:7">
      <c r="A564" s="417"/>
      <c r="B564" s="418"/>
      <c r="C564" s="417"/>
      <c r="D564" s="417"/>
      <c r="E564" s="414"/>
      <c r="F564" s="417"/>
      <c r="G564" s="417"/>
    </row>
    <row r="565" spans="1:7">
      <c r="A565" s="417"/>
      <c r="B565" s="418"/>
      <c r="C565" s="417"/>
      <c r="D565" s="417"/>
      <c r="E565" s="417"/>
      <c r="F565" s="417"/>
      <c r="G565" s="417"/>
    </row>
    <row r="566" spans="1:7">
      <c r="A566" s="417"/>
      <c r="B566" s="418"/>
      <c r="C566" s="417"/>
      <c r="D566" s="417"/>
      <c r="E566" s="417"/>
      <c r="F566" s="417"/>
      <c r="G566" s="417"/>
    </row>
    <row r="567" spans="1:7">
      <c r="A567" s="417"/>
      <c r="B567" s="418"/>
      <c r="C567" s="417"/>
      <c r="D567" s="417"/>
      <c r="E567" s="417"/>
      <c r="F567" s="417"/>
      <c r="G567" s="417"/>
    </row>
    <row r="568" spans="1:7">
      <c r="A568" s="417"/>
      <c r="B568" s="418"/>
      <c r="C568" s="417"/>
      <c r="D568" s="417"/>
      <c r="E568" s="417"/>
      <c r="F568" s="417"/>
      <c r="G568" s="417"/>
    </row>
    <row r="569" spans="1:7">
      <c r="A569" s="417"/>
      <c r="B569" s="418"/>
      <c r="C569" s="417"/>
      <c r="D569" s="417"/>
      <c r="E569" s="417"/>
      <c r="F569" s="417"/>
      <c r="G569" s="417"/>
    </row>
    <row r="570" spans="1:7">
      <c r="A570" s="417"/>
      <c r="B570" s="418"/>
      <c r="C570" s="417"/>
      <c r="D570" s="417"/>
      <c r="E570" s="417"/>
      <c r="F570" s="417"/>
      <c r="G570" s="417"/>
    </row>
    <row r="571" spans="1:7">
      <c r="A571" s="417"/>
      <c r="B571" s="418"/>
      <c r="C571" s="417"/>
      <c r="D571" s="417"/>
      <c r="E571" s="417"/>
      <c r="F571" s="417"/>
      <c r="G571" s="417"/>
    </row>
    <row r="572" spans="1:7">
      <c r="A572" s="417"/>
      <c r="B572" s="418"/>
      <c r="C572" s="417"/>
      <c r="D572" s="417"/>
      <c r="E572" s="417"/>
      <c r="F572" s="417"/>
      <c r="G572" s="417"/>
    </row>
    <row r="573" spans="1:7">
      <c r="A573" s="417"/>
      <c r="B573" s="418"/>
      <c r="C573" s="417"/>
      <c r="D573" s="417"/>
      <c r="E573" s="417"/>
      <c r="F573" s="417"/>
      <c r="G573" s="417"/>
    </row>
    <row r="574" spans="1:7">
      <c r="A574" s="417"/>
      <c r="B574" s="418"/>
      <c r="C574" s="417"/>
      <c r="D574" s="417"/>
      <c r="E574" s="417"/>
      <c r="F574" s="417"/>
      <c r="G574" s="417"/>
    </row>
    <row r="575" spans="1:7">
      <c r="A575" s="417"/>
      <c r="B575" s="418"/>
      <c r="C575" s="417"/>
      <c r="D575" s="417"/>
      <c r="E575" s="417"/>
      <c r="F575" s="417"/>
      <c r="G575" s="417"/>
    </row>
    <row r="576" spans="1:7">
      <c r="A576" s="417"/>
      <c r="B576" s="418"/>
      <c r="C576" s="417"/>
      <c r="D576" s="417"/>
      <c r="E576" s="417"/>
      <c r="F576" s="417"/>
      <c r="G576" s="417"/>
    </row>
    <row r="577" spans="1:7">
      <c r="A577" s="417"/>
      <c r="B577" s="418"/>
      <c r="C577" s="417"/>
      <c r="D577" s="417"/>
      <c r="E577" s="417"/>
      <c r="F577" s="417"/>
      <c r="G577" s="417"/>
    </row>
    <row r="578" spans="1:7">
      <c r="A578" s="417"/>
      <c r="B578" s="418"/>
      <c r="C578" s="417"/>
      <c r="D578" s="417"/>
      <c r="E578" s="417"/>
      <c r="F578" s="417"/>
      <c r="G578" s="417"/>
    </row>
    <row r="579" spans="1:7">
      <c r="A579" s="414"/>
      <c r="D579" s="414"/>
      <c r="E579" s="414"/>
      <c r="F579" s="414"/>
      <c r="G579" s="414"/>
    </row>
    <row r="580" spans="1:7">
      <c r="A580" s="414"/>
      <c r="D580" s="414"/>
      <c r="E580" s="414"/>
      <c r="F580" s="414"/>
      <c r="G580" s="414"/>
    </row>
    <row r="581" spans="1:7">
      <c r="A581" s="414"/>
      <c r="D581" s="414"/>
      <c r="E581" s="414"/>
      <c r="F581" s="414"/>
      <c r="G581" s="414"/>
    </row>
    <row r="582" spans="1:7">
      <c r="A582" s="414"/>
      <c r="D582" s="414"/>
      <c r="E582" s="414"/>
      <c r="F582" s="414"/>
      <c r="G582" s="414"/>
    </row>
    <row r="583" spans="1:7">
      <c r="A583" s="414"/>
      <c r="D583" s="414"/>
      <c r="E583" s="414"/>
      <c r="F583" s="414"/>
      <c r="G583" s="414"/>
    </row>
    <row r="584" spans="1:7">
      <c r="A584" s="414"/>
      <c r="D584" s="414"/>
      <c r="E584" s="414"/>
      <c r="F584" s="414"/>
      <c r="G584" s="414"/>
    </row>
    <row r="585" spans="1:7">
      <c r="A585" s="414"/>
      <c r="D585" s="414"/>
      <c r="E585" s="414"/>
      <c r="F585" s="414"/>
      <c r="G585" s="414"/>
    </row>
    <row r="586" spans="1:7">
      <c r="A586" s="414"/>
      <c r="D586" s="414"/>
      <c r="E586" s="414"/>
      <c r="F586" s="414"/>
      <c r="G586" s="414"/>
    </row>
    <row r="587" spans="1:7">
      <c r="A587" s="414"/>
      <c r="D587" s="414"/>
      <c r="E587" s="414"/>
      <c r="F587" s="414"/>
      <c r="G587" s="414"/>
    </row>
    <row r="588" spans="1:7">
      <c r="A588" s="414"/>
      <c r="D588" s="414"/>
      <c r="E588" s="414"/>
      <c r="F588" s="414"/>
      <c r="G588" s="414"/>
    </row>
    <row r="589" spans="1:7">
      <c r="A589" s="414"/>
      <c r="D589" s="414"/>
      <c r="E589" s="414"/>
      <c r="F589" s="414"/>
      <c r="G589" s="414"/>
    </row>
    <row r="590" spans="1:7">
      <c r="A590" s="414"/>
      <c r="D590" s="414"/>
      <c r="E590" s="414"/>
      <c r="F590" s="414"/>
      <c r="G590" s="414"/>
    </row>
    <row r="591" spans="1:7">
      <c r="A591" s="414"/>
      <c r="D591" s="414"/>
      <c r="E591" s="414"/>
      <c r="F591" s="414"/>
      <c r="G591" s="414"/>
    </row>
    <row r="592" spans="1:7">
      <c r="A592" s="414"/>
      <c r="D592" s="414"/>
      <c r="E592" s="414"/>
      <c r="F592" s="414"/>
      <c r="G592" s="414"/>
    </row>
    <row r="593" spans="1:7">
      <c r="A593" s="414"/>
      <c r="D593" s="414"/>
      <c r="E593" s="414"/>
      <c r="F593" s="414"/>
      <c r="G593" s="414"/>
    </row>
    <row r="594" spans="1:7">
      <c r="A594" s="414"/>
      <c r="D594" s="414"/>
      <c r="E594" s="414"/>
      <c r="F594" s="414"/>
      <c r="G594" s="414"/>
    </row>
    <row r="595" spans="1:7">
      <c r="A595" s="414"/>
      <c r="D595" s="414"/>
      <c r="E595" s="414"/>
      <c r="F595" s="414"/>
      <c r="G595" s="414"/>
    </row>
    <row r="596" spans="1:7">
      <c r="A596" s="414"/>
      <c r="D596" s="414"/>
      <c r="E596" s="414"/>
      <c r="F596" s="414"/>
      <c r="G596" s="414"/>
    </row>
    <row r="597" spans="1:7">
      <c r="A597" s="414"/>
      <c r="D597" s="414"/>
      <c r="E597" s="414"/>
      <c r="F597" s="414"/>
      <c r="G597" s="414"/>
    </row>
    <row r="598" spans="1:7">
      <c r="A598" s="414"/>
      <c r="D598" s="414"/>
      <c r="E598" s="414"/>
      <c r="F598" s="414"/>
      <c r="G598" s="414"/>
    </row>
    <row r="599" spans="1:7">
      <c r="A599" s="414"/>
      <c r="D599" s="414"/>
      <c r="E599" s="414"/>
      <c r="F599" s="414"/>
      <c r="G599" s="414"/>
    </row>
    <row r="600" spans="1:7">
      <c r="A600" s="414"/>
      <c r="D600" s="414"/>
      <c r="E600" s="414"/>
      <c r="F600" s="414"/>
      <c r="G600" s="414"/>
    </row>
    <row r="601" spans="1:7">
      <c r="A601" s="414"/>
      <c r="D601" s="414"/>
      <c r="E601" s="414"/>
      <c r="F601" s="414"/>
      <c r="G601" s="414"/>
    </row>
    <row r="602" spans="1:7">
      <c r="A602" s="414"/>
      <c r="D602" s="414"/>
      <c r="E602" s="414"/>
      <c r="F602" s="414"/>
      <c r="G602" s="414"/>
    </row>
    <row r="603" spans="1:7">
      <c r="A603" s="414"/>
      <c r="D603" s="414"/>
      <c r="E603" s="414"/>
      <c r="F603" s="414"/>
      <c r="G603" s="414"/>
    </row>
    <row r="604" spans="1:7">
      <c r="A604" s="414"/>
      <c r="D604" s="414"/>
      <c r="E604" s="414"/>
      <c r="F604" s="414"/>
      <c r="G604" s="414"/>
    </row>
    <row r="605" spans="1:7">
      <c r="A605" s="414"/>
      <c r="D605" s="414"/>
      <c r="E605" s="414"/>
      <c r="F605" s="414"/>
      <c r="G605" s="414"/>
    </row>
    <row r="606" spans="1:7">
      <c r="A606" s="414"/>
      <c r="D606" s="414"/>
      <c r="E606" s="414"/>
      <c r="F606" s="414"/>
      <c r="G606" s="414"/>
    </row>
    <row r="607" spans="1:7">
      <c r="A607" s="414"/>
      <c r="D607" s="414"/>
      <c r="E607" s="414"/>
      <c r="F607" s="414"/>
      <c r="G607" s="414"/>
    </row>
    <row r="608" spans="1:7">
      <c r="A608" s="414"/>
      <c r="D608" s="414"/>
      <c r="E608" s="414"/>
      <c r="F608" s="414"/>
      <c r="G608" s="414"/>
    </row>
    <row r="609" spans="1:7">
      <c r="A609" s="414"/>
      <c r="D609" s="414"/>
      <c r="E609" s="414"/>
      <c r="F609" s="414"/>
      <c r="G609" s="414"/>
    </row>
    <row r="610" spans="1:7">
      <c r="A610" s="414"/>
      <c r="D610" s="414"/>
      <c r="E610" s="414"/>
      <c r="F610" s="414"/>
      <c r="G610" s="414"/>
    </row>
    <row r="611" spans="1:7">
      <c r="A611" s="414"/>
      <c r="D611" s="414"/>
      <c r="E611" s="414"/>
      <c r="F611" s="414"/>
      <c r="G611" s="414"/>
    </row>
    <row r="612" spans="1:7">
      <c r="A612" s="414"/>
      <c r="D612" s="414"/>
      <c r="E612" s="414"/>
      <c r="F612" s="414"/>
      <c r="G612" s="414"/>
    </row>
    <row r="613" spans="1:7">
      <c r="A613" s="414"/>
      <c r="D613" s="414"/>
      <c r="E613" s="414"/>
      <c r="F613" s="414"/>
      <c r="G613" s="414"/>
    </row>
    <row r="614" spans="1:7">
      <c r="A614" s="414"/>
      <c r="D614" s="414"/>
      <c r="E614" s="414"/>
      <c r="F614" s="414"/>
      <c r="G614" s="414"/>
    </row>
    <row r="615" spans="1:7">
      <c r="A615" s="414"/>
      <c r="D615" s="414"/>
      <c r="E615" s="414"/>
      <c r="F615" s="414"/>
      <c r="G615" s="414"/>
    </row>
    <row r="616" spans="1:7">
      <c r="A616" s="414"/>
      <c r="D616" s="414"/>
      <c r="E616" s="414"/>
      <c r="F616" s="414"/>
      <c r="G616" s="414"/>
    </row>
    <row r="617" spans="1:7">
      <c r="A617" s="414"/>
      <c r="D617" s="414"/>
      <c r="E617" s="414"/>
      <c r="F617" s="414"/>
      <c r="G617" s="414"/>
    </row>
    <row r="618" spans="1:7">
      <c r="A618" s="414"/>
      <c r="D618" s="414"/>
      <c r="E618" s="414"/>
      <c r="F618" s="414"/>
      <c r="G618" s="414"/>
    </row>
    <row r="619" spans="1:7">
      <c r="A619" s="414"/>
      <c r="D619" s="414"/>
      <c r="E619" s="414"/>
      <c r="F619" s="414"/>
      <c r="G619" s="414"/>
    </row>
    <row r="620" spans="1:7">
      <c r="A620" s="414"/>
      <c r="D620" s="414"/>
      <c r="E620" s="414"/>
      <c r="F620" s="414"/>
      <c r="G620" s="414"/>
    </row>
    <row r="621" spans="1:7">
      <c r="A621" s="414"/>
      <c r="D621" s="414"/>
      <c r="E621" s="414"/>
      <c r="F621" s="414"/>
      <c r="G621" s="414"/>
    </row>
    <row r="622" spans="1:7">
      <c r="A622" s="414"/>
      <c r="D622" s="414"/>
      <c r="E622" s="414"/>
      <c r="F622" s="414"/>
      <c r="G622" s="414"/>
    </row>
    <row r="623" spans="1:7">
      <c r="A623" s="414"/>
      <c r="D623" s="414"/>
      <c r="E623" s="414"/>
      <c r="F623" s="414"/>
      <c r="G623" s="414"/>
    </row>
    <row r="624" spans="1:7">
      <c r="A624" s="414"/>
      <c r="D624" s="414"/>
      <c r="E624" s="414"/>
      <c r="F624" s="414"/>
      <c r="G624" s="414"/>
    </row>
    <row r="625" spans="1:7">
      <c r="A625" s="414"/>
      <c r="D625" s="414"/>
      <c r="E625" s="414"/>
      <c r="F625" s="414"/>
      <c r="G625" s="414"/>
    </row>
    <row r="626" spans="1:7">
      <c r="A626" s="414"/>
      <c r="D626" s="414"/>
      <c r="E626" s="414"/>
      <c r="F626" s="414"/>
      <c r="G626" s="414"/>
    </row>
    <row r="627" spans="1:7">
      <c r="A627" s="414"/>
      <c r="D627" s="414"/>
      <c r="E627" s="414"/>
      <c r="F627" s="414"/>
      <c r="G627" s="414"/>
    </row>
    <row r="628" spans="1:7">
      <c r="A628" s="414"/>
      <c r="D628" s="414"/>
      <c r="E628" s="414"/>
      <c r="F628" s="414"/>
      <c r="G628" s="414"/>
    </row>
    <row r="629" spans="1:7">
      <c r="A629" s="414"/>
      <c r="D629" s="414"/>
      <c r="E629" s="414"/>
      <c r="F629" s="414"/>
      <c r="G629" s="414"/>
    </row>
    <row r="630" spans="1:7">
      <c r="A630" s="414"/>
      <c r="D630" s="414"/>
      <c r="E630" s="414"/>
      <c r="F630" s="414"/>
      <c r="G630" s="414"/>
    </row>
    <row r="631" spans="1:7">
      <c r="A631" s="414"/>
      <c r="D631" s="414"/>
      <c r="E631" s="414"/>
      <c r="F631" s="414"/>
      <c r="G631" s="414"/>
    </row>
    <row r="632" spans="1:7">
      <c r="A632" s="414"/>
      <c r="D632" s="414"/>
      <c r="E632" s="414"/>
      <c r="F632" s="414"/>
      <c r="G632" s="414"/>
    </row>
    <row r="633" spans="1:7">
      <c r="A633" s="414"/>
      <c r="D633" s="414"/>
      <c r="E633" s="414"/>
      <c r="F633" s="414"/>
      <c r="G633" s="414"/>
    </row>
    <row r="634" spans="1:7">
      <c r="A634" s="414"/>
      <c r="D634" s="414"/>
      <c r="E634" s="414"/>
      <c r="F634" s="414"/>
      <c r="G634" s="414"/>
    </row>
    <row r="635" spans="1:7">
      <c r="A635" s="414"/>
      <c r="D635" s="414"/>
      <c r="E635" s="414"/>
      <c r="F635" s="414"/>
      <c r="G635" s="414"/>
    </row>
    <row r="636" spans="1:7">
      <c r="A636" s="414"/>
      <c r="D636" s="414"/>
      <c r="E636" s="414"/>
      <c r="F636" s="414"/>
      <c r="G636" s="414"/>
    </row>
    <row r="637" spans="1:7">
      <c r="A637" s="414"/>
      <c r="D637" s="414"/>
      <c r="E637" s="414"/>
      <c r="F637" s="414"/>
      <c r="G637" s="414"/>
    </row>
    <row r="638" spans="1:7">
      <c r="A638" s="414"/>
      <c r="D638" s="414"/>
      <c r="E638" s="414"/>
      <c r="F638" s="414"/>
      <c r="G638" s="414"/>
    </row>
    <row r="639" spans="1:7">
      <c r="A639" s="414"/>
      <c r="D639" s="414"/>
      <c r="E639" s="414"/>
      <c r="F639" s="414"/>
      <c r="G639" s="414"/>
    </row>
    <row r="640" spans="1:7">
      <c r="A640" s="414"/>
      <c r="D640" s="414"/>
      <c r="E640" s="414"/>
      <c r="F640" s="414"/>
      <c r="G640" s="414"/>
    </row>
    <row r="641" spans="1:7">
      <c r="A641" s="414"/>
      <c r="D641" s="414"/>
      <c r="E641" s="414"/>
      <c r="F641" s="414"/>
      <c r="G641" s="414"/>
    </row>
    <row r="642" spans="1:7">
      <c r="A642" s="414"/>
      <c r="D642" s="414"/>
      <c r="E642" s="414"/>
      <c r="F642" s="414"/>
      <c r="G642" s="414"/>
    </row>
    <row r="643" spans="1:7">
      <c r="A643" s="414"/>
      <c r="D643" s="414"/>
      <c r="E643" s="414"/>
      <c r="F643" s="414"/>
      <c r="G643" s="414"/>
    </row>
    <row r="644" spans="1:7">
      <c r="A644" s="414"/>
      <c r="D644" s="414"/>
      <c r="E644" s="414"/>
      <c r="F644" s="414"/>
      <c r="G644" s="414"/>
    </row>
    <row r="645" spans="1:7">
      <c r="A645" s="414"/>
      <c r="D645" s="414"/>
      <c r="E645" s="414"/>
      <c r="F645" s="414"/>
      <c r="G645" s="414"/>
    </row>
    <row r="646" spans="1:7">
      <c r="A646" s="414"/>
      <c r="D646" s="414"/>
      <c r="E646" s="414"/>
      <c r="F646" s="414"/>
      <c r="G646" s="414"/>
    </row>
    <row r="647" spans="1:7">
      <c r="A647" s="414"/>
      <c r="D647" s="414"/>
      <c r="E647" s="414"/>
      <c r="F647" s="414"/>
      <c r="G647" s="414"/>
    </row>
    <row r="648" spans="1:7">
      <c r="A648" s="414"/>
      <c r="D648" s="414"/>
      <c r="E648" s="414"/>
      <c r="F648" s="414"/>
      <c r="G648" s="414"/>
    </row>
    <row r="649" spans="1:7">
      <c r="A649" s="414"/>
      <c r="D649" s="414"/>
      <c r="E649" s="414"/>
      <c r="F649" s="414"/>
      <c r="G649" s="414"/>
    </row>
    <row r="650" spans="1:7">
      <c r="A650" s="414"/>
      <c r="D650" s="414"/>
      <c r="E650" s="414"/>
      <c r="F650" s="414"/>
      <c r="G650" s="414"/>
    </row>
    <row r="651" spans="1:7">
      <c r="A651" s="414"/>
      <c r="D651" s="414"/>
      <c r="E651" s="414"/>
      <c r="F651" s="414"/>
      <c r="G651" s="414"/>
    </row>
    <row r="652" spans="1:7">
      <c r="A652" s="414"/>
      <c r="D652" s="414"/>
      <c r="E652" s="414"/>
      <c r="F652" s="414"/>
      <c r="G652" s="414"/>
    </row>
    <row r="653" spans="1:7">
      <c r="A653" s="414"/>
      <c r="D653" s="414"/>
      <c r="E653" s="414"/>
      <c r="F653" s="414"/>
      <c r="G653" s="414"/>
    </row>
    <row r="654" spans="1:7">
      <c r="A654" s="414"/>
      <c r="D654" s="414"/>
      <c r="E654" s="414"/>
      <c r="F654" s="414"/>
      <c r="G654" s="414"/>
    </row>
    <row r="655" spans="1:7">
      <c r="A655" s="414"/>
      <c r="D655" s="414"/>
      <c r="E655" s="414"/>
      <c r="F655" s="414"/>
      <c r="G655" s="414"/>
    </row>
    <row r="656" spans="1:7">
      <c r="A656" s="414"/>
      <c r="D656" s="414"/>
      <c r="E656" s="414"/>
      <c r="F656" s="414"/>
      <c r="G656" s="414"/>
    </row>
    <row r="657" spans="1:7">
      <c r="A657" s="414"/>
      <c r="D657" s="414"/>
      <c r="E657" s="414"/>
      <c r="F657" s="414"/>
      <c r="G657" s="414"/>
    </row>
    <row r="658" spans="1:7">
      <c r="A658" s="414"/>
      <c r="D658" s="414"/>
      <c r="E658" s="414"/>
      <c r="F658" s="414"/>
      <c r="G658" s="414"/>
    </row>
    <row r="659" spans="1:7">
      <c r="A659" s="414"/>
      <c r="D659" s="414"/>
      <c r="E659" s="414"/>
      <c r="F659" s="414"/>
      <c r="G659" s="414"/>
    </row>
    <row r="660" spans="1:7">
      <c r="A660" s="414"/>
      <c r="D660" s="414"/>
      <c r="E660" s="414"/>
      <c r="F660" s="414"/>
      <c r="G660" s="414"/>
    </row>
    <row r="661" spans="1:7">
      <c r="A661" s="414"/>
      <c r="D661" s="414"/>
      <c r="E661" s="414"/>
      <c r="F661" s="414"/>
      <c r="G661" s="414"/>
    </row>
    <row r="662" spans="1:7">
      <c r="A662" s="414"/>
      <c r="D662" s="414"/>
      <c r="E662" s="414"/>
      <c r="F662" s="414"/>
      <c r="G662" s="414"/>
    </row>
    <row r="663" spans="1:7">
      <c r="A663" s="414"/>
      <c r="D663" s="414"/>
      <c r="E663" s="414"/>
      <c r="F663" s="414"/>
      <c r="G663" s="414"/>
    </row>
    <row r="664" spans="1:7">
      <c r="A664" s="414"/>
      <c r="D664" s="414"/>
      <c r="E664" s="414"/>
      <c r="F664" s="414"/>
      <c r="G664" s="414"/>
    </row>
    <row r="665" spans="1:7">
      <c r="A665" s="414"/>
      <c r="D665" s="414"/>
      <c r="E665" s="414"/>
      <c r="F665" s="414"/>
      <c r="G665" s="414"/>
    </row>
    <row r="666" spans="1:7">
      <c r="A666" s="414"/>
      <c r="D666" s="414"/>
      <c r="E666" s="414"/>
      <c r="F666" s="414"/>
      <c r="G666" s="414"/>
    </row>
    <row r="667" spans="1:7">
      <c r="A667" s="414"/>
      <c r="D667" s="414"/>
      <c r="E667" s="414"/>
      <c r="F667" s="414"/>
      <c r="G667" s="414"/>
    </row>
    <row r="668" spans="1:7">
      <c r="A668" s="414"/>
      <c r="D668" s="414"/>
      <c r="E668" s="414"/>
      <c r="F668" s="414"/>
      <c r="G668" s="414"/>
    </row>
    <row r="669" spans="1:7">
      <c r="A669" s="414"/>
      <c r="D669" s="414"/>
      <c r="E669" s="414"/>
      <c r="F669" s="414"/>
      <c r="G669" s="414"/>
    </row>
    <row r="670" spans="1:7">
      <c r="A670" s="414"/>
      <c r="D670" s="414"/>
      <c r="E670" s="414"/>
      <c r="F670" s="414"/>
      <c r="G670" s="414"/>
    </row>
    <row r="671" spans="1:7">
      <c r="A671" s="414"/>
      <c r="D671" s="414"/>
      <c r="E671" s="414"/>
      <c r="F671" s="414"/>
      <c r="G671" s="414"/>
    </row>
    <row r="672" spans="1:7">
      <c r="A672" s="414"/>
      <c r="D672" s="414"/>
      <c r="E672" s="414"/>
      <c r="F672" s="414"/>
      <c r="G672" s="414"/>
    </row>
    <row r="673" spans="1:7">
      <c r="A673" s="414"/>
      <c r="D673" s="414"/>
      <c r="E673" s="414"/>
      <c r="F673" s="414"/>
      <c r="G673" s="414"/>
    </row>
    <row r="674" spans="1:7">
      <c r="A674" s="414"/>
      <c r="D674" s="414"/>
      <c r="E674" s="414"/>
      <c r="F674" s="414"/>
      <c r="G674" s="414"/>
    </row>
    <row r="675" spans="1:7">
      <c r="A675" s="414"/>
      <c r="D675" s="414"/>
      <c r="E675" s="414"/>
      <c r="F675" s="414"/>
      <c r="G675" s="414"/>
    </row>
    <row r="676" spans="1:7">
      <c r="A676" s="414"/>
      <c r="D676" s="414"/>
      <c r="E676" s="414"/>
      <c r="F676" s="414"/>
      <c r="G676" s="414"/>
    </row>
    <row r="677" spans="1:7">
      <c r="A677" s="414"/>
      <c r="D677" s="414"/>
      <c r="E677" s="414"/>
      <c r="F677" s="414"/>
      <c r="G677" s="414"/>
    </row>
    <row r="678" spans="1:7">
      <c r="A678" s="414"/>
      <c r="D678" s="414"/>
      <c r="E678" s="414"/>
      <c r="F678" s="414"/>
      <c r="G678" s="414"/>
    </row>
    <row r="679" spans="1:7">
      <c r="A679" s="414"/>
      <c r="D679" s="414"/>
      <c r="E679" s="414"/>
      <c r="F679" s="414"/>
      <c r="G679" s="414"/>
    </row>
    <row r="680" spans="1:7">
      <c r="A680" s="414"/>
      <c r="D680" s="414"/>
      <c r="E680" s="414"/>
      <c r="F680" s="414"/>
      <c r="G680" s="414"/>
    </row>
    <row r="681" spans="1:7">
      <c r="A681" s="414"/>
      <c r="D681" s="414"/>
      <c r="E681" s="414"/>
      <c r="F681" s="414"/>
      <c r="G681" s="414"/>
    </row>
    <row r="682" spans="1:7">
      <c r="A682" s="414"/>
      <c r="D682" s="414"/>
      <c r="E682" s="414"/>
      <c r="F682" s="414"/>
      <c r="G682" s="414"/>
    </row>
    <row r="683" spans="1:7">
      <c r="A683" s="414"/>
      <c r="D683" s="414"/>
      <c r="E683" s="414"/>
      <c r="F683" s="414"/>
      <c r="G683" s="414"/>
    </row>
    <row r="684" spans="1:7">
      <c r="A684" s="414"/>
      <c r="D684" s="414"/>
      <c r="E684" s="414"/>
      <c r="F684" s="414"/>
      <c r="G684" s="414"/>
    </row>
    <row r="685" spans="1:7">
      <c r="A685" s="414"/>
      <c r="D685" s="414"/>
      <c r="E685" s="414"/>
      <c r="F685" s="414"/>
      <c r="G685" s="414"/>
    </row>
    <row r="686" spans="1:7">
      <c r="A686" s="414"/>
      <c r="D686" s="414"/>
      <c r="E686" s="414"/>
      <c r="F686" s="414"/>
      <c r="G686" s="414"/>
    </row>
    <row r="687" spans="1:7">
      <c r="A687" s="414"/>
      <c r="D687" s="414"/>
      <c r="E687" s="414"/>
      <c r="F687" s="414"/>
      <c r="G687" s="414"/>
    </row>
    <row r="688" spans="1:7">
      <c r="A688" s="414"/>
      <c r="D688" s="414"/>
      <c r="E688" s="414"/>
      <c r="F688" s="414"/>
      <c r="G688" s="414"/>
    </row>
    <row r="689" spans="1:7">
      <c r="A689" s="414"/>
      <c r="D689" s="414"/>
      <c r="E689" s="414"/>
      <c r="F689" s="414"/>
      <c r="G689" s="414"/>
    </row>
    <row r="690" spans="1:7">
      <c r="A690" s="414"/>
      <c r="D690" s="414"/>
      <c r="E690" s="414"/>
      <c r="F690" s="414"/>
      <c r="G690" s="414"/>
    </row>
    <row r="691" spans="1:7">
      <c r="A691" s="414"/>
      <c r="D691" s="414"/>
      <c r="E691" s="414"/>
      <c r="F691" s="414"/>
      <c r="G691" s="414"/>
    </row>
    <row r="692" spans="1:7">
      <c r="A692" s="414"/>
      <c r="D692" s="414"/>
      <c r="E692" s="414"/>
      <c r="F692" s="414"/>
      <c r="G692" s="414"/>
    </row>
    <row r="693" spans="1:7">
      <c r="A693" s="414"/>
      <c r="D693" s="414"/>
      <c r="E693" s="414"/>
      <c r="F693" s="414"/>
      <c r="G693" s="414"/>
    </row>
    <row r="694" spans="1:7">
      <c r="A694" s="414"/>
      <c r="D694" s="414"/>
      <c r="E694" s="414"/>
      <c r="F694" s="414"/>
      <c r="G694" s="414"/>
    </row>
    <row r="695" spans="1:7">
      <c r="A695" s="414"/>
      <c r="D695" s="414"/>
      <c r="E695" s="414"/>
      <c r="F695" s="414"/>
      <c r="G695" s="414"/>
    </row>
    <row r="696" spans="1:7">
      <c r="A696" s="414"/>
      <c r="D696" s="414"/>
      <c r="E696" s="414"/>
      <c r="F696" s="414"/>
      <c r="G696" s="414"/>
    </row>
    <row r="697" spans="1:7">
      <c r="A697" s="414"/>
      <c r="D697" s="414"/>
      <c r="E697" s="414"/>
      <c r="F697" s="414"/>
      <c r="G697" s="414"/>
    </row>
    <row r="698" spans="1:7">
      <c r="A698" s="414"/>
      <c r="D698" s="414"/>
      <c r="E698" s="414"/>
      <c r="F698" s="414"/>
      <c r="G698" s="414"/>
    </row>
    <row r="699" spans="1:7">
      <c r="A699" s="414"/>
      <c r="D699" s="414"/>
      <c r="E699" s="414"/>
      <c r="F699" s="414"/>
      <c r="G699" s="414"/>
    </row>
    <row r="700" spans="1:7">
      <c r="A700" s="414"/>
      <c r="D700" s="414"/>
      <c r="E700" s="414"/>
      <c r="F700" s="414"/>
      <c r="G700" s="414"/>
    </row>
    <row r="701" spans="1:7">
      <c r="A701" s="414"/>
      <c r="D701" s="414"/>
      <c r="E701" s="414"/>
      <c r="F701" s="414"/>
      <c r="G701" s="414"/>
    </row>
    <row r="702" spans="1:7">
      <c r="A702" s="414"/>
      <c r="D702" s="414"/>
      <c r="E702" s="414"/>
      <c r="F702" s="414"/>
      <c r="G702" s="414"/>
    </row>
    <row r="703" spans="1:7">
      <c r="A703" s="414"/>
      <c r="D703" s="414"/>
      <c r="E703" s="414"/>
      <c r="F703" s="414"/>
      <c r="G703" s="414"/>
    </row>
    <row r="704" spans="1:7">
      <c r="A704" s="414"/>
      <c r="D704" s="414"/>
      <c r="E704" s="414"/>
      <c r="F704" s="414"/>
      <c r="G704" s="414"/>
    </row>
    <row r="705" spans="1:7">
      <c r="A705" s="414"/>
      <c r="D705" s="414"/>
      <c r="E705" s="414"/>
      <c r="F705" s="414"/>
      <c r="G705" s="414"/>
    </row>
    <row r="706" spans="1:7">
      <c r="A706" s="414"/>
      <c r="D706" s="414"/>
      <c r="E706" s="414"/>
      <c r="F706" s="414"/>
      <c r="G706" s="414"/>
    </row>
    <row r="707" spans="1:7">
      <c r="A707" s="414"/>
      <c r="D707" s="414"/>
      <c r="E707" s="414"/>
      <c r="F707" s="414"/>
      <c r="G707" s="414"/>
    </row>
    <row r="708" spans="1:7">
      <c r="A708" s="414"/>
      <c r="D708" s="414"/>
      <c r="E708" s="414"/>
      <c r="F708" s="414"/>
      <c r="G708" s="414"/>
    </row>
    <row r="709" spans="1:7">
      <c r="A709" s="414"/>
      <c r="D709" s="414"/>
      <c r="E709" s="414"/>
      <c r="F709" s="414"/>
      <c r="G709" s="414"/>
    </row>
    <row r="710" spans="1:7">
      <c r="A710" s="414"/>
      <c r="D710" s="414"/>
      <c r="E710" s="414"/>
      <c r="F710" s="414"/>
      <c r="G710" s="414"/>
    </row>
    <row r="711" spans="1:7">
      <c r="A711" s="414"/>
      <c r="D711" s="414"/>
      <c r="E711" s="414"/>
      <c r="F711" s="414"/>
      <c r="G711" s="414"/>
    </row>
    <row r="712" spans="1:7">
      <c r="A712" s="414"/>
      <c r="D712" s="414"/>
      <c r="E712" s="414"/>
      <c r="F712" s="414"/>
      <c r="G712" s="414"/>
    </row>
    <row r="713" spans="1:7">
      <c r="A713" s="414"/>
      <c r="D713" s="414"/>
      <c r="E713" s="414"/>
      <c r="F713" s="414"/>
      <c r="G713" s="414"/>
    </row>
    <row r="714" spans="1:7">
      <c r="A714" s="414"/>
      <c r="D714" s="414"/>
      <c r="E714" s="414"/>
      <c r="F714" s="414"/>
      <c r="G714" s="414"/>
    </row>
    <row r="715" spans="1:7">
      <c r="A715" s="414"/>
      <c r="D715" s="414"/>
      <c r="E715" s="414"/>
      <c r="F715" s="414"/>
      <c r="G715" s="414"/>
    </row>
    <row r="716" spans="1:7">
      <c r="A716" s="414"/>
      <c r="D716" s="414"/>
      <c r="E716" s="414"/>
      <c r="F716" s="414"/>
      <c r="G716" s="414"/>
    </row>
    <row r="717" spans="1:7">
      <c r="A717" s="414"/>
      <c r="D717" s="414"/>
      <c r="E717" s="414"/>
      <c r="F717" s="414"/>
      <c r="G717" s="414"/>
    </row>
    <row r="718" spans="1:7">
      <c r="A718" s="414"/>
      <c r="D718" s="414"/>
      <c r="E718" s="414"/>
      <c r="F718" s="414"/>
      <c r="G718" s="414"/>
    </row>
    <row r="719" spans="1:7">
      <c r="A719" s="414"/>
      <c r="D719" s="414"/>
      <c r="E719" s="414"/>
      <c r="F719" s="414"/>
      <c r="G719" s="414"/>
    </row>
    <row r="720" spans="1:7">
      <c r="A720" s="414"/>
      <c r="D720" s="414"/>
      <c r="E720" s="414"/>
      <c r="F720" s="414"/>
      <c r="G720" s="414"/>
    </row>
    <row r="721" spans="1:7">
      <c r="A721" s="414"/>
      <c r="D721" s="414"/>
      <c r="E721" s="414"/>
      <c r="F721" s="414"/>
      <c r="G721" s="414"/>
    </row>
    <row r="722" spans="1:7">
      <c r="A722" s="414"/>
      <c r="D722" s="414"/>
      <c r="E722" s="414"/>
      <c r="F722" s="414"/>
      <c r="G722" s="414"/>
    </row>
    <row r="723" spans="1:7">
      <c r="A723" s="414"/>
      <c r="D723" s="414"/>
      <c r="E723" s="414"/>
      <c r="F723" s="414"/>
      <c r="G723" s="414"/>
    </row>
    <row r="724" spans="1:7">
      <c r="A724" s="414"/>
      <c r="D724" s="414"/>
      <c r="E724" s="414"/>
      <c r="F724" s="414"/>
      <c r="G724" s="414"/>
    </row>
    <row r="725" spans="1:7">
      <c r="A725" s="413"/>
    </row>
    <row r="726" spans="1:7">
      <c r="A726" s="413"/>
    </row>
    <row r="727" spans="1:7">
      <c r="A727" s="413"/>
    </row>
    <row r="728" spans="1:7">
      <c r="A728" s="413"/>
    </row>
    <row r="729" spans="1:7">
      <c r="A729" s="413"/>
    </row>
    <row r="730" spans="1:7">
      <c r="A730" s="413"/>
    </row>
    <row r="731" spans="1:7">
      <c r="A731" s="413"/>
    </row>
    <row r="732" spans="1:7">
      <c r="A732" s="413"/>
    </row>
    <row r="733" spans="1:7">
      <c r="A733" s="413"/>
    </row>
    <row r="734" spans="1:7">
      <c r="A734" s="413"/>
    </row>
    <row r="735" spans="1:7">
      <c r="A735" s="413"/>
    </row>
    <row r="736" spans="1:7">
      <c r="A736" s="413"/>
    </row>
    <row r="737" spans="1:10">
      <c r="A737" s="413"/>
    </row>
    <row r="738" spans="1:10">
      <c r="A738" s="413"/>
    </row>
    <row r="739" spans="1:10">
      <c r="A739" s="413"/>
    </row>
    <row r="740" spans="1:10">
      <c r="A740" s="413"/>
    </row>
    <row r="741" spans="1:10">
      <c r="A741" s="413"/>
    </row>
    <row r="742" spans="1:10">
      <c r="A742" s="413"/>
    </row>
    <row r="743" spans="1:10">
      <c r="A743" s="413"/>
    </row>
    <row r="744" spans="1:10">
      <c r="A744" s="413"/>
    </row>
    <row r="745" spans="1:10">
      <c r="J745" s="413" t="s">
        <v>2365</v>
      </c>
    </row>
  </sheetData>
  <mergeCells count="339">
    <mergeCell ref="D546:D547"/>
    <mergeCell ref="D548:D556"/>
    <mergeCell ref="D521:D522"/>
    <mergeCell ref="D523:D527"/>
    <mergeCell ref="D530:D531"/>
    <mergeCell ref="D532:D536"/>
    <mergeCell ref="D538:D539"/>
    <mergeCell ref="D540:D544"/>
    <mergeCell ref="D497:D498"/>
    <mergeCell ref="D499:D503"/>
    <mergeCell ref="D505:D506"/>
    <mergeCell ref="D507:D511"/>
    <mergeCell ref="D513:D514"/>
    <mergeCell ref="D515:D519"/>
    <mergeCell ref="D473:D474"/>
    <mergeCell ref="D475:D479"/>
    <mergeCell ref="D481:D482"/>
    <mergeCell ref="D483:D487"/>
    <mergeCell ref="D489:D490"/>
    <mergeCell ref="D491:D495"/>
    <mergeCell ref="D449:D450"/>
    <mergeCell ref="D451:D455"/>
    <mergeCell ref="D457:D458"/>
    <mergeCell ref="D459:D463"/>
    <mergeCell ref="D465:D466"/>
    <mergeCell ref="D467:D471"/>
    <mergeCell ref="D425:D426"/>
    <mergeCell ref="D427:D431"/>
    <mergeCell ref="D433:D434"/>
    <mergeCell ref="D435:D439"/>
    <mergeCell ref="D441:D442"/>
    <mergeCell ref="D443:D447"/>
    <mergeCell ref="D401:D402"/>
    <mergeCell ref="D403:D407"/>
    <mergeCell ref="D409:D410"/>
    <mergeCell ref="D411:D415"/>
    <mergeCell ref="D417:D418"/>
    <mergeCell ref="D419:D423"/>
    <mergeCell ref="D387:D391"/>
    <mergeCell ref="D393:D394"/>
    <mergeCell ref="D395:D399"/>
    <mergeCell ref="D352:D353"/>
    <mergeCell ref="D354:D358"/>
    <mergeCell ref="D360:D361"/>
    <mergeCell ref="D362:D366"/>
    <mergeCell ref="D369:D370"/>
    <mergeCell ref="D371:D375"/>
    <mergeCell ref="D288:D289"/>
    <mergeCell ref="D290:D294"/>
    <mergeCell ref="D296:D297"/>
    <mergeCell ref="D298:D302"/>
    <mergeCell ref="D304:D305"/>
    <mergeCell ref="D306:D310"/>
    <mergeCell ref="D377:D378"/>
    <mergeCell ref="D379:D383"/>
    <mergeCell ref="D385:D386"/>
    <mergeCell ref="D257:D261"/>
    <mergeCell ref="D264:D265"/>
    <mergeCell ref="D266:D270"/>
    <mergeCell ref="D272:D273"/>
    <mergeCell ref="D274:D278"/>
    <mergeCell ref="D231:D232"/>
    <mergeCell ref="D233:D237"/>
    <mergeCell ref="D239:D240"/>
    <mergeCell ref="D241:D245"/>
    <mergeCell ref="D247:D248"/>
    <mergeCell ref="D249:D253"/>
    <mergeCell ref="D209:D213"/>
    <mergeCell ref="D215:D216"/>
    <mergeCell ref="D217:D221"/>
    <mergeCell ref="D223:D224"/>
    <mergeCell ref="D225:D229"/>
    <mergeCell ref="D183:D184"/>
    <mergeCell ref="D185:D189"/>
    <mergeCell ref="D191:D192"/>
    <mergeCell ref="D193:D197"/>
    <mergeCell ref="D199:D200"/>
    <mergeCell ref="D201:D205"/>
    <mergeCell ref="D86:D87"/>
    <mergeCell ref="D88:D92"/>
    <mergeCell ref="D94:D95"/>
    <mergeCell ref="D96:D100"/>
    <mergeCell ref="D102:D103"/>
    <mergeCell ref="D104:D108"/>
    <mergeCell ref="D159:D160"/>
    <mergeCell ref="D161:D165"/>
    <mergeCell ref="D167:D168"/>
    <mergeCell ref="D135:D136"/>
    <mergeCell ref="D137:D141"/>
    <mergeCell ref="D143:D144"/>
    <mergeCell ref="D145:D149"/>
    <mergeCell ref="D151:D152"/>
    <mergeCell ref="D153:D157"/>
    <mergeCell ref="D62:D63"/>
    <mergeCell ref="D64:D68"/>
    <mergeCell ref="D70:D71"/>
    <mergeCell ref="D72:D76"/>
    <mergeCell ref="D78:D79"/>
    <mergeCell ref="D80:D84"/>
    <mergeCell ref="D38:D39"/>
    <mergeCell ref="D40:D44"/>
    <mergeCell ref="D46:D47"/>
    <mergeCell ref="D48:D52"/>
    <mergeCell ref="D54:D55"/>
    <mergeCell ref="D56:D60"/>
    <mergeCell ref="C538:C539"/>
    <mergeCell ref="C546:C547"/>
    <mergeCell ref="D6:D7"/>
    <mergeCell ref="D8:D12"/>
    <mergeCell ref="D14:D15"/>
    <mergeCell ref="D16:D20"/>
    <mergeCell ref="D22:D23"/>
    <mergeCell ref="D24:D28"/>
    <mergeCell ref="D30:D31"/>
    <mergeCell ref="D32:D36"/>
    <mergeCell ref="C489:C490"/>
    <mergeCell ref="C497:C498"/>
    <mergeCell ref="C505:C506"/>
    <mergeCell ref="C513:C514"/>
    <mergeCell ref="C521:C522"/>
    <mergeCell ref="C530:C531"/>
    <mergeCell ref="C441:C442"/>
    <mergeCell ref="C449:C450"/>
    <mergeCell ref="C457:C458"/>
    <mergeCell ref="C465:C466"/>
    <mergeCell ref="C473:C474"/>
    <mergeCell ref="C481:C482"/>
    <mergeCell ref="C393:C394"/>
    <mergeCell ref="C401:C402"/>
    <mergeCell ref="C417:C418"/>
    <mergeCell ref="C425:C426"/>
    <mergeCell ref="C433:C434"/>
    <mergeCell ref="C344:C345"/>
    <mergeCell ref="C352:C353"/>
    <mergeCell ref="C360:C361"/>
    <mergeCell ref="C369:C370"/>
    <mergeCell ref="C377:C378"/>
    <mergeCell ref="C385:C386"/>
    <mergeCell ref="C296:C297"/>
    <mergeCell ref="C304:C305"/>
    <mergeCell ref="C312:C313"/>
    <mergeCell ref="C320:C321"/>
    <mergeCell ref="C328:C329"/>
    <mergeCell ref="C336:C337"/>
    <mergeCell ref="C231:C232"/>
    <mergeCell ref="C239:C240"/>
    <mergeCell ref="C247:C248"/>
    <mergeCell ref="C255:C256"/>
    <mergeCell ref="C264:C265"/>
    <mergeCell ref="C272:C273"/>
    <mergeCell ref="A262:G262"/>
    <mergeCell ref="A263:B263"/>
    <mergeCell ref="A271:B271"/>
    <mergeCell ref="A279:B279"/>
    <mergeCell ref="A287:B287"/>
    <mergeCell ref="A295:B295"/>
    <mergeCell ref="C280:C281"/>
    <mergeCell ref="C288:C289"/>
    <mergeCell ref="D280:D281"/>
    <mergeCell ref="D282:D286"/>
    <mergeCell ref="A254:B254"/>
    <mergeCell ref="D255:D256"/>
    <mergeCell ref="C183:C184"/>
    <mergeCell ref="C191:C192"/>
    <mergeCell ref="C199:C200"/>
    <mergeCell ref="C207:C208"/>
    <mergeCell ref="C215:C216"/>
    <mergeCell ref="C223:C224"/>
    <mergeCell ref="C135:C136"/>
    <mergeCell ref="C143:C144"/>
    <mergeCell ref="C151:C152"/>
    <mergeCell ref="C159:C160"/>
    <mergeCell ref="C167:C168"/>
    <mergeCell ref="C175:C176"/>
    <mergeCell ref="A158:G158"/>
    <mergeCell ref="A182:G182"/>
    <mergeCell ref="A198:G198"/>
    <mergeCell ref="A206:B206"/>
    <mergeCell ref="B135:B136"/>
    <mergeCell ref="B143:B144"/>
    <mergeCell ref="B151:B152"/>
    <mergeCell ref="B159:B160"/>
    <mergeCell ref="D169:D173"/>
    <mergeCell ref="D175:D176"/>
    <mergeCell ref="D177:D181"/>
    <mergeCell ref="D207:D208"/>
    <mergeCell ref="C54:C55"/>
    <mergeCell ref="C62:C63"/>
    <mergeCell ref="C70:C71"/>
    <mergeCell ref="C78:C79"/>
    <mergeCell ref="C86:C87"/>
    <mergeCell ref="C94:C95"/>
    <mergeCell ref="B521:B522"/>
    <mergeCell ref="B530:B531"/>
    <mergeCell ref="B538:B539"/>
    <mergeCell ref="B320:B321"/>
    <mergeCell ref="B328:B329"/>
    <mergeCell ref="B336:B337"/>
    <mergeCell ref="B401:B402"/>
    <mergeCell ref="B255:B256"/>
    <mergeCell ref="B264:B265"/>
    <mergeCell ref="B272:B273"/>
    <mergeCell ref="B280:B281"/>
    <mergeCell ref="B288:B289"/>
    <mergeCell ref="B296:B297"/>
    <mergeCell ref="B175:B176"/>
    <mergeCell ref="B183:B184"/>
    <mergeCell ref="B191:B192"/>
    <mergeCell ref="B199:B200"/>
    <mergeCell ref="B207:B208"/>
    <mergeCell ref="B546:B547"/>
    <mergeCell ref="C6:C7"/>
    <mergeCell ref="C14:C15"/>
    <mergeCell ref="C22:C23"/>
    <mergeCell ref="C30:C31"/>
    <mergeCell ref="C38:C39"/>
    <mergeCell ref="C46:C47"/>
    <mergeCell ref="B481:B482"/>
    <mergeCell ref="B489:B490"/>
    <mergeCell ref="B497:B498"/>
    <mergeCell ref="B505:B506"/>
    <mergeCell ref="B513:B514"/>
    <mergeCell ref="A480:B480"/>
    <mergeCell ref="A488:B488"/>
    <mergeCell ref="A496:B496"/>
    <mergeCell ref="A504:B504"/>
    <mergeCell ref="B409:B410"/>
    <mergeCell ref="B417:B418"/>
    <mergeCell ref="B425:B426"/>
    <mergeCell ref="B433:B434"/>
    <mergeCell ref="B441:B442"/>
    <mergeCell ref="B473:B474"/>
    <mergeCell ref="B304:B305"/>
    <mergeCell ref="B312:B313"/>
    <mergeCell ref="B247:B248"/>
    <mergeCell ref="B94:B95"/>
    <mergeCell ref="B102:B103"/>
    <mergeCell ref="B110:B111"/>
    <mergeCell ref="B118:B119"/>
    <mergeCell ref="B126:B127"/>
    <mergeCell ref="B167:B168"/>
    <mergeCell ref="B22:B23"/>
    <mergeCell ref="B30:B31"/>
    <mergeCell ref="B38:B39"/>
    <mergeCell ref="B46:B47"/>
    <mergeCell ref="B54:B55"/>
    <mergeCell ref="B62:B63"/>
    <mergeCell ref="A214:B214"/>
    <mergeCell ref="A222:B222"/>
    <mergeCell ref="A230:B230"/>
    <mergeCell ref="A238:B238"/>
    <mergeCell ref="A246:B246"/>
    <mergeCell ref="B215:B216"/>
    <mergeCell ref="B223:B224"/>
    <mergeCell ref="B231:B232"/>
    <mergeCell ref="B239:B240"/>
    <mergeCell ref="A134:B134"/>
    <mergeCell ref="A150:B150"/>
    <mergeCell ref="A528:B528"/>
    <mergeCell ref="A529:B529"/>
    <mergeCell ref="A545:B545"/>
    <mergeCell ref="A336:A341"/>
    <mergeCell ref="A344:A349"/>
    <mergeCell ref="A352:A357"/>
    <mergeCell ref="A360:A365"/>
    <mergeCell ref="B344:B345"/>
    <mergeCell ref="B352:B353"/>
    <mergeCell ref="B360:B361"/>
    <mergeCell ref="A512:B512"/>
    <mergeCell ref="A520:B520"/>
    <mergeCell ref="A432:B432"/>
    <mergeCell ref="A440:B440"/>
    <mergeCell ref="A448:B448"/>
    <mergeCell ref="A456:B456"/>
    <mergeCell ref="A464:B464"/>
    <mergeCell ref="A472:B472"/>
    <mergeCell ref="B449:B450"/>
    <mergeCell ref="B457:B458"/>
    <mergeCell ref="B465:B466"/>
    <mergeCell ref="A351:G351"/>
    <mergeCell ref="A359:G359"/>
    <mergeCell ref="A368:B368"/>
    <mergeCell ref="A376:B376"/>
    <mergeCell ref="A400:B400"/>
    <mergeCell ref="A416:B416"/>
    <mergeCell ref="B369:B370"/>
    <mergeCell ref="B377:B378"/>
    <mergeCell ref="B385:B386"/>
    <mergeCell ref="B393:B394"/>
    <mergeCell ref="A303:B303"/>
    <mergeCell ref="A311:B311"/>
    <mergeCell ref="A319:B319"/>
    <mergeCell ref="A327:B327"/>
    <mergeCell ref="A335:G335"/>
    <mergeCell ref="A343:G343"/>
    <mergeCell ref="D312:D313"/>
    <mergeCell ref="D314:D318"/>
    <mergeCell ref="D320:D321"/>
    <mergeCell ref="D322:D326"/>
    <mergeCell ref="C409:C410"/>
    <mergeCell ref="D328:D329"/>
    <mergeCell ref="D330:D334"/>
    <mergeCell ref="D336:D337"/>
    <mergeCell ref="D338:D342"/>
    <mergeCell ref="D344:D345"/>
    <mergeCell ref="D346:D350"/>
    <mergeCell ref="A101:B101"/>
    <mergeCell ref="A109:B109"/>
    <mergeCell ref="A117:B117"/>
    <mergeCell ref="A125:B125"/>
    <mergeCell ref="A133:G133"/>
    <mergeCell ref="C102:C103"/>
    <mergeCell ref="C110:C111"/>
    <mergeCell ref="C118:C119"/>
    <mergeCell ref="C126:C127"/>
    <mergeCell ref="D110:D111"/>
    <mergeCell ref="D112:D116"/>
    <mergeCell ref="D118:D119"/>
    <mergeCell ref="D120:D124"/>
    <mergeCell ref="D126:D127"/>
    <mergeCell ref="D128:D132"/>
    <mergeCell ref="A37:B37"/>
    <mergeCell ref="A45:B45"/>
    <mergeCell ref="A53:B53"/>
    <mergeCell ref="A69:B69"/>
    <mergeCell ref="A85:B85"/>
    <mergeCell ref="B70:B71"/>
    <mergeCell ref="B78:B79"/>
    <mergeCell ref="B86:B87"/>
    <mergeCell ref="A93:B93"/>
    <mergeCell ref="A1:G1"/>
    <mergeCell ref="A2:B2"/>
    <mergeCell ref="B3:G3"/>
    <mergeCell ref="A5:B5"/>
    <mergeCell ref="A13:B13"/>
    <mergeCell ref="A21:B21"/>
    <mergeCell ref="B6:B7"/>
    <mergeCell ref="B14:B15"/>
    <mergeCell ref="A29:B29"/>
  </mergeCells>
  <phoneticPr fontId="11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>
      <selection activeCell="H4" sqref="H4"/>
    </sheetView>
  </sheetViews>
  <sheetFormatPr defaultRowHeight="15.75"/>
  <cols>
    <col min="1" max="1" width="5.25" style="627" customWidth="1"/>
    <col min="2" max="2" width="35.25" style="626" customWidth="1"/>
    <col min="3" max="3" width="13.125" style="626" customWidth="1"/>
    <col min="4" max="4" width="11" style="626" customWidth="1"/>
    <col min="5" max="5" width="12.625" style="626" customWidth="1"/>
    <col min="6" max="6" width="12" style="626" customWidth="1"/>
    <col min="7" max="7" width="15" style="626" customWidth="1"/>
    <col min="8" max="8" width="14.5" style="625" customWidth="1"/>
    <col min="9" max="9" width="13.875" style="625" customWidth="1"/>
    <col min="10" max="16384" width="9" style="625"/>
  </cols>
  <sheetData>
    <row r="1" spans="1:7" ht="67.5" customHeight="1">
      <c r="A1" s="1140" t="s">
        <v>2740</v>
      </c>
      <c r="B1" s="1140"/>
      <c r="C1" s="1140"/>
      <c r="D1" s="1140"/>
      <c r="E1" s="1140"/>
      <c r="F1" s="1140"/>
      <c r="G1" s="1140"/>
    </row>
    <row r="2" spans="1:7" ht="24.75" customHeight="1">
      <c r="A2" s="700"/>
      <c r="B2" s="1141" t="s">
        <v>2739</v>
      </c>
      <c r="C2" s="1141"/>
      <c r="D2" s="1141"/>
      <c r="E2" s="1141"/>
      <c r="F2" s="702"/>
      <c r="G2" s="701" t="s">
        <v>2363</v>
      </c>
    </row>
    <row r="3" spans="1:7" ht="30.75" customHeight="1">
      <c r="A3" s="700"/>
      <c r="B3" s="1142" t="s">
        <v>2738</v>
      </c>
      <c r="C3" s="1142"/>
      <c r="D3" s="1142"/>
      <c r="E3" s="1142"/>
      <c r="F3" s="1142"/>
      <c r="G3" s="1142"/>
    </row>
    <row r="4" spans="1:7" ht="30.75" customHeight="1">
      <c r="A4" s="1143" t="s">
        <v>2737</v>
      </c>
      <c r="B4" s="1143"/>
      <c r="C4" s="699"/>
      <c r="D4" s="699"/>
      <c r="E4" s="699"/>
      <c r="F4" s="699"/>
      <c r="G4" s="699"/>
    </row>
    <row r="5" spans="1:7" s="677" customFormat="1">
      <c r="A5" s="1136" t="s">
        <v>2736</v>
      </c>
      <c r="B5" s="1136"/>
      <c r="C5" s="1136"/>
      <c r="D5" s="1136"/>
      <c r="E5" s="1136"/>
      <c r="F5" s="1136"/>
      <c r="G5" s="1136"/>
    </row>
    <row r="6" spans="1:7">
      <c r="A6" s="649"/>
      <c r="B6" s="1121" t="s">
        <v>40</v>
      </c>
      <c r="C6" s="1121" t="s">
        <v>41</v>
      </c>
      <c r="D6" s="1109" t="s">
        <v>8</v>
      </c>
      <c r="E6" s="698" t="s">
        <v>24</v>
      </c>
      <c r="F6" s="640" t="s">
        <v>2620</v>
      </c>
      <c r="G6" s="639" t="s">
        <v>157</v>
      </c>
    </row>
    <row r="7" spans="1:7">
      <c r="A7" s="649"/>
      <c r="B7" s="1123"/>
      <c r="C7" s="1122"/>
      <c r="D7" s="1110"/>
      <c r="E7" s="698" t="s">
        <v>44</v>
      </c>
      <c r="F7" s="698" t="s">
        <v>44</v>
      </c>
      <c r="G7" s="639" t="s">
        <v>45</v>
      </c>
    </row>
    <row r="8" spans="1:7" ht="17.25" customHeight="1">
      <c r="A8" s="649"/>
      <c r="B8" s="640" t="s">
        <v>2735</v>
      </c>
      <c r="C8" s="640" t="s">
        <v>2734</v>
      </c>
      <c r="D8" s="1144" t="s">
        <v>2733</v>
      </c>
      <c r="E8" s="663">
        <v>43525</v>
      </c>
      <c r="F8" s="663">
        <v>43529</v>
      </c>
      <c r="G8" s="663">
        <v>43544</v>
      </c>
    </row>
    <row r="9" spans="1:7">
      <c r="A9" s="649"/>
      <c r="B9" s="640" t="s">
        <v>2732</v>
      </c>
      <c r="C9" s="640" t="s">
        <v>2731</v>
      </c>
      <c r="D9" s="1145"/>
      <c r="E9" s="663">
        <v>43532</v>
      </c>
      <c r="F9" s="663">
        <v>43536</v>
      </c>
      <c r="G9" s="663">
        <v>43552</v>
      </c>
    </row>
    <row r="10" spans="1:7">
      <c r="A10" s="649"/>
      <c r="B10" s="640" t="s">
        <v>1349</v>
      </c>
      <c r="C10" s="640" t="s">
        <v>2730</v>
      </c>
      <c r="D10" s="1145"/>
      <c r="E10" s="663">
        <v>43539</v>
      </c>
      <c r="F10" s="663">
        <v>43544</v>
      </c>
      <c r="G10" s="663">
        <v>43558</v>
      </c>
    </row>
    <row r="11" spans="1:7">
      <c r="A11" s="649"/>
      <c r="B11" s="640" t="s">
        <v>2729</v>
      </c>
      <c r="C11" s="640" t="s">
        <v>2728</v>
      </c>
      <c r="D11" s="1145"/>
      <c r="E11" s="663">
        <v>43546</v>
      </c>
      <c r="F11" s="663">
        <v>43550</v>
      </c>
      <c r="G11" s="663">
        <v>43566</v>
      </c>
    </row>
    <row r="12" spans="1:7">
      <c r="A12" s="649"/>
      <c r="B12" s="640" t="s">
        <v>2727</v>
      </c>
      <c r="C12" s="640" t="s">
        <v>2726</v>
      </c>
      <c r="D12" s="697"/>
      <c r="E12" s="663">
        <v>43553</v>
      </c>
      <c r="F12" s="663">
        <v>43557</v>
      </c>
      <c r="G12" s="663">
        <v>43573</v>
      </c>
    </row>
    <row r="13" spans="1:7">
      <c r="A13" s="649"/>
      <c r="B13" s="643"/>
      <c r="C13" s="643"/>
      <c r="D13" s="692"/>
      <c r="E13" s="691"/>
      <c r="F13" s="691"/>
      <c r="G13" s="691"/>
    </row>
    <row r="14" spans="1:7" s="677" customFormat="1" ht="12.75" customHeight="1">
      <c r="A14" s="1108" t="s">
        <v>2725</v>
      </c>
      <c r="B14" s="1108"/>
      <c r="C14" s="1108"/>
      <c r="D14" s="1108"/>
      <c r="E14" s="1108"/>
      <c r="F14" s="1108"/>
      <c r="G14" s="1108"/>
    </row>
    <row r="15" spans="1:7" s="695" customFormat="1">
      <c r="A15" s="696"/>
      <c r="B15" s="1121" t="s">
        <v>40</v>
      </c>
      <c r="C15" s="1121" t="s">
        <v>41</v>
      </c>
      <c r="D15" s="1121" t="s">
        <v>8</v>
      </c>
      <c r="E15" s="633" t="s">
        <v>24</v>
      </c>
      <c r="F15" s="633" t="s">
        <v>2620</v>
      </c>
      <c r="G15" s="633" t="s">
        <v>271</v>
      </c>
    </row>
    <row r="16" spans="1:7" s="695" customFormat="1">
      <c r="A16" s="696"/>
      <c r="B16" s="1123"/>
      <c r="C16" s="1122"/>
      <c r="D16" s="1122"/>
      <c r="E16" s="633" t="s">
        <v>44</v>
      </c>
      <c r="F16" s="633" t="s">
        <v>44</v>
      </c>
      <c r="G16" s="633" t="s">
        <v>45</v>
      </c>
    </row>
    <row r="17" spans="1:7" s="695" customFormat="1">
      <c r="A17" s="696"/>
      <c r="B17" s="640" t="s">
        <v>2718</v>
      </c>
      <c r="C17" s="640" t="s">
        <v>2724</v>
      </c>
      <c r="D17" s="1146" t="s">
        <v>115</v>
      </c>
      <c r="E17" s="663">
        <v>43525</v>
      </c>
      <c r="F17" s="663">
        <v>43531</v>
      </c>
      <c r="G17" s="663">
        <v>43543</v>
      </c>
    </row>
    <row r="18" spans="1:7" s="695" customFormat="1">
      <c r="A18" s="696"/>
      <c r="B18" s="640" t="s">
        <v>2723</v>
      </c>
      <c r="C18" s="640" t="s">
        <v>2722</v>
      </c>
      <c r="D18" s="1147"/>
      <c r="E18" s="663">
        <v>43532</v>
      </c>
      <c r="F18" s="663">
        <v>43538</v>
      </c>
      <c r="G18" s="663">
        <v>43550</v>
      </c>
    </row>
    <row r="19" spans="1:7" s="695" customFormat="1" ht="16.5" customHeight="1">
      <c r="A19" s="696"/>
      <c r="B19" s="640" t="s">
        <v>2721</v>
      </c>
      <c r="C19" s="640" t="s">
        <v>2720</v>
      </c>
      <c r="D19" s="1147"/>
      <c r="E19" s="663">
        <v>43539</v>
      </c>
      <c r="F19" s="663">
        <v>43545</v>
      </c>
      <c r="G19" s="663">
        <v>43557</v>
      </c>
    </row>
    <row r="20" spans="1:7" ht="15.95" customHeight="1">
      <c r="A20" s="649"/>
      <c r="B20" s="640" t="s">
        <v>2719</v>
      </c>
      <c r="C20" s="640" t="s">
        <v>2708</v>
      </c>
      <c r="D20" s="1147"/>
      <c r="E20" s="663">
        <v>43518</v>
      </c>
      <c r="F20" s="663">
        <v>43552</v>
      </c>
      <c r="G20" s="663">
        <v>43564</v>
      </c>
    </row>
    <row r="21" spans="1:7" ht="15.95" customHeight="1">
      <c r="A21" s="649"/>
      <c r="B21" s="694" t="s">
        <v>2718</v>
      </c>
      <c r="C21" s="694" t="s">
        <v>2717</v>
      </c>
      <c r="D21" s="1148"/>
      <c r="E21" s="663">
        <v>43553</v>
      </c>
      <c r="F21" s="663">
        <v>43559</v>
      </c>
      <c r="G21" s="663">
        <v>43571</v>
      </c>
    </row>
    <row r="22" spans="1:7" s="677" customFormat="1">
      <c r="A22" s="1108" t="s">
        <v>2716</v>
      </c>
      <c r="B22" s="1108"/>
      <c r="C22" s="1108"/>
      <c r="D22" s="1108"/>
      <c r="E22" s="1108"/>
      <c r="F22" s="1108"/>
      <c r="G22" s="1108"/>
    </row>
    <row r="23" spans="1:7">
      <c r="A23" s="649"/>
      <c r="B23" s="1127" t="s">
        <v>40</v>
      </c>
      <c r="C23" s="1127" t="s">
        <v>41</v>
      </c>
      <c r="D23" s="1127" t="s">
        <v>8</v>
      </c>
      <c r="E23" s="640" t="s">
        <v>24</v>
      </c>
      <c r="F23" s="640" t="s">
        <v>2668</v>
      </c>
      <c r="G23" s="664" t="s">
        <v>2</v>
      </c>
    </row>
    <row r="24" spans="1:7">
      <c r="A24" s="649"/>
      <c r="B24" s="1128"/>
      <c r="C24" s="1128"/>
      <c r="D24" s="1128"/>
      <c r="E24" s="640" t="s">
        <v>44</v>
      </c>
      <c r="F24" s="640" t="s">
        <v>44</v>
      </c>
      <c r="G24" s="664" t="s">
        <v>45</v>
      </c>
    </row>
    <row r="25" spans="1:7" ht="16.149999999999999" customHeight="1">
      <c r="A25" s="649"/>
      <c r="B25" s="647" t="s">
        <v>2715</v>
      </c>
      <c r="C25" s="626" t="s">
        <v>2714</v>
      </c>
      <c r="D25" s="1113" t="s">
        <v>2039</v>
      </c>
      <c r="E25" s="663">
        <v>43531</v>
      </c>
      <c r="F25" s="663">
        <v>43534</v>
      </c>
      <c r="G25" s="663">
        <v>43545</v>
      </c>
    </row>
    <row r="26" spans="1:7" ht="16.149999999999999" customHeight="1">
      <c r="A26" s="649"/>
      <c r="B26" s="647" t="s">
        <v>2713</v>
      </c>
      <c r="C26" s="693" t="s">
        <v>2712</v>
      </c>
      <c r="D26" s="1113"/>
      <c r="E26" s="663">
        <v>43538</v>
      </c>
      <c r="F26" s="663">
        <v>43541</v>
      </c>
      <c r="G26" s="663">
        <v>43552</v>
      </c>
    </row>
    <row r="27" spans="1:7" ht="16.149999999999999" customHeight="1">
      <c r="A27" s="649"/>
      <c r="B27" s="647" t="s">
        <v>2711</v>
      </c>
      <c r="C27" s="626" t="s">
        <v>2710</v>
      </c>
      <c r="D27" s="1113"/>
      <c r="E27" s="663">
        <v>43545</v>
      </c>
      <c r="F27" s="663">
        <v>43548</v>
      </c>
      <c r="G27" s="663">
        <v>43559</v>
      </c>
    </row>
    <row r="28" spans="1:7" ht="16.149999999999999" customHeight="1">
      <c r="A28" s="649"/>
      <c r="B28" s="640" t="s">
        <v>2709</v>
      </c>
      <c r="C28" s="665" t="s">
        <v>2708</v>
      </c>
      <c r="D28" s="1113"/>
      <c r="E28" s="663">
        <v>43552</v>
      </c>
      <c r="F28" s="663">
        <v>43555</v>
      </c>
      <c r="G28" s="663">
        <v>43566</v>
      </c>
    </row>
    <row r="29" spans="1:7" ht="16.149999999999999" customHeight="1">
      <c r="A29" s="649"/>
      <c r="B29" s="647"/>
      <c r="C29" s="693"/>
      <c r="D29" s="1113"/>
      <c r="E29" s="663"/>
      <c r="F29" s="663"/>
      <c r="G29" s="663"/>
    </row>
    <row r="30" spans="1:7" ht="16.149999999999999" customHeight="1">
      <c r="A30" s="649"/>
      <c r="B30" s="643"/>
      <c r="C30" s="643"/>
      <c r="D30" s="692"/>
      <c r="E30" s="691"/>
      <c r="F30" s="691"/>
      <c r="G30" s="691"/>
    </row>
    <row r="31" spans="1:7" s="677" customFormat="1">
      <c r="A31" s="1136" t="s">
        <v>2707</v>
      </c>
      <c r="B31" s="1136"/>
      <c r="C31" s="1136"/>
      <c r="D31" s="1136"/>
      <c r="E31" s="1136"/>
      <c r="F31" s="1136"/>
      <c r="G31" s="1136"/>
    </row>
    <row r="32" spans="1:7">
      <c r="A32" s="649"/>
      <c r="B32" s="1153" t="s">
        <v>40</v>
      </c>
      <c r="C32" s="1153" t="s">
        <v>41</v>
      </c>
      <c r="D32" s="1153" t="s">
        <v>8</v>
      </c>
      <c r="E32" s="690" t="s">
        <v>24</v>
      </c>
      <c r="F32" s="690" t="s">
        <v>31</v>
      </c>
      <c r="G32" s="690" t="s">
        <v>275</v>
      </c>
    </row>
    <row r="33" spans="1:8">
      <c r="A33" s="649"/>
      <c r="B33" s="1123"/>
      <c r="C33" s="1154"/>
      <c r="D33" s="1154"/>
      <c r="E33" s="690" t="s">
        <v>44</v>
      </c>
      <c r="F33" s="690" t="s">
        <v>44</v>
      </c>
      <c r="G33" s="690" t="s">
        <v>45</v>
      </c>
    </row>
    <row r="34" spans="1:8" ht="16.149999999999999" customHeight="1">
      <c r="A34" s="649"/>
      <c r="B34" s="690" t="s">
        <v>2706</v>
      </c>
      <c r="C34" s="690" t="s">
        <v>2705</v>
      </c>
      <c r="D34" s="1153" t="s">
        <v>2086</v>
      </c>
      <c r="E34" s="663">
        <v>43523</v>
      </c>
      <c r="F34" s="663">
        <v>43528</v>
      </c>
      <c r="G34" s="663">
        <v>43538</v>
      </c>
      <c r="H34" s="689"/>
    </row>
    <row r="35" spans="1:8" ht="16.149999999999999" customHeight="1">
      <c r="A35" s="649"/>
      <c r="B35" s="631" t="s">
        <v>1418</v>
      </c>
      <c r="C35" s="688" t="s">
        <v>1417</v>
      </c>
      <c r="D35" s="1159"/>
      <c r="E35" s="663">
        <v>43530</v>
      </c>
      <c r="F35" s="663">
        <v>43535</v>
      </c>
      <c r="G35" s="663">
        <v>43545</v>
      </c>
      <c r="H35" s="687"/>
    </row>
    <row r="36" spans="1:8" ht="16.149999999999999" customHeight="1">
      <c r="A36" s="649"/>
      <c r="B36" s="647" t="s">
        <v>2704</v>
      </c>
      <c r="C36" s="626" t="s">
        <v>1404</v>
      </c>
      <c r="D36" s="1159"/>
      <c r="E36" s="663">
        <v>43537</v>
      </c>
      <c r="F36" s="663">
        <v>43542</v>
      </c>
      <c r="G36" s="663">
        <v>43552</v>
      </c>
      <c r="H36" s="687"/>
    </row>
    <row r="37" spans="1:8" ht="16.149999999999999" customHeight="1">
      <c r="A37" s="649"/>
      <c r="B37" s="647" t="s">
        <v>2703</v>
      </c>
      <c r="C37" s="647" t="s">
        <v>1413</v>
      </c>
      <c r="D37" s="1159"/>
      <c r="E37" s="663">
        <v>43544</v>
      </c>
      <c r="F37" s="663">
        <v>43549</v>
      </c>
      <c r="G37" s="663">
        <v>43559</v>
      </c>
    </row>
    <row r="38" spans="1:8" ht="16.149999999999999" customHeight="1">
      <c r="A38" s="649"/>
      <c r="B38" s="647" t="s">
        <v>1412</v>
      </c>
      <c r="C38" s="647" t="s">
        <v>1411</v>
      </c>
      <c r="D38" s="1154"/>
      <c r="E38" s="663">
        <v>43551</v>
      </c>
      <c r="F38" s="663">
        <v>43556</v>
      </c>
      <c r="G38" s="663">
        <v>43566</v>
      </c>
    </row>
    <row r="39" spans="1:8">
      <c r="A39" s="649"/>
      <c r="B39" s="686"/>
      <c r="C39" s="686"/>
      <c r="D39" s="645"/>
      <c r="E39" s="680"/>
      <c r="F39" s="662"/>
      <c r="G39" s="685"/>
    </row>
    <row r="40" spans="1:8" s="677" customFormat="1">
      <c r="A40" s="1108" t="s">
        <v>2702</v>
      </c>
      <c r="B40" s="1108"/>
      <c r="C40" s="1108"/>
      <c r="D40" s="1108"/>
      <c r="E40" s="1108"/>
      <c r="F40" s="1108"/>
      <c r="G40" s="1108"/>
    </row>
    <row r="41" spans="1:8">
      <c r="A41" s="649"/>
      <c r="B41" s="1138" t="s">
        <v>40</v>
      </c>
      <c r="C41" s="1138" t="s">
        <v>41</v>
      </c>
      <c r="D41" s="1127" t="s">
        <v>8</v>
      </c>
      <c r="E41" s="684" t="s">
        <v>24</v>
      </c>
      <c r="F41" s="640" t="s">
        <v>2701</v>
      </c>
      <c r="G41" s="683" t="s">
        <v>276</v>
      </c>
    </row>
    <row r="42" spans="1:8">
      <c r="A42" s="649"/>
      <c r="B42" s="1123"/>
      <c r="C42" s="1139"/>
      <c r="D42" s="1128"/>
      <c r="E42" s="638" t="s">
        <v>44</v>
      </c>
      <c r="F42" s="638" t="s">
        <v>44</v>
      </c>
      <c r="G42" s="664" t="s">
        <v>45</v>
      </c>
    </row>
    <row r="43" spans="1:8">
      <c r="A43" s="649"/>
      <c r="B43" s="655" t="s">
        <v>1464</v>
      </c>
      <c r="C43" s="633" t="s">
        <v>1463</v>
      </c>
      <c r="D43" s="1124" t="s">
        <v>2159</v>
      </c>
      <c r="E43" s="663">
        <v>43525</v>
      </c>
      <c r="F43" s="663">
        <v>43530</v>
      </c>
      <c r="G43" s="663">
        <v>43545</v>
      </c>
    </row>
    <row r="44" spans="1:8">
      <c r="A44" s="649"/>
      <c r="B44" s="655" t="s">
        <v>2700</v>
      </c>
      <c r="C44" s="655" t="s">
        <v>1507</v>
      </c>
      <c r="D44" s="1124"/>
      <c r="E44" s="663">
        <v>43532</v>
      </c>
      <c r="F44" s="663">
        <v>43537</v>
      </c>
      <c r="G44" s="663">
        <v>43552</v>
      </c>
    </row>
    <row r="45" spans="1:8">
      <c r="A45" s="649"/>
      <c r="B45" s="655" t="s">
        <v>1460</v>
      </c>
      <c r="C45" s="633" t="s">
        <v>1402</v>
      </c>
      <c r="D45" s="1124"/>
      <c r="E45" s="663">
        <v>43539</v>
      </c>
      <c r="F45" s="663">
        <v>43544</v>
      </c>
      <c r="G45" s="663">
        <v>43559</v>
      </c>
    </row>
    <row r="46" spans="1:8">
      <c r="A46" s="649"/>
      <c r="B46" s="655" t="s">
        <v>1459</v>
      </c>
      <c r="C46" s="633" t="s">
        <v>1458</v>
      </c>
      <c r="D46" s="1124"/>
      <c r="E46" s="663">
        <v>43546</v>
      </c>
      <c r="F46" s="663">
        <v>43551</v>
      </c>
      <c r="G46" s="663">
        <v>43566</v>
      </c>
    </row>
    <row r="47" spans="1:8">
      <c r="A47" s="649"/>
      <c r="B47" s="655" t="s">
        <v>1457</v>
      </c>
      <c r="C47" s="633" t="s">
        <v>1456</v>
      </c>
      <c r="D47" s="1124"/>
      <c r="E47" s="663">
        <v>43553</v>
      </c>
      <c r="F47" s="663">
        <v>43558</v>
      </c>
      <c r="G47" s="663">
        <v>43573</v>
      </c>
    </row>
    <row r="48" spans="1:8" s="679" customFormat="1">
      <c r="A48" s="649"/>
      <c r="B48" s="682"/>
      <c r="C48" s="644"/>
      <c r="D48" s="681"/>
      <c r="E48" s="662"/>
      <c r="F48" s="680"/>
      <c r="G48" s="680"/>
    </row>
    <row r="49" spans="1:7" s="677" customFormat="1">
      <c r="A49" s="1108" t="s">
        <v>2699</v>
      </c>
      <c r="B49" s="1108"/>
      <c r="C49" s="1108"/>
      <c r="D49" s="1108"/>
      <c r="E49" s="1108"/>
      <c r="F49" s="1108"/>
      <c r="G49" s="1108"/>
    </row>
    <row r="50" spans="1:7">
      <c r="A50" s="649"/>
      <c r="B50" s="1138" t="s">
        <v>40</v>
      </c>
      <c r="C50" s="1138" t="s">
        <v>41</v>
      </c>
      <c r="D50" s="1138" t="s">
        <v>8</v>
      </c>
      <c r="E50" s="638" t="s">
        <v>24</v>
      </c>
      <c r="F50" s="640" t="s">
        <v>31</v>
      </c>
      <c r="G50" s="639" t="s">
        <v>2698</v>
      </c>
    </row>
    <row r="51" spans="1:7">
      <c r="A51" s="649"/>
      <c r="B51" s="1123"/>
      <c r="C51" s="1139"/>
      <c r="D51" s="1139"/>
      <c r="E51" s="638" t="s">
        <v>44</v>
      </c>
      <c r="F51" s="638" t="s">
        <v>44</v>
      </c>
      <c r="G51" s="640" t="s">
        <v>45</v>
      </c>
    </row>
    <row r="52" spans="1:7" ht="20.100000000000001" customHeight="1">
      <c r="A52" s="649"/>
      <c r="B52" s="638" t="s">
        <v>2613</v>
      </c>
      <c r="C52" s="640" t="s">
        <v>2619</v>
      </c>
      <c r="D52" s="1155" t="s">
        <v>189</v>
      </c>
      <c r="E52" s="663">
        <v>43525</v>
      </c>
      <c r="F52" s="663">
        <v>43529</v>
      </c>
      <c r="G52" s="663">
        <v>43543</v>
      </c>
    </row>
    <row r="53" spans="1:7" ht="20.100000000000001" customHeight="1">
      <c r="A53" s="649"/>
      <c r="B53" s="640" t="s">
        <v>2618</v>
      </c>
      <c r="C53" s="640" t="s">
        <v>2617</v>
      </c>
      <c r="D53" s="1156"/>
      <c r="E53" s="663">
        <v>43532</v>
      </c>
      <c r="F53" s="663">
        <v>43536</v>
      </c>
      <c r="G53" s="663">
        <v>43551</v>
      </c>
    </row>
    <row r="54" spans="1:7" ht="20.100000000000001" customHeight="1">
      <c r="A54" s="649"/>
      <c r="B54" s="640" t="s">
        <v>2616</v>
      </c>
      <c r="C54" s="640" t="s">
        <v>2615</v>
      </c>
      <c r="D54" s="1156"/>
      <c r="E54" s="663">
        <v>43539</v>
      </c>
      <c r="F54" s="663">
        <v>43543</v>
      </c>
      <c r="G54" s="663">
        <v>43558</v>
      </c>
    </row>
    <row r="55" spans="1:7" ht="20.100000000000001" customHeight="1">
      <c r="A55" s="649"/>
      <c r="B55" s="640" t="s">
        <v>2614</v>
      </c>
      <c r="C55" s="640" t="s">
        <v>1381</v>
      </c>
      <c r="D55" s="1157"/>
      <c r="E55" s="663">
        <v>43546</v>
      </c>
      <c r="F55" s="663">
        <v>43550</v>
      </c>
      <c r="G55" s="663">
        <v>43561</v>
      </c>
    </row>
    <row r="56" spans="1:7">
      <c r="A56" s="649"/>
      <c r="B56" s="640" t="s">
        <v>2613</v>
      </c>
      <c r="C56" s="640" t="s">
        <v>2612</v>
      </c>
      <c r="D56" s="678"/>
      <c r="E56" s="663">
        <v>43553</v>
      </c>
      <c r="F56" s="663">
        <v>43557</v>
      </c>
      <c r="G56" s="663">
        <v>43572</v>
      </c>
    </row>
    <row r="57" spans="1:7" ht="28.5" customHeight="1">
      <c r="A57" s="1152" t="s">
        <v>2697</v>
      </c>
      <c r="B57" s="1152"/>
      <c r="C57" s="643"/>
      <c r="D57" s="645"/>
      <c r="E57" s="643"/>
      <c r="F57" s="643"/>
      <c r="G57" s="643"/>
    </row>
    <row r="58" spans="1:7" s="677" customFormat="1">
      <c r="A58" s="1136" t="s">
        <v>2696</v>
      </c>
      <c r="B58" s="1136"/>
      <c r="C58" s="1136"/>
      <c r="D58" s="1136"/>
      <c r="E58" s="1136"/>
      <c r="F58" s="1136"/>
      <c r="G58" s="1136"/>
    </row>
    <row r="59" spans="1:7">
      <c r="A59" s="676"/>
      <c r="B59" s="1109" t="s">
        <v>40</v>
      </c>
      <c r="C59" s="1109" t="s">
        <v>41</v>
      </c>
      <c r="D59" s="1109" t="s">
        <v>8</v>
      </c>
      <c r="E59" s="640" t="s">
        <v>24</v>
      </c>
      <c r="F59" s="640" t="s">
        <v>2685</v>
      </c>
      <c r="G59" s="640" t="s">
        <v>39</v>
      </c>
    </row>
    <row r="60" spans="1:7" ht="17.25" customHeight="1">
      <c r="A60" s="676"/>
      <c r="B60" s="1110"/>
      <c r="C60" s="1110"/>
      <c r="D60" s="1110"/>
      <c r="E60" s="640" t="s">
        <v>44</v>
      </c>
      <c r="F60" s="640" t="s">
        <v>44</v>
      </c>
      <c r="G60" s="640" t="s">
        <v>45</v>
      </c>
    </row>
    <row r="61" spans="1:7">
      <c r="A61" s="649"/>
      <c r="B61" s="667" t="s">
        <v>2695</v>
      </c>
      <c r="C61" s="640" t="s">
        <v>2321</v>
      </c>
      <c r="D61" s="1149" t="s">
        <v>135</v>
      </c>
      <c r="E61" s="663">
        <v>43497</v>
      </c>
      <c r="F61" s="663">
        <v>43530</v>
      </c>
      <c r="G61" s="663">
        <v>43559</v>
      </c>
    </row>
    <row r="62" spans="1:7">
      <c r="A62" s="649"/>
      <c r="B62" s="671" t="s">
        <v>1931</v>
      </c>
      <c r="C62" s="670" t="s">
        <v>2694</v>
      </c>
      <c r="D62" s="1150"/>
      <c r="E62" s="669">
        <v>43532</v>
      </c>
      <c r="F62" s="669">
        <v>43537</v>
      </c>
      <c r="G62" s="669">
        <v>43566</v>
      </c>
    </row>
    <row r="63" spans="1:7">
      <c r="A63" s="649"/>
      <c r="B63" s="647" t="s">
        <v>1929</v>
      </c>
      <c r="C63" s="647" t="s">
        <v>2319</v>
      </c>
      <c r="D63" s="1150"/>
      <c r="E63" s="663">
        <v>43539</v>
      </c>
      <c r="F63" s="663">
        <v>43544</v>
      </c>
      <c r="G63" s="663">
        <v>43573</v>
      </c>
    </row>
    <row r="64" spans="1:7">
      <c r="A64" s="649"/>
      <c r="B64" s="647" t="s">
        <v>1927</v>
      </c>
      <c r="C64" s="647" t="s">
        <v>2693</v>
      </c>
      <c r="D64" s="1150"/>
      <c r="E64" s="663">
        <v>43546</v>
      </c>
      <c r="F64" s="663">
        <v>43551</v>
      </c>
      <c r="G64" s="663">
        <v>43580</v>
      </c>
    </row>
    <row r="65" spans="1:7">
      <c r="A65" s="649"/>
      <c r="B65" s="667" t="s">
        <v>1925</v>
      </c>
      <c r="C65" s="640" t="s">
        <v>2692</v>
      </c>
      <c r="D65" s="1151"/>
      <c r="E65" s="663">
        <v>43553</v>
      </c>
      <c r="F65" s="663">
        <v>43558</v>
      </c>
      <c r="G65" s="663">
        <v>43587</v>
      </c>
    </row>
    <row r="66" spans="1:7">
      <c r="A66" s="649"/>
      <c r="B66" s="675"/>
      <c r="C66" s="675"/>
      <c r="D66" s="645"/>
      <c r="E66" s="674"/>
      <c r="F66" s="674"/>
      <c r="G66" s="673"/>
    </row>
    <row r="67" spans="1:7">
      <c r="A67" s="1136" t="s">
        <v>2691</v>
      </c>
      <c r="B67" s="1136"/>
      <c r="C67" s="1136"/>
      <c r="D67" s="1136"/>
      <c r="E67" s="1136"/>
      <c r="F67" s="1136"/>
      <c r="G67" s="1136"/>
    </row>
    <row r="68" spans="1:7">
      <c r="A68" s="649"/>
      <c r="B68" s="1109" t="s">
        <v>40</v>
      </c>
      <c r="C68" s="1109" t="s">
        <v>41</v>
      </c>
      <c r="D68" s="1109" t="s">
        <v>8</v>
      </c>
      <c r="E68" s="640" t="s">
        <v>24</v>
      </c>
      <c r="F68" s="640" t="s">
        <v>2685</v>
      </c>
      <c r="G68" s="640" t="s">
        <v>53</v>
      </c>
    </row>
    <row r="69" spans="1:7">
      <c r="A69" s="649"/>
      <c r="B69" s="1110"/>
      <c r="C69" s="1110"/>
      <c r="D69" s="1110"/>
      <c r="E69" s="640" t="s">
        <v>44</v>
      </c>
      <c r="F69" s="640" t="s">
        <v>44</v>
      </c>
      <c r="G69" s="640" t="s">
        <v>45</v>
      </c>
    </row>
    <row r="70" spans="1:7">
      <c r="A70" s="649"/>
      <c r="B70" s="672" t="s">
        <v>2690</v>
      </c>
      <c r="C70" s="667" t="s">
        <v>1477</v>
      </c>
      <c r="D70" s="1113" t="s">
        <v>2086</v>
      </c>
      <c r="E70" s="663">
        <v>43523</v>
      </c>
      <c r="F70" s="663">
        <v>43527</v>
      </c>
      <c r="G70" s="663">
        <v>43551</v>
      </c>
    </row>
    <row r="71" spans="1:7">
      <c r="A71" s="649"/>
      <c r="B71" s="671" t="s">
        <v>1958</v>
      </c>
      <c r="C71" s="670" t="s">
        <v>1561</v>
      </c>
      <c r="D71" s="1113"/>
      <c r="E71" s="669">
        <v>43530</v>
      </c>
      <c r="F71" s="669">
        <v>43534</v>
      </c>
      <c r="G71" s="669">
        <v>43558</v>
      </c>
    </row>
    <row r="72" spans="1:7">
      <c r="A72" s="649"/>
      <c r="B72" s="647" t="s">
        <v>1956</v>
      </c>
      <c r="C72" s="647" t="s">
        <v>1894</v>
      </c>
      <c r="D72" s="1113"/>
      <c r="E72" s="663">
        <v>43537</v>
      </c>
      <c r="F72" s="663">
        <v>43541</v>
      </c>
      <c r="G72" s="663">
        <v>43565</v>
      </c>
    </row>
    <row r="73" spans="1:7">
      <c r="A73" s="649"/>
      <c r="B73" s="668" t="s">
        <v>2689</v>
      </c>
      <c r="C73" s="639" t="s">
        <v>2688</v>
      </c>
      <c r="D73" s="1113"/>
      <c r="E73" s="663">
        <v>43544</v>
      </c>
      <c r="F73" s="663">
        <v>43549</v>
      </c>
      <c r="G73" s="663">
        <v>43572</v>
      </c>
    </row>
    <row r="74" spans="1:7">
      <c r="A74" s="649"/>
      <c r="B74" s="667" t="s">
        <v>2687</v>
      </c>
      <c r="C74" s="640" t="s">
        <v>1902</v>
      </c>
      <c r="D74" s="1113"/>
      <c r="E74" s="663">
        <v>43551</v>
      </c>
      <c r="F74" s="663">
        <v>43556</v>
      </c>
      <c r="G74" s="663">
        <v>43579</v>
      </c>
    </row>
    <row r="75" spans="1:7">
      <c r="A75" s="649"/>
      <c r="B75" s="643"/>
      <c r="C75" s="643"/>
      <c r="D75" s="643"/>
      <c r="E75" s="643"/>
      <c r="F75" s="643"/>
      <c r="G75" s="643"/>
    </row>
    <row r="76" spans="1:7">
      <c r="A76" s="1135" t="s">
        <v>2686</v>
      </c>
      <c r="B76" s="1136"/>
      <c r="C76" s="1136"/>
      <c r="D76" s="1136"/>
      <c r="E76" s="1136"/>
      <c r="F76" s="1136"/>
      <c r="G76" s="1136"/>
    </row>
    <row r="77" spans="1:7">
      <c r="A77" s="649"/>
      <c r="B77" s="1125" t="s">
        <v>40</v>
      </c>
      <c r="C77" s="1125" t="s">
        <v>41</v>
      </c>
      <c r="D77" s="1127" t="s">
        <v>8</v>
      </c>
      <c r="E77" s="640" t="s">
        <v>24</v>
      </c>
      <c r="F77" s="640" t="s">
        <v>2685</v>
      </c>
      <c r="G77" s="664" t="s">
        <v>2273</v>
      </c>
    </row>
    <row r="78" spans="1:7">
      <c r="A78" s="649"/>
      <c r="B78" s="1126"/>
      <c r="C78" s="1126"/>
      <c r="D78" s="1128"/>
      <c r="E78" s="665" t="s">
        <v>44</v>
      </c>
      <c r="F78" s="640" t="s">
        <v>44</v>
      </c>
      <c r="G78" s="664" t="s">
        <v>45</v>
      </c>
    </row>
    <row r="79" spans="1:7" ht="15.75" customHeight="1">
      <c r="A79" s="649"/>
      <c r="B79" s="640" t="s">
        <v>1907</v>
      </c>
      <c r="C79" s="647" t="s">
        <v>1282</v>
      </c>
      <c r="D79" s="1158" t="s">
        <v>2684</v>
      </c>
      <c r="E79" s="663">
        <v>43525</v>
      </c>
      <c r="F79" s="663">
        <v>43531</v>
      </c>
      <c r="G79" s="663">
        <v>43555</v>
      </c>
    </row>
    <row r="80" spans="1:7">
      <c r="A80" s="649"/>
      <c r="B80" s="640" t="s">
        <v>1905</v>
      </c>
      <c r="C80" s="640" t="s">
        <v>1872</v>
      </c>
      <c r="D80" s="1158"/>
      <c r="E80" s="663">
        <v>43532</v>
      </c>
      <c r="F80" s="663">
        <v>43538</v>
      </c>
      <c r="G80" s="663">
        <v>43562</v>
      </c>
    </row>
    <row r="81" spans="1:7">
      <c r="A81" s="649"/>
      <c r="B81" s="647" t="s">
        <v>1904</v>
      </c>
      <c r="C81" s="647" t="s">
        <v>1861</v>
      </c>
      <c r="D81" s="1158"/>
      <c r="E81" s="663">
        <v>43539</v>
      </c>
      <c r="F81" s="663">
        <v>43545</v>
      </c>
      <c r="G81" s="663">
        <v>43569</v>
      </c>
    </row>
    <row r="82" spans="1:7">
      <c r="A82" s="649"/>
      <c r="B82" s="640" t="s">
        <v>1903</v>
      </c>
      <c r="C82" s="640" t="s">
        <v>1902</v>
      </c>
      <c r="D82" s="1158"/>
      <c r="E82" s="663">
        <v>43546</v>
      </c>
      <c r="F82" s="663">
        <v>43552</v>
      </c>
      <c r="G82" s="663">
        <v>43576</v>
      </c>
    </row>
    <row r="83" spans="1:7">
      <c r="A83" s="649"/>
      <c r="B83" s="647" t="s">
        <v>1901</v>
      </c>
      <c r="C83" s="647" t="s">
        <v>1839</v>
      </c>
      <c r="D83" s="1158"/>
      <c r="E83" s="663">
        <v>43553</v>
      </c>
      <c r="F83" s="663">
        <v>43559</v>
      </c>
      <c r="G83" s="663">
        <v>43583</v>
      </c>
    </row>
    <row r="84" spans="1:7">
      <c r="A84" s="649"/>
      <c r="B84" s="643"/>
      <c r="C84" s="643"/>
      <c r="D84" s="645"/>
      <c r="E84" s="643"/>
      <c r="F84" s="666"/>
      <c r="G84" s="666"/>
    </row>
    <row r="85" spans="1:7">
      <c r="A85" s="1108" t="s">
        <v>2683</v>
      </c>
      <c r="B85" s="1108"/>
      <c r="C85" s="1108"/>
      <c r="D85" s="1108"/>
      <c r="E85" s="1108"/>
      <c r="F85" s="1108"/>
      <c r="G85" s="1108"/>
    </row>
    <row r="86" spans="1:7">
      <c r="A86" s="649"/>
      <c r="B86" s="1125" t="s">
        <v>40</v>
      </c>
      <c r="C86" s="1125" t="s">
        <v>41</v>
      </c>
      <c r="D86" s="1127" t="s">
        <v>8</v>
      </c>
      <c r="E86" s="640" t="s">
        <v>24</v>
      </c>
      <c r="F86" s="640" t="s">
        <v>2682</v>
      </c>
      <c r="G86" s="664" t="s">
        <v>2681</v>
      </c>
    </row>
    <row r="87" spans="1:7">
      <c r="A87" s="649"/>
      <c r="B87" s="1126"/>
      <c r="C87" s="1126"/>
      <c r="D87" s="1128"/>
      <c r="E87" s="665" t="s">
        <v>44</v>
      </c>
      <c r="F87" s="640" t="s">
        <v>44</v>
      </c>
      <c r="G87" s="664" t="s">
        <v>45</v>
      </c>
    </row>
    <row r="88" spans="1:7">
      <c r="A88" s="649"/>
      <c r="B88" s="640" t="s">
        <v>2680</v>
      </c>
      <c r="C88" s="640" t="s">
        <v>1397</v>
      </c>
      <c r="D88" s="1121" t="s">
        <v>2060</v>
      </c>
      <c r="E88" s="663">
        <v>43523</v>
      </c>
      <c r="F88" s="663">
        <v>43528</v>
      </c>
      <c r="G88" s="663">
        <v>43551</v>
      </c>
    </row>
    <row r="89" spans="1:7">
      <c r="A89" s="649"/>
      <c r="B89" s="640" t="s">
        <v>1888</v>
      </c>
      <c r="C89" s="640" t="s">
        <v>1277</v>
      </c>
      <c r="D89" s="1137"/>
      <c r="E89" s="663">
        <v>43530</v>
      </c>
      <c r="F89" s="663">
        <v>43535</v>
      </c>
      <c r="G89" s="663">
        <v>43556</v>
      </c>
    </row>
    <row r="90" spans="1:7">
      <c r="A90" s="649"/>
      <c r="B90" s="640" t="s">
        <v>1886</v>
      </c>
      <c r="C90" s="640" t="s">
        <v>1393</v>
      </c>
      <c r="D90" s="1137"/>
      <c r="E90" s="663">
        <v>43537</v>
      </c>
      <c r="F90" s="663">
        <v>43542</v>
      </c>
      <c r="G90" s="663">
        <v>43563</v>
      </c>
    </row>
    <row r="91" spans="1:7">
      <c r="A91" s="649"/>
      <c r="B91" s="640" t="s">
        <v>1885</v>
      </c>
      <c r="C91" s="640" t="s">
        <v>1391</v>
      </c>
      <c r="D91" s="1137"/>
      <c r="E91" s="663">
        <v>43544</v>
      </c>
      <c r="F91" s="663">
        <v>43549</v>
      </c>
      <c r="G91" s="663">
        <v>43570</v>
      </c>
    </row>
    <row r="92" spans="1:7">
      <c r="A92" s="649"/>
      <c r="B92" s="640" t="s">
        <v>1884</v>
      </c>
      <c r="C92" s="640" t="s">
        <v>1270</v>
      </c>
      <c r="D92" s="1122"/>
      <c r="E92" s="663">
        <v>43551</v>
      </c>
      <c r="F92" s="663">
        <v>43556</v>
      </c>
      <c r="G92" s="663">
        <v>43577</v>
      </c>
    </row>
    <row r="93" spans="1:7" ht="26.25" customHeight="1">
      <c r="A93" s="1160" t="s">
        <v>2679</v>
      </c>
      <c r="B93" s="1161"/>
    </row>
    <row r="94" spans="1:7">
      <c r="A94" s="1108" t="s">
        <v>2678</v>
      </c>
      <c r="B94" s="1108"/>
      <c r="C94" s="1108"/>
      <c r="D94" s="1108"/>
      <c r="E94" s="1108"/>
      <c r="F94" s="1108"/>
      <c r="G94" s="1108"/>
    </row>
    <row r="95" spans="1:7">
      <c r="A95" s="649"/>
      <c r="B95" s="1138" t="s">
        <v>40</v>
      </c>
      <c r="C95" s="1138" t="s">
        <v>41</v>
      </c>
      <c r="D95" s="1138" t="s">
        <v>8</v>
      </c>
      <c r="E95" s="640" t="s">
        <v>24</v>
      </c>
      <c r="F95" s="640" t="s">
        <v>2668</v>
      </c>
      <c r="G95" s="640" t="s">
        <v>1269</v>
      </c>
    </row>
    <row r="96" spans="1:7">
      <c r="A96" s="649"/>
      <c r="B96" s="1123"/>
      <c r="C96" s="1139"/>
      <c r="D96" s="1139"/>
      <c r="E96" s="640" t="s">
        <v>44</v>
      </c>
      <c r="F96" s="640" t="s">
        <v>44</v>
      </c>
      <c r="G96" s="640" t="s">
        <v>45</v>
      </c>
    </row>
    <row r="97" spans="1:7">
      <c r="A97" s="649"/>
      <c r="B97" s="647" t="s">
        <v>2677</v>
      </c>
      <c r="C97" s="647" t="s">
        <v>2676</v>
      </c>
      <c r="D97" s="1132" t="s">
        <v>2086</v>
      </c>
      <c r="E97" s="663">
        <v>43530</v>
      </c>
      <c r="F97" s="663">
        <v>43535</v>
      </c>
      <c r="G97" s="663">
        <v>43559</v>
      </c>
    </row>
    <row r="98" spans="1:7">
      <c r="A98" s="649"/>
      <c r="B98" s="647" t="s">
        <v>2675</v>
      </c>
      <c r="C98" s="647" t="s">
        <v>1294</v>
      </c>
      <c r="D98" s="1133"/>
      <c r="E98" s="663">
        <v>43537</v>
      </c>
      <c r="F98" s="663">
        <v>43542</v>
      </c>
      <c r="G98" s="663">
        <v>43566</v>
      </c>
    </row>
    <row r="99" spans="1:7">
      <c r="A99" s="649"/>
      <c r="B99" s="647" t="s">
        <v>2674</v>
      </c>
      <c r="C99" s="647" t="s">
        <v>2673</v>
      </c>
      <c r="D99" s="1133"/>
      <c r="E99" s="663">
        <v>43544</v>
      </c>
      <c r="F99" s="663">
        <v>43549</v>
      </c>
      <c r="G99" s="663">
        <v>43573</v>
      </c>
    </row>
    <row r="100" spans="1:7">
      <c r="A100" s="649"/>
      <c r="B100" s="647" t="s">
        <v>2672</v>
      </c>
      <c r="C100" s="647" t="s">
        <v>2671</v>
      </c>
      <c r="D100" s="1133"/>
      <c r="E100" s="663">
        <v>43551</v>
      </c>
      <c r="F100" s="663">
        <v>43556</v>
      </c>
      <c r="G100" s="663">
        <v>43580</v>
      </c>
    </row>
    <row r="101" spans="1:7">
      <c r="A101" s="649"/>
      <c r="B101" s="647"/>
      <c r="C101" s="647"/>
      <c r="D101" s="1134"/>
      <c r="E101" s="663"/>
      <c r="F101" s="663"/>
      <c r="G101" s="663"/>
    </row>
    <row r="102" spans="1:7">
      <c r="A102" s="649"/>
      <c r="B102" s="661"/>
      <c r="C102" s="661"/>
      <c r="D102" s="662"/>
      <c r="E102" s="645"/>
      <c r="F102" s="662"/>
      <c r="G102" s="661"/>
    </row>
    <row r="103" spans="1:7">
      <c r="A103" s="1108" t="s">
        <v>2670</v>
      </c>
      <c r="B103" s="1108"/>
      <c r="C103" s="1108"/>
      <c r="D103" s="1108"/>
      <c r="E103" s="1108"/>
      <c r="F103" s="1108"/>
      <c r="G103" s="1108"/>
    </row>
    <row r="104" spans="1:7">
      <c r="A104" s="649"/>
      <c r="B104" s="1120" t="s">
        <v>40</v>
      </c>
      <c r="C104" s="1120" t="s">
        <v>41</v>
      </c>
      <c r="D104" s="1113" t="s">
        <v>8</v>
      </c>
      <c r="E104" s="647" t="s">
        <v>2669</v>
      </c>
      <c r="F104" s="640" t="s">
        <v>2668</v>
      </c>
      <c r="G104" s="640" t="s">
        <v>178</v>
      </c>
    </row>
    <row r="105" spans="1:7">
      <c r="A105" s="649"/>
      <c r="B105" s="1120"/>
      <c r="C105" s="1120"/>
      <c r="D105" s="1113"/>
      <c r="E105" s="647" t="s">
        <v>1053</v>
      </c>
      <c r="F105" s="640" t="s">
        <v>44</v>
      </c>
      <c r="G105" s="640" t="s">
        <v>45</v>
      </c>
    </row>
    <row r="106" spans="1:7">
      <c r="A106" s="649"/>
      <c r="B106" s="660" t="s">
        <v>2667</v>
      </c>
      <c r="C106" s="660" t="s">
        <v>1266</v>
      </c>
      <c r="D106" s="1129" t="s">
        <v>2666</v>
      </c>
      <c r="E106" s="656">
        <v>43530</v>
      </c>
      <c r="F106" s="656">
        <v>43534</v>
      </c>
      <c r="G106" s="656">
        <v>43561</v>
      </c>
    </row>
    <row r="107" spans="1:7">
      <c r="A107" s="649"/>
      <c r="B107" s="654" t="s">
        <v>2665</v>
      </c>
      <c r="C107" s="654" t="s">
        <v>1126</v>
      </c>
      <c r="D107" s="1130"/>
      <c r="E107" s="656">
        <v>43537</v>
      </c>
      <c r="F107" s="656">
        <v>43541</v>
      </c>
      <c r="G107" s="656">
        <v>43568</v>
      </c>
    </row>
    <row r="108" spans="1:7">
      <c r="A108" s="649"/>
      <c r="B108" s="659" t="s">
        <v>2664</v>
      </c>
      <c r="C108" s="659" t="s">
        <v>1124</v>
      </c>
      <c r="D108" s="1130"/>
      <c r="E108" s="656">
        <v>43544</v>
      </c>
      <c r="F108" s="656">
        <v>43548</v>
      </c>
      <c r="G108" s="656">
        <v>43575</v>
      </c>
    </row>
    <row r="109" spans="1:7">
      <c r="A109" s="649"/>
      <c r="B109" s="659" t="s">
        <v>2663</v>
      </c>
      <c r="C109" s="659" t="s">
        <v>1122</v>
      </c>
      <c r="D109" s="1130"/>
      <c r="E109" s="656">
        <v>43551</v>
      </c>
      <c r="F109" s="656">
        <v>43555</v>
      </c>
      <c r="G109" s="656">
        <v>43582</v>
      </c>
    </row>
    <row r="110" spans="1:7">
      <c r="A110" s="649"/>
      <c r="B110" s="653"/>
      <c r="C110" s="658"/>
      <c r="D110" s="1131"/>
      <c r="E110" s="657"/>
      <c r="F110" s="656"/>
      <c r="G110" s="656"/>
    </row>
    <row r="111" spans="1:7">
      <c r="A111" s="1108" t="s">
        <v>2662</v>
      </c>
      <c r="B111" s="1108"/>
      <c r="C111" s="1108"/>
      <c r="D111" s="1108"/>
      <c r="E111" s="1108"/>
      <c r="F111" s="1108"/>
      <c r="G111" s="1108"/>
    </row>
    <row r="112" spans="1:7">
      <c r="A112" s="649"/>
      <c r="B112" s="1121" t="s">
        <v>40</v>
      </c>
      <c r="C112" s="1121" t="s">
        <v>41</v>
      </c>
      <c r="D112" s="1121" t="s">
        <v>8</v>
      </c>
      <c r="E112" s="633" t="s">
        <v>24</v>
      </c>
      <c r="F112" s="633" t="s">
        <v>31</v>
      </c>
      <c r="G112" s="633" t="s">
        <v>170</v>
      </c>
    </row>
    <row r="113" spans="1:7">
      <c r="A113" s="649"/>
      <c r="B113" s="1123"/>
      <c r="C113" s="1122"/>
      <c r="D113" s="1122"/>
      <c r="E113" s="633" t="s">
        <v>44</v>
      </c>
      <c r="F113" s="633" t="s">
        <v>44</v>
      </c>
      <c r="G113" s="633" t="s">
        <v>45</v>
      </c>
    </row>
    <row r="114" spans="1:7">
      <c r="A114" s="649"/>
      <c r="B114" s="652" t="s">
        <v>2661</v>
      </c>
      <c r="C114" s="652" t="s">
        <v>1277</v>
      </c>
      <c r="D114" s="1124" t="s">
        <v>2008</v>
      </c>
      <c r="E114" s="629">
        <v>43530</v>
      </c>
      <c r="F114" s="629">
        <v>43536</v>
      </c>
      <c r="G114" s="629">
        <v>43570</v>
      </c>
    </row>
    <row r="115" spans="1:7">
      <c r="A115" s="649"/>
      <c r="B115" s="655" t="s">
        <v>2660</v>
      </c>
      <c r="C115" s="655" t="s">
        <v>1274</v>
      </c>
      <c r="D115" s="1124"/>
      <c r="E115" s="629">
        <v>43537</v>
      </c>
      <c r="F115" s="629">
        <v>43543</v>
      </c>
      <c r="G115" s="629">
        <v>43577</v>
      </c>
    </row>
    <row r="116" spans="1:7" ht="17.25" customHeight="1">
      <c r="A116" s="649"/>
      <c r="B116" s="655" t="s">
        <v>2659</v>
      </c>
      <c r="C116" s="655" t="s">
        <v>1272</v>
      </c>
      <c r="D116" s="1124"/>
      <c r="E116" s="629">
        <v>43544</v>
      </c>
      <c r="F116" s="629">
        <v>43550</v>
      </c>
      <c r="G116" s="629">
        <v>43584</v>
      </c>
    </row>
    <row r="117" spans="1:7">
      <c r="A117" s="649"/>
      <c r="B117" s="655" t="s">
        <v>2658</v>
      </c>
      <c r="C117" s="655" t="s">
        <v>1270</v>
      </c>
      <c r="D117" s="1124"/>
      <c r="E117" s="629">
        <v>43551</v>
      </c>
      <c r="F117" s="629">
        <v>43557</v>
      </c>
      <c r="G117" s="629">
        <v>43591</v>
      </c>
    </row>
    <row r="118" spans="1:7">
      <c r="A118" s="649"/>
      <c r="D118" s="1124"/>
    </row>
    <row r="119" spans="1:7">
      <c r="A119" s="1108" t="s">
        <v>2657</v>
      </c>
      <c r="B119" s="1108"/>
      <c r="C119" s="1108"/>
      <c r="D119" s="1108"/>
      <c r="E119" s="1108"/>
      <c r="F119" s="1108"/>
      <c r="G119" s="1108"/>
    </row>
    <row r="120" spans="1:7">
      <c r="A120" s="649"/>
      <c r="B120" s="1109" t="s">
        <v>40</v>
      </c>
      <c r="C120" s="1109" t="s">
        <v>41</v>
      </c>
      <c r="D120" s="1109" t="s">
        <v>8</v>
      </c>
      <c r="E120" s="633" t="s">
        <v>24</v>
      </c>
      <c r="F120" s="640" t="s">
        <v>31</v>
      </c>
      <c r="G120" s="640" t="s">
        <v>2542</v>
      </c>
    </row>
    <row r="121" spans="1:7">
      <c r="A121" s="649"/>
      <c r="B121" s="1123"/>
      <c r="C121" s="1110"/>
      <c r="D121" s="1110"/>
      <c r="E121" s="640" t="s">
        <v>44</v>
      </c>
      <c r="F121" s="640" t="s">
        <v>44</v>
      </c>
      <c r="G121" s="640" t="s">
        <v>45</v>
      </c>
    </row>
    <row r="122" spans="1:7" ht="15.75" customHeight="1">
      <c r="A122" s="649"/>
      <c r="B122" s="652" t="s">
        <v>2656</v>
      </c>
      <c r="C122" s="655" t="s">
        <v>1175</v>
      </c>
      <c r="D122" s="1115" t="s">
        <v>2655</v>
      </c>
      <c r="E122" s="629">
        <v>43525</v>
      </c>
      <c r="F122" s="629">
        <v>43534</v>
      </c>
      <c r="G122" s="629">
        <v>43549</v>
      </c>
    </row>
    <row r="123" spans="1:7">
      <c r="A123" s="649"/>
      <c r="B123" s="652" t="s">
        <v>2654</v>
      </c>
      <c r="C123" s="655" t="s">
        <v>2653</v>
      </c>
      <c r="D123" s="1116"/>
      <c r="E123" s="629">
        <v>43532</v>
      </c>
      <c r="F123" s="629">
        <v>43541</v>
      </c>
      <c r="G123" s="629">
        <v>43556</v>
      </c>
    </row>
    <row r="124" spans="1:7">
      <c r="A124" s="649"/>
      <c r="B124" s="655" t="s">
        <v>2652</v>
      </c>
      <c r="C124" s="655" t="s">
        <v>2651</v>
      </c>
      <c r="D124" s="1116"/>
      <c r="E124" s="629">
        <v>43539</v>
      </c>
      <c r="F124" s="629">
        <v>43548</v>
      </c>
      <c r="G124" s="629">
        <v>43563</v>
      </c>
    </row>
    <row r="125" spans="1:7">
      <c r="A125" s="649"/>
      <c r="B125" s="652" t="s">
        <v>2650</v>
      </c>
      <c r="C125" s="655" t="s">
        <v>1135</v>
      </c>
      <c r="D125" s="1116"/>
      <c r="E125" s="629">
        <v>43546</v>
      </c>
      <c r="F125" s="629">
        <v>43555</v>
      </c>
      <c r="G125" s="629">
        <v>43570</v>
      </c>
    </row>
    <row r="126" spans="1:7">
      <c r="A126" s="649"/>
      <c r="B126" s="652" t="s">
        <v>1504</v>
      </c>
      <c r="C126" s="652"/>
      <c r="D126" s="1117"/>
      <c r="E126" s="629">
        <v>43553</v>
      </c>
      <c r="F126" s="629">
        <v>43558</v>
      </c>
      <c r="G126" s="629">
        <v>43573</v>
      </c>
    </row>
    <row r="127" spans="1:7">
      <c r="A127" s="649"/>
      <c r="B127" s="651"/>
      <c r="C127" s="651"/>
      <c r="D127" s="650"/>
      <c r="E127" s="642"/>
      <c r="F127" s="642"/>
      <c r="G127" s="642"/>
    </row>
    <row r="128" spans="1:7">
      <c r="A128" s="1108" t="s">
        <v>2649</v>
      </c>
      <c r="B128" s="1108"/>
      <c r="C128" s="1108"/>
      <c r="D128" s="1108"/>
      <c r="E128" s="1108"/>
      <c r="F128" s="1108"/>
      <c r="G128" s="1108"/>
    </row>
    <row r="129" spans="1:7">
      <c r="A129" s="649"/>
      <c r="B129" s="1109" t="s">
        <v>40</v>
      </c>
      <c r="C129" s="1109" t="s">
        <v>41</v>
      </c>
      <c r="D129" s="1109" t="s">
        <v>8</v>
      </c>
      <c r="E129" s="633" t="s">
        <v>24</v>
      </c>
      <c r="F129" s="640" t="s">
        <v>31</v>
      </c>
      <c r="G129" s="640" t="s">
        <v>2549</v>
      </c>
    </row>
    <row r="130" spans="1:7">
      <c r="A130" s="649"/>
      <c r="B130" s="1123"/>
      <c r="C130" s="1110"/>
      <c r="D130" s="1110"/>
      <c r="E130" s="640" t="s">
        <v>44</v>
      </c>
      <c r="F130" s="640" t="s">
        <v>44</v>
      </c>
      <c r="G130" s="640" t="s">
        <v>45</v>
      </c>
    </row>
    <row r="131" spans="1:7">
      <c r="A131" s="649"/>
      <c r="B131" s="653" t="s">
        <v>2648</v>
      </c>
      <c r="C131" s="653" t="s">
        <v>1096</v>
      </c>
      <c r="D131" s="1114" t="s">
        <v>2647</v>
      </c>
      <c r="E131" s="629">
        <v>43523</v>
      </c>
      <c r="F131" s="629">
        <v>43528</v>
      </c>
      <c r="G131" s="629">
        <v>43560</v>
      </c>
    </row>
    <row r="132" spans="1:7" ht="15.75" customHeight="1">
      <c r="A132" s="649"/>
      <c r="B132" s="653" t="s">
        <v>2646</v>
      </c>
      <c r="C132" s="653" t="s">
        <v>1161</v>
      </c>
      <c r="D132" s="1114"/>
      <c r="E132" s="629">
        <v>43530</v>
      </c>
      <c r="F132" s="629">
        <v>43535</v>
      </c>
      <c r="G132" s="629">
        <v>43567</v>
      </c>
    </row>
    <row r="133" spans="1:7">
      <c r="A133" s="649"/>
      <c r="B133" s="652" t="s">
        <v>1841</v>
      </c>
      <c r="C133" s="654" t="s">
        <v>1093</v>
      </c>
      <c r="D133" s="1114"/>
      <c r="E133" s="629">
        <v>43537</v>
      </c>
      <c r="F133" s="629">
        <v>43542</v>
      </c>
      <c r="G133" s="629">
        <v>43574</v>
      </c>
    </row>
    <row r="134" spans="1:7">
      <c r="A134" s="649"/>
      <c r="B134" s="653" t="s">
        <v>2645</v>
      </c>
      <c r="C134" s="653" t="s">
        <v>2644</v>
      </c>
      <c r="D134" s="1114"/>
      <c r="E134" s="629">
        <v>43544</v>
      </c>
      <c r="F134" s="629">
        <v>43549</v>
      </c>
      <c r="G134" s="629">
        <v>43581</v>
      </c>
    </row>
    <row r="135" spans="1:7">
      <c r="A135" s="649"/>
      <c r="B135" s="652" t="s">
        <v>2643</v>
      </c>
      <c r="C135" s="652" t="s">
        <v>2642</v>
      </c>
      <c r="D135" s="1114"/>
      <c r="E135" s="629">
        <v>43551</v>
      </c>
      <c r="F135" s="629">
        <v>43556</v>
      </c>
      <c r="G135" s="629">
        <v>43588</v>
      </c>
    </row>
    <row r="136" spans="1:7">
      <c r="A136" s="649"/>
      <c r="B136" s="651"/>
      <c r="C136" s="651"/>
      <c r="D136" s="650"/>
      <c r="E136" s="651"/>
      <c r="F136" s="651"/>
      <c r="G136" s="651"/>
    </row>
    <row r="137" spans="1:7" ht="28.5" customHeight="1">
      <c r="A137" s="1119" t="s">
        <v>2641</v>
      </c>
      <c r="B137" s="1119"/>
      <c r="C137" s="651"/>
      <c r="D137" s="650"/>
      <c r="E137" s="642"/>
      <c r="F137" s="642"/>
      <c r="G137" s="642"/>
    </row>
    <row r="138" spans="1:7" ht="18" customHeight="1">
      <c r="A138" s="1108" t="s">
        <v>2640</v>
      </c>
      <c r="B138" s="1108"/>
      <c r="C138" s="1108"/>
      <c r="D138" s="1108"/>
      <c r="E138" s="1108"/>
      <c r="F138" s="1108"/>
      <c r="G138" s="1108"/>
    </row>
    <row r="139" spans="1:7">
      <c r="A139" s="649"/>
      <c r="B139" s="1109" t="s">
        <v>40</v>
      </c>
      <c r="C139" s="1111" t="s">
        <v>41</v>
      </c>
      <c r="D139" s="1109" t="s">
        <v>8</v>
      </c>
      <c r="E139" s="633" t="s">
        <v>24</v>
      </c>
      <c r="F139" s="640" t="s">
        <v>2609</v>
      </c>
      <c r="G139" s="639" t="s">
        <v>326</v>
      </c>
    </row>
    <row r="140" spans="1:7">
      <c r="A140" s="649"/>
      <c r="B140" s="1110"/>
      <c r="C140" s="1112"/>
      <c r="D140" s="1110"/>
      <c r="E140" s="638" t="s">
        <v>44</v>
      </c>
      <c r="F140" s="638" t="s">
        <v>44</v>
      </c>
      <c r="G140" s="637" t="s">
        <v>45</v>
      </c>
    </row>
    <row r="141" spans="1:7">
      <c r="A141" s="648"/>
      <c r="B141" s="633" t="s">
        <v>2634</v>
      </c>
      <c r="C141" s="632" t="s">
        <v>2637</v>
      </c>
      <c r="D141" s="1118" t="s">
        <v>2039</v>
      </c>
      <c r="E141" s="629">
        <v>43525</v>
      </c>
      <c r="F141" s="629">
        <v>43530</v>
      </c>
      <c r="G141" s="629">
        <v>43535</v>
      </c>
    </row>
    <row r="142" spans="1:7">
      <c r="A142" s="649"/>
      <c r="B142" s="633" t="s">
        <v>2639</v>
      </c>
      <c r="C142" s="630" t="s">
        <v>2637</v>
      </c>
      <c r="D142" s="1118"/>
      <c r="E142" s="629">
        <v>43532</v>
      </c>
      <c r="F142" s="629">
        <v>43537</v>
      </c>
      <c r="G142" s="629">
        <v>43542</v>
      </c>
    </row>
    <row r="143" spans="1:7">
      <c r="A143" s="649"/>
      <c r="B143" s="647" t="s">
        <v>2638</v>
      </c>
      <c r="C143" s="630" t="s">
        <v>2637</v>
      </c>
      <c r="D143" s="1118"/>
      <c r="E143" s="629">
        <v>43539</v>
      </c>
      <c r="F143" s="629">
        <v>43544</v>
      </c>
      <c r="G143" s="629">
        <v>43549</v>
      </c>
    </row>
    <row r="144" spans="1:7">
      <c r="A144" s="649"/>
      <c r="B144" s="647" t="s">
        <v>2636</v>
      </c>
      <c r="C144" s="647" t="s">
        <v>2635</v>
      </c>
      <c r="D144" s="1118"/>
      <c r="E144" s="629">
        <v>43546</v>
      </c>
      <c r="F144" s="629">
        <v>43551</v>
      </c>
      <c r="G144" s="629">
        <v>43556</v>
      </c>
    </row>
    <row r="145" spans="1:7">
      <c r="A145" s="648"/>
      <c r="B145" s="633" t="s">
        <v>2634</v>
      </c>
      <c r="C145" s="632" t="s">
        <v>2633</v>
      </c>
      <c r="D145" s="1110"/>
      <c r="E145" s="629">
        <v>43553</v>
      </c>
      <c r="F145" s="629">
        <v>43558</v>
      </c>
      <c r="G145" s="629">
        <v>43563</v>
      </c>
    </row>
    <row r="146" spans="1:7">
      <c r="A146" s="1108" t="s">
        <v>2632</v>
      </c>
      <c r="B146" s="1108"/>
      <c r="C146" s="1108"/>
      <c r="D146" s="1108"/>
      <c r="E146" s="1108"/>
      <c r="F146" s="1108"/>
      <c r="G146" s="1108"/>
    </row>
    <row r="147" spans="1:7">
      <c r="A147" s="648"/>
      <c r="B147" s="1109" t="s">
        <v>40</v>
      </c>
      <c r="C147" s="1111" t="s">
        <v>41</v>
      </c>
      <c r="D147" s="1109" t="s">
        <v>8</v>
      </c>
      <c r="E147" s="638" t="s">
        <v>24</v>
      </c>
      <c r="F147" s="640" t="s">
        <v>2609</v>
      </c>
      <c r="G147" s="639" t="s">
        <v>2631</v>
      </c>
    </row>
    <row r="148" spans="1:7">
      <c r="A148" s="648"/>
      <c r="B148" s="1110"/>
      <c r="C148" s="1112"/>
      <c r="D148" s="1110"/>
      <c r="E148" s="638" t="s">
        <v>44</v>
      </c>
      <c r="F148" s="638" t="s">
        <v>44</v>
      </c>
      <c r="G148" s="637" t="s">
        <v>45</v>
      </c>
    </row>
    <row r="149" spans="1:7">
      <c r="A149" s="648"/>
      <c r="B149" s="631" t="s">
        <v>2625</v>
      </c>
      <c r="C149" s="630" t="s">
        <v>2630</v>
      </c>
      <c r="D149" s="1113" t="s">
        <v>2039</v>
      </c>
      <c r="E149" s="629">
        <v>43525</v>
      </c>
      <c r="F149" s="629">
        <v>43529</v>
      </c>
      <c r="G149" s="629">
        <v>43531</v>
      </c>
    </row>
    <row r="150" spans="1:7">
      <c r="A150" s="648"/>
      <c r="B150" s="633" t="s">
        <v>2629</v>
      </c>
      <c r="C150" s="632" t="s">
        <v>2628</v>
      </c>
      <c r="D150" s="1113"/>
      <c r="E150" s="629">
        <v>43532</v>
      </c>
      <c r="F150" s="629">
        <v>43536</v>
      </c>
      <c r="G150" s="629">
        <v>43538</v>
      </c>
    </row>
    <row r="151" spans="1:7">
      <c r="A151" s="648"/>
      <c r="B151" s="631" t="s">
        <v>2627</v>
      </c>
      <c r="C151" s="630" t="s">
        <v>2626</v>
      </c>
      <c r="D151" s="1113"/>
      <c r="E151" s="629">
        <v>43539</v>
      </c>
      <c r="F151" s="629">
        <v>43543</v>
      </c>
      <c r="G151" s="629">
        <v>43545</v>
      </c>
    </row>
    <row r="152" spans="1:7">
      <c r="A152" s="648"/>
      <c r="B152" s="631" t="s">
        <v>2625</v>
      </c>
      <c r="C152" s="630" t="s">
        <v>2624</v>
      </c>
      <c r="D152" s="1113"/>
      <c r="E152" s="629">
        <v>43546</v>
      </c>
      <c r="F152" s="629">
        <v>43550</v>
      </c>
      <c r="G152" s="629">
        <v>43552</v>
      </c>
    </row>
    <row r="153" spans="1:7">
      <c r="B153" s="633" t="s">
        <v>2623</v>
      </c>
      <c r="C153" s="647" t="s">
        <v>2622</v>
      </c>
      <c r="D153" s="1113"/>
      <c r="E153" s="629">
        <v>43553</v>
      </c>
      <c r="F153" s="629">
        <v>43560</v>
      </c>
      <c r="G153" s="629">
        <v>43563</v>
      </c>
    </row>
    <row r="154" spans="1:7">
      <c r="A154" s="1108" t="s">
        <v>2621</v>
      </c>
      <c r="B154" s="1108"/>
      <c r="C154" s="1108"/>
      <c r="D154" s="1108"/>
      <c r="E154" s="1108"/>
      <c r="F154" s="1108"/>
      <c r="G154" s="1108"/>
    </row>
    <row r="155" spans="1:7" ht="24.75" customHeight="1">
      <c r="A155" s="648"/>
      <c r="B155" s="1109" t="s">
        <v>40</v>
      </c>
      <c r="C155" s="1111" t="s">
        <v>41</v>
      </c>
      <c r="D155" s="1109" t="s">
        <v>8</v>
      </c>
      <c r="E155" s="638" t="s">
        <v>24</v>
      </c>
      <c r="F155" s="640" t="s">
        <v>2620</v>
      </c>
      <c r="G155" s="639" t="s">
        <v>2198</v>
      </c>
    </row>
    <row r="156" spans="1:7">
      <c r="A156" s="648"/>
      <c r="B156" s="1110"/>
      <c r="C156" s="1112"/>
      <c r="D156" s="1110"/>
      <c r="E156" s="638" t="s">
        <v>44</v>
      </c>
      <c r="F156" s="638" t="s">
        <v>44</v>
      </c>
      <c r="G156" s="637" t="s">
        <v>45</v>
      </c>
    </row>
    <row r="157" spans="1:7">
      <c r="A157" s="648"/>
      <c r="B157" s="633" t="s">
        <v>2613</v>
      </c>
      <c r="C157" s="647" t="s">
        <v>2619</v>
      </c>
      <c r="D157" s="1113" t="s">
        <v>2159</v>
      </c>
      <c r="E157" s="629">
        <v>43525</v>
      </c>
      <c r="F157" s="629">
        <v>43530</v>
      </c>
      <c r="G157" s="629">
        <v>43537</v>
      </c>
    </row>
    <row r="158" spans="1:7">
      <c r="A158" s="648"/>
      <c r="B158" s="633" t="s">
        <v>2618</v>
      </c>
      <c r="C158" s="632" t="s">
        <v>2617</v>
      </c>
      <c r="D158" s="1113"/>
      <c r="E158" s="629">
        <v>43532</v>
      </c>
      <c r="F158" s="629">
        <v>43537</v>
      </c>
      <c r="G158" s="629">
        <v>43544</v>
      </c>
    </row>
    <row r="159" spans="1:7">
      <c r="A159" s="648"/>
      <c r="B159" s="631" t="s">
        <v>2616</v>
      </c>
      <c r="C159" s="630" t="s">
        <v>2615</v>
      </c>
      <c r="D159" s="1113"/>
      <c r="E159" s="629">
        <v>43539</v>
      </c>
      <c r="F159" s="629">
        <v>43544</v>
      </c>
      <c r="G159" s="629">
        <v>43523</v>
      </c>
    </row>
    <row r="160" spans="1:7">
      <c r="A160" s="648"/>
      <c r="B160" s="631" t="s">
        <v>2614</v>
      </c>
      <c r="C160" s="630" t="s">
        <v>1381</v>
      </c>
      <c r="D160" s="1113"/>
      <c r="E160" s="629">
        <v>43546</v>
      </c>
      <c r="F160" s="629">
        <v>43551</v>
      </c>
      <c r="G160" s="629">
        <v>43558</v>
      </c>
    </row>
    <row r="161" spans="1:7">
      <c r="B161" s="633" t="s">
        <v>2613</v>
      </c>
      <c r="C161" s="647" t="s">
        <v>2612</v>
      </c>
      <c r="D161" s="1113"/>
      <c r="E161" s="629">
        <v>43553</v>
      </c>
      <c r="F161" s="629">
        <v>43558</v>
      </c>
      <c r="G161" s="629">
        <v>43565</v>
      </c>
    </row>
    <row r="162" spans="1:7">
      <c r="B162" s="645"/>
      <c r="C162" s="644"/>
      <c r="D162" s="643"/>
      <c r="E162" s="642"/>
      <c r="F162" s="642"/>
      <c r="G162" s="642"/>
    </row>
    <row r="163" spans="1:7">
      <c r="A163" s="646" t="s">
        <v>2611</v>
      </c>
      <c r="B163" s="645"/>
      <c r="C163" s="644"/>
      <c r="D163" s="643"/>
      <c r="E163" s="642"/>
      <c r="F163" s="642"/>
      <c r="G163" s="642"/>
    </row>
    <row r="164" spans="1:7">
      <c r="A164" s="1108" t="s">
        <v>2610</v>
      </c>
      <c r="B164" s="1108"/>
      <c r="C164" s="1108"/>
      <c r="D164" s="1108"/>
      <c r="E164" s="1108"/>
      <c r="F164" s="1108"/>
      <c r="G164" s="1108"/>
    </row>
    <row r="165" spans="1:7">
      <c r="A165" s="641"/>
      <c r="B165" s="1109" t="s">
        <v>40</v>
      </c>
      <c r="C165" s="1111" t="s">
        <v>41</v>
      </c>
      <c r="D165" s="1109" t="s">
        <v>8</v>
      </c>
      <c r="E165" s="638" t="s">
        <v>24</v>
      </c>
      <c r="F165" s="640" t="s">
        <v>2609</v>
      </c>
      <c r="G165" s="639" t="s">
        <v>108</v>
      </c>
    </row>
    <row r="166" spans="1:7">
      <c r="B166" s="1110"/>
      <c r="C166" s="1112"/>
      <c r="D166" s="1110"/>
      <c r="E166" s="638" t="s">
        <v>44</v>
      </c>
      <c r="F166" s="638" t="s">
        <v>44</v>
      </c>
      <c r="G166" s="637" t="s">
        <v>45</v>
      </c>
    </row>
    <row r="167" spans="1:7">
      <c r="B167" s="631" t="s">
        <v>2608</v>
      </c>
      <c r="C167" s="630" t="s">
        <v>2607</v>
      </c>
      <c r="D167" s="1105" t="s">
        <v>135</v>
      </c>
      <c r="E167" s="629">
        <v>43525</v>
      </c>
      <c r="F167" s="629">
        <v>43529</v>
      </c>
      <c r="G167" s="629">
        <v>43544</v>
      </c>
    </row>
    <row r="168" spans="1:7">
      <c r="B168" s="636" t="s">
        <v>2606</v>
      </c>
      <c r="C168" s="635" t="s">
        <v>2605</v>
      </c>
      <c r="D168" s="1106"/>
      <c r="E168" s="634">
        <v>43532</v>
      </c>
      <c r="F168" s="634">
        <v>43536</v>
      </c>
      <c r="G168" s="634">
        <v>43551</v>
      </c>
    </row>
    <row r="169" spans="1:7">
      <c r="B169" s="633" t="s">
        <v>2604</v>
      </c>
      <c r="C169" s="632" t="s">
        <v>2603</v>
      </c>
      <c r="D169" s="1106"/>
      <c r="E169" s="629">
        <v>43539</v>
      </c>
      <c r="F169" s="629">
        <v>43543</v>
      </c>
      <c r="G169" s="629">
        <v>43558</v>
      </c>
    </row>
    <row r="170" spans="1:7">
      <c r="B170" s="631" t="s">
        <v>2602</v>
      </c>
      <c r="C170" s="630"/>
      <c r="D170" s="1106"/>
      <c r="E170" s="629" t="s">
        <v>2601</v>
      </c>
      <c r="F170" s="629" t="s">
        <v>2601</v>
      </c>
      <c r="G170" s="629" t="s">
        <v>2601</v>
      </c>
    </row>
    <row r="171" spans="1:7">
      <c r="B171" s="631" t="s">
        <v>2600</v>
      </c>
      <c r="C171" s="630" t="s">
        <v>2599</v>
      </c>
      <c r="D171" s="1107"/>
      <c r="E171" s="629">
        <v>43553</v>
      </c>
      <c r="F171" s="629">
        <v>43557</v>
      </c>
      <c r="G171" s="629">
        <v>43572</v>
      </c>
    </row>
    <row r="172" spans="1:7">
      <c r="B172" s="628"/>
    </row>
    <row r="173" spans="1:7">
      <c r="B173" s="628"/>
    </row>
  </sheetData>
  <mergeCells count="102">
    <mergeCell ref="B6:B7"/>
    <mergeCell ref="C6:C7"/>
    <mergeCell ref="D6:D7"/>
    <mergeCell ref="A5:G5"/>
    <mergeCell ref="A93:B93"/>
    <mergeCell ref="D50:D51"/>
    <mergeCell ref="B32:B33"/>
    <mergeCell ref="C32:C33"/>
    <mergeCell ref="A94:G94"/>
    <mergeCell ref="D52:D55"/>
    <mergeCell ref="A58:G58"/>
    <mergeCell ref="B59:B60"/>
    <mergeCell ref="C59:C60"/>
    <mergeCell ref="B23:B24"/>
    <mergeCell ref="C23:C24"/>
    <mergeCell ref="D23:D24"/>
    <mergeCell ref="D25:D29"/>
    <mergeCell ref="D79:D83"/>
    <mergeCell ref="D32:D33"/>
    <mergeCell ref="A40:G40"/>
    <mergeCell ref="B41:B42"/>
    <mergeCell ref="C41:C42"/>
    <mergeCell ref="D41:D42"/>
    <mergeCell ref="D34:D38"/>
    <mergeCell ref="A67:G67"/>
    <mergeCell ref="A85:G85"/>
    <mergeCell ref="B68:B69"/>
    <mergeCell ref="C68:C69"/>
    <mergeCell ref="D68:D69"/>
    <mergeCell ref="B95:B96"/>
    <mergeCell ref="C95:C96"/>
    <mergeCell ref="D95:D96"/>
    <mergeCell ref="A1:G1"/>
    <mergeCell ref="B2:E2"/>
    <mergeCell ref="B3:G3"/>
    <mergeCell ref="A4:B4"/>
    <mergeCell ref="D8:D11"/>
    <mergeCell ref="A14:G14"/>
    <mergeCell ref="B77:B78"/>
    <mergeCell ref="C77:C78"/>
    <mergeCell ref="D77:D78"/>
    <mergeCell ref="A31:G31"/>
    <mergeCell ref="B15:B16"/>
    <mergeCell ref="C15:C16"/>
    <mergeCell ref="D15:D16"/>
    <mergeCell ref="A22:G22"/>
    <mergeCell ref="D17:D21"/>
    <mergeCell ref="A49:G49"/>
    <mergeCell ref="D43:D47"/>
    <mergeCell ref="D61:D65"/>
    <mergeCell ref="A57:B57"/>
    <mergeCell ref="B50:B51"/>
    <mergeCell ref="C50:C51"/>
    <mergeCell ref="C104:C105"/>
    <mergeCell ref="D104:D105"/>
    <mergeCell ref="D59:D60"/>
    <mergeCell ref="C139:C140"/>
    <mergeCell ref="D139:D140"/>
    <mergeCell ref="D112:D113"/>
    <mergeCell ref="B120:B121"/>
    <mergeCell ref="D114:D118"/>
    <mergeCell ref="A103:G103"/>
    <mergeCell ref="B86:B87"/>
    <mergeCell ref="C86:C87"/>
    <mergeCell ref="D86:D87"/>
    <mergeCell ref="B112:B113"/>
    <mergeCell ref="C112:C113"/>
    <mergeCell ref="B129:B130"/>
    <mergeCell ref="C129:C130"/>
    <mergeCell ref="D129:D130"/>
    <mergeCell ref="B104:B105"/>
    <mergeCell ref="D106:D110"/>
    <mergeCell ref="A111:G111"/>
    <mergeCell ref="D70:D74"/>
    <mergeCell ref="D97:D101"/>
    <mergeCell ref="A76:G76"/>
    <mergeCell ref="D88:D92"/>
    <mergeCell ref="D147:D148"/>
    <mergeCell ref="A154:G154"/>
    <mergeCell ref="B155:B156"/>
    <mergeCell ref="D120:D121"/>
    <mergeCell ref="A119:G119"/>
    <mergeCell ref="D131:D135"/>
    <mergeCell ref="A146:G146"/>
    <mergeCell ref="D122:D126"/>
    <mergeCell ref="C120:C121"/>
    <mergeCell ref="A128:G128"/>
    <mergeCell ref="A138:G138"/>
    <mergeCell ref="B139:B140"/>
    <mergeCell ref="D141:D145"/>
    <mergeCell ref="B147:B148"/>
    <mergeCell ref="C147:C148"/>
    <mergeCell ref="A137:B137"/>
    <mergeCell ref="D167:D171"/>
    <mergeCell ref="A164:G164"/>
    <mergeCell ref="B165:B166"/>
    <mergeCell ref="C165:C166"/>
    <mergeCell ref="D165:D166"/>
    <mergeCell ref="C155:C156"/>
    <mergeCell ref="D155:D156"/>
    <mergeCell ref="D157:D161"/>
    <mergeCell ref="D149:D153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G2" sqref="G2"/>
    </sheetView>
  </sheetViews>
  <sheetFormatPr defaultRowHeight="16.5"/>
  <cols>
    <col min="1" max="1" width="15.25" style="703" customWidth="1"/>
    <col min="2" max="2" width="22.25" style="703" customWidth="1"/>
    <col min="3" max="3" width="18.5" style="704" customWidth="1"/>
    <col min="4" max="4" width="19.375" style="703" customWidth="1"/>
    <col min="5" max="5" width="17.375" style="703" customWidth="1"/>
    <col min="6" max="6" width="20.125" style="703" customWidth="1"/>
    <col min="7" max="7" width="17.75" style="703" customWidth="1"/>
    <col min="8" max="8" width="13.875" style="703" customWidth="1"/>
    <col min="9" max="16384" width="9" style="703"/>
  </cols>
  <sheetData>
    <row r="1" spans="1:11" ht="62.25" customHeight="1">
      <c r="A1" s="1175" t="s">
        <v>2784</v>
      </c>
      <c r="B1" s="1175"/>
      <c r="C1" s="1175"/>
      <c r="D1" s="1175"/>
      <c r="E1" s="1175"/>
      <c r="F1" s="1176"/>
      <c r="G1" s="1175"/>
      <c r="H1" s="747"/>
      <c r="I1" s="730"/>
      <c r="J1" s="1174"/>
      <c r="K1" s="1174"/>
    </row>
    <row r="2" spans="1:11" ht="36" customHeight="1">
      <c r="A2" s="1177" t="s">
        <v>2783</v>
      </c>
      <c r="B2" s="1177"/>
      <c r="C2" s="750"/>
      <c r="D2" s="749"/>
      <c r="E2" s="749"/>
      <c r="F2" s="749"/>
      <c r="G2" s="748" t="s">
        <v>2363</v>
      </c>
      <c r="H2" s="747"/>
      <c r="I2" s="730"/>
      <c r="J2" s="746"/>
      <c r="K2" s="745"/>
    </row>
    <row r="3" spans="1:11" ht="23.25" customHeight="1">
      <c r="A3" s="1177" t="s">
        <v>2782</v>
      </c>
      <c r="B3" s="1177"/>
      <c r="C3" s="1177"/>
      <c r="D3" s="1177"/>
      <c r="E3" s="1177"/>
      <c r="F3" s="1177"/>
      <c r="G3" s="1177"/>
      <c r="H3" s="747"/>
      <c r="I3" s="730"/>
      <c r="J3" s="746"/>
      <c r="K3" s="745"/>
    </row>
    <row r="4" spans="1:11">
      <c r="A4" s="739" t="s">
        <v>200</v>
      </c>
      <c r="B4" s="739"/>
      <c r="C4" s="740"/>
      <c r="D4" s="739"/>
      <c r="E4" s="739"/>
      <c r="F4" s="739"/>
      <c r="G4" s="739"/>
      <c r="H4" s="731"/>
      <c r="I4" s="731"/>
      <c r="J4" s="739"/>
      <c r="K4" s="739"/>
    </row>
    <row r="5" spans="1:11">
      <c r="A5" s="715" t="s">
        <v>2781</v>
      </c>
      <c r="B5" s="744"/>
      <c r="C5" s="737"/>
      <c r="D5" s="743"/>
      <c r="E5" s="743"/>
      <c r="F5" s="736"/>
      <c r="G5" s="736"/>
    </row>
    <row r="6" spans="1:11">
      <c r="B6" s="1172" t="s">
        <v>784</v>
      </c>
      <c r="C6" s="1166" t="s">
        <v>1494</v>
      </c>
      <c r="D6" s="1172" t="s">
        <v>1657</v>
      </c>
      <c r="E6" s="713" t="s">
        <v>2752</v>
      </c>
      <c r="F6" s="713" t="s">
        <v>2752</v>
      </c>
      <c r="G6" s="713" t="s">
        <v>2781</v>
      </c>
    </row>
    <row r="7" spans="1:11">
      <c r="B7" s="1173"/>
      <c r="C7" s="1167"/>
      <c r="D7" s="1173"/>
      <c r="E7" s="713" t="s">
        <v>1491</v>
      </c>
      <c r="F7" s="713" t="s">
        <v>1053</v>
      </c>
      <c r="G7" s="713" t="s">
        <v>1054</v>
      </c>
    </row>
    <row r="8" spans="1:11">
      <c r="B8" s="738" t="s">
        <v>2690</v>
      </c>
      <c r="C8" s="738">
        <v>6</v>
      </c>
      <c r="D8" s="1178" t="s">
        <v>2780</v>
      </c>
      <c r="E8" s="707">
        <v>43522</v>
      </c>
      <c r="F8" s="707">
        <v>43526</v>
      </c>
      <c r="G8" s="707">
        <v>43551</v>
      </c>
    </row>
    <row r="9" spans="1:11">
      <c r="B9" s="738" t="s">
        <v>1958</v>
      </c>
      <c r="C9" s="738">
        <v>31</v>
      </c>
      <c r="D9" s="1179"/>
      <c r="E9" s="707">
        <f t="shared" ref="E9:G12" si="0">E8+7</f>
        <v>43529</v>
      </c>
      <c r="F9" s="707">
        <f t="shared" si="0"/>
        <v>43533</v>
      </c>
      <c r="G9" s="707">
        <f t="shared" si="0"/>
        <v>43558</v>
      </c>
    </row>
    <row r="10" spans="1:11">
      <c r="B10" s="738" t="s">
        <v>1956</v>
      </c>
      <c r="C10" s="738">
        <v>8</v>
      </c>
      <c r="D10" s="1179"/>
      <c r="E10" s="707">
        <f t="shared" si="0"/>
        <v>43536</v>
      </c>
      <c r="F10" s="707">
        <f t="shared" si="0"/>
        <v>43540</v>
      </c>
      <c r="G10" s="707">
        <f t="shared" si="0"/>
        <v>43565</v>
      </c>
    </row>
    <row r="11" spans="1:11">
      <c r="B11" s="738" t="s">
        <v>2689</v>
      </c>
      <c r="C11" s="738">
        <v>26</v>
      </c>
      <c r="D11" s="1179"/>
      <c r="E11" s="707">
        <f t="shared" si="0"/>
        <v>43543</v>
      </c>
      <c r="F11" s="707">
        <f t="shared" si="0"/>
        <v>43547</v>
      </c>
      <c r="G11" s="707">
        <f t="shared" si="0"/>
        <v>43572</v>
      </c>
    </row>
    <row r="12" spans="1:11">
      <c r="B12" s="738" t="s">
        <v>1954</v>
      </c>
      <c r="C12" s="738">
        <v>7</v>
      </c>
      <c r="D12" s="1180"/>
      <c r="E12" s="707">
        <f t="shared" si="0"/>
        <v>43550</v>
      </c>
      <c r="F12" s="707">
        <f t="shared" si="0"/>
        <v>43554</v>
      </c>
      <c r="G12" s="707">
        <f t="shared" si="0"/>
        <v>43579</v>
      </c>
    </row>
    <row r="13" spans="1:11">
      <c r="B13" s="742"/>
      <c r="C13" s="742"/>
      <c r="D13" s="732"/>
      <c r="E13" s="726"/>
      <c r="F13" s="726"/>
      <c r="G13" s="741"/>
    </row>
    <row r="14" spans="1:11">
      <c r="A14" s="739" t="s">
        <v>226</v>
      </c>
      <c r="B14" s="739"/>
      <c r="C14" s="740"/>
      <c r="D14" s="739"/>
      <c r="E14" s="739"/>
      <c r="F14" s="739"/>
      <c r="G14" s="739"/>
      <c r="H14" s="731"/>
    </row>
    <row r="15" spans="1:11">
      <c r="A15" s="715" t="s">
        <v>2779</v>
      </c>
    </row>
    <row r="16" spans="1:11">
      <c r="B16" s="1172" t="s">
        <v>784</v>
      </c>
      <c r="C16" s="1166" t="s">
        <v>1494</v>
      </c>
      <c r="D16" s="1172" t="s">
        <v>1657</v>
      </c>
      <c r="E16" s="713" t="s">
        <v>2752</v>
      </c>
      <c r="F16" s="713" t="s">
        <v>2752</v>
      </c>
      <c r="G16" s="713" t="s">
        <v>1908</v>
      </c>
    </row>
    <row r="17" spans="1:8">
      <c r="B17" s="1173"/>
      <c r="C17" s="1167"/>
      <c r="D17" s="1173"/>
      <c r="E17" s="713" t="s">
        <v>1491</v>
      </c>
      <c r="F17" s="713" t="s">
        <v>1053</v>
      </c>
      <c r="G17" s="713" t="s">
        <v>1054</v>
      </c>
    </row>
    <row r="18" spans="1:8">
      <c r="B18" s="738" t="s">
        <v>2778</v>
      </c>
      <c r="C18" s="738" t="s">
        <v>2777</v>
      </c>
      <c r="D18" s="1162" t="s">
        <v>2301</v>
      </c>
      <c r="E18" s="706">
        <v>43528</v>
      </c>
      <c r="F18" s="706">
        <v>43531</v>
      </c>
      <c r="G18" s="706">
        <v>43562</v>
      </c>
    </row>
    <row r="19" spans="1:8">
      <c r="B19" s="738" t="s">
        <v>2773</v>
      </c>
      <c r="C19" s="738" t="s">
        <v>2776</v>
      </c>
      <c r="D19" s="1163"/>
      <c r="E19" s="706">
        <f t="shared" ref="E19:G22" si="1">E18+7</f>
        <v>43535</v>
      </c>
      <c r="F19" s="706">
        <f t="shared" si="1"/>
        <v>43538</v>
      </c>
      <c r="G19" s="706">
        <f t="shared" si="1"/>
        <v>43569</v>
      </c>
    </row>
    <row r="20" spans="1:8">
      <c r="B20" s="738" t="s">
        <v>2773</v>
      </c>
      <c r="C20" s="738" t="s">
        <v>2775</v>
      </c>
      <c r="D20" s="1163"/>
      <c r="E20" s="706">
        <f t="shared" si="1"/>
        <v>43542</v>
      </c>
      <c r="F20" s="706">
        <f t="shared" si="1"/>
        <v>43545</v>
      </c>
      <c r="G20" s="706">
        <f t="shared" si="1"/>
        <v>43576</v>
      </c>
    </row>
    <row r="21" spans="1:8">
      <c r="B21" s="738" t="s">
        <v>2773</v>
      </c>
      <c r="C21" s="738" t="s">
        <v>2774</v>
      </c>
      <c r="D21" s="1163"/>
      <c r="E21" s="706">
        <f t="shared" si="1"/>
        <v>43549</v>
      </c>
      <c r="F21" s="706">
        <f t="shared" si="1"/>
        <v>43552</v>
      </c>
      <c r="G21" s="706">
        <f t="shared" si="1"/>
        <v>43583</v>
      </c>
    </row>
    <row r="22" spans="1:8">
      <c r="B22" s="738" t="s">
        <v>2773</v>
      </c>
      <c r="C22" s="738" t="s">
        <v>2772</v>
      </c>
      <c r="D22" s="1164"/>
      <c r="E22" s="706">
        <f t="shared" si="1"/>
        <v>43556</v>
      </c>
      <c r="F22" s="706">
        <f t="shared" si="1"/>
        <v>43559</v>
      </c>
      <c r="G22" s="706">
        <f t="shared" si="1"/>
        <v>43590</v>
      </c>
    </row>
    <row r="23" spans="1:8">
      <c r="A23" s="736"/>
      <c r="C23" s="737"/>
      <c r="D23" s="736"/>
    </row>
    <row r="24" spans="1:8" s="730" customFormat="1">
      <c r="A24" s="1165" t="s">
        <v>2771</v>
      </c>
      <c r="B24" s="1165"/>
      <c r="C24" s="1165"/>
      <c r="D24" s="1165"/>
      <c r="E24" s="1165"/>
      <c r="F24" s="1165"/>
      <c r="G24" s="1165"/>
      <c r="H24" s="731"/>
    </row>
    <row r="25" spans="1:8">
      <c r="A25" s="735" t="s">
        <v>1734</v>
      </c>
    </row>
    <row r="26" spans="1:8">
      <c r="B26" s="1172" t="s">
        <v>784</v>
      </c>
      <c r="C26" s="1166" t="s">
        <v>1494</v>
      </c>
      <c r="D26" s="1172" t="s">
        <v>42</v>
      </c>
      <c r="E26" s="713" t="s">
        <v>2752</v>
      </c>
      <c r="F26" s="713" t="s">
        <v>2752</v>
      </c>
      <c r="G26" s="713" t="s">
        <v>1734</v>
      </c>
    </row>
    <row r="27" spans="1:8">
      <c r="B27" s="1173"/>
      <c r="C27" s="1167"/>
      <c r="D27" s="1173"/>
      <c r="E27" s="713" t="s">
        <v>1491</v>
      </c>
      <c r="F27" s="713" t="s">
        <v>1053</v>
      </c>
      <c r="G27" s="713" t="s">
        <v>45</v>
      </c>
    </row>
    <row r="28" spans="1:8">
      <c r="B28" s="711" t="s">
        <v>2764</v>
      </c>
      <c r="C28" s="711" t="s">
        <v>2770</v>
      </c>
      <c r="D28" s="1162" t="s">
        <v>2769</v>
      </c>
      <c r="E28" s="707">
        <v>43524</v>
      </c>
      <c r="F28" s="707">
        <v>43527</v>
      </c>
      <c r="G28" s="707">
        <v>43533</v>
      </c>
    </row>
    <row r="29" spans="1:8">
      <c r="B29" s="711" t="s">
        <v>2766</v>
      </c>
      <c r="C29" s="711" t="s">
        <v>2768</v>
      </c>
      <c r="D29" s="1163"/>
      <c r="E29" s="707">
        <f t="shared" ref="E29:G32" si="2">E28+7</f>
        <v>43531</v>
      </c>
      <c r="F29" s="707">
        <f t="shared" si="2"/>
        <v>43534</v>
      </c>
      <c r="G29" s="707">
        <f t="shared" si="2"/>
        <v>43540</v>
      </c>
    </row>
    <row r="30" spans="1:8">
      <c r="B30" s="711" t="s">
        <v>2764</v>
      </c>
      <c r="C30" s="711" t="s">
        <v>2767</v>
      </c>
      <c r="D30" s="1163"/>
      <c r="E30" s="707">
        <f t="shared" si="2"/>
        <v>43538</v>
      </c>
      <c r="F30" s="707">
        <f t="shared" si="2"/>
        <v>43541</v>
      </c>
      <c r="G30" s="707">
        <f t="shared" si="2"/>
        <v>43547</v>
      </c>
    </row>
    <row r="31" spans="1:8">
      <c r="B31" s="711" t="s">
        <v>2766</v>
      </c>
      <c r="C31" s="711" t="s">
        <v>2765</v>
      </c>
      <c r="D31" s="1163"/>
      <c r="E31" s="707">
        <f t="shared" si="2"/>
        <v>43545</v>
      </c>
      <c r="F31" s="707">
        <f t="shared" si="2"/>
        <v>43548</v>
      </c>
      <c r="G31" s="707">
        <f t="shared" si="2"/>
        <v>43554</v>
      </c>
    </row>
    <row r="32" spans="1:8">
      <c r="B32" s="711" t="s">
        <v>2764</v>
      </c>
      <c r="C32" s="711" t="s">
        <v>2763</v>
      </c>
      <c r="D32" s="1164"/>
      <c r="E32" s="707">
        <f t="shared" si="2"/>
        <v>43552</v>
      </c>
      <c r="F32" s="707">
        <f t="shared" si="2"/>
        <v>43555</v>
      </c>
      <c r="G32" s="707">
        <f t="shared" si="2"/>
        <v>43561</v>
      </c>
    </row>
    <row r="33" spans="1:8">
      <c r="C33" s="703"/>
    </row>
    <row r="34" spans="1:8" s="705" customFormat="1">
      <c r="B34" s="734"/>
      <c r="C34" s="733"/>
      <c r="D34" s="732"/>
      <c r="E34" s="726"/>
      <c r="F34" s="726"/>
      <c r="G34" s="726"/>
    </row>
    <row r="35" spans="1:8" s="730" customFormat="1">
      <c r="A35" s="1165" t="s">
        <v>165</v>
      </c>
      <c r="B35" s="1165"/>
      <c r="C35" s="1165"/>
      <c r="D35" s="1165"/>
      <c r="E35" s="1165"/>
      <c r="F35" s="1165"/>
      <c r="G35" s="1165"/>
      <c r="H35" s="731"/>
    </row>
    <row r="36" spans="1:8" s="725" customFormat="1">
      <c r="A36" s="715" t="s">
        <v>2762</v>
      </c>
      <c r="B36" s="729"/>
      <c r="C36" s="728"/>
      <c r="D36" s="727"/>
      <c r="E36" s="727"/>
      <c r="F36" s="726"/>
      <c r="G36" s="726"/>
      <c r="H36" s="721"/>
    </row>
    <row r="37" spans="1:8" s="725" customFormat="1">
      <c r="A37" s="705"/>
      <c r="B37" s="1168" t="s">
        <v>784</v>
      </c>
      <c r="C37" s="1170" t="s">
        <v>1494</v>
      </c>
      <c r="D37" s="1168" t="s">
        <v>1657</v>
      </c>
      <c r="E37" s="713" t="s">
        <v>2752</v>
      </c>
      <c r="F37" s="713" t="s">
        <v>2752</v>
      </c>
      <c r="G37" s="713" t="s">
        <v>2762</v>
      </c>
      <c r="H37" s="705"/>
    </row>
    <row r="38" spans="1:8" s="725" customFormat="1">
      <c r="A38" s="705"/>
      <c r="B38" s="1169"/>
      <c r="C38" s="1171"/>
      <c r="D38" s="1169"/>
      <c r="E38" s="713" t="s">
        <v>1491</v>
      </c>
      <c r="F38" s="713" t="s">
        <v>1053</v>
      </c>
      <c r="G38" s="713" t="s">
        <v>1054</v>
      </c>
      <c r="H38" s="705"/>
    </row>
    <row r="39" spans="1:8" s="725" customFormat="1">
      <c r="A39" s="705"/>
      <c r="B39" s="709" t="s">
        <v>2761</v>
      </c>
      <c r="C39" s="709" t="s">
        <v>1821</v>
      </c>
      <c r="D39" s="1162" t="s">
        <v>2760</v>
      </c>
      <c r="E39" s="707">
        <f>F39-5</f>
        <v>43524</v>
      </c>
      <c r="F39" s="707">
        <v>43529</v>
      </c>
      <c r="G39" s="707">
        <v>43533</v>
      </c>
      <c r="H39" s="705"/>
    </row>
    <row r="40" spans="1:8" s="725" customFormat="1">
      <c r="A40" s="705"/>
      <c r="B40" s="709" t="s">
        <v>398</v>
      </c>
      <c r="C40" s="709" t="s">
        <v>395</v>
      </c>
      <c r="D40" s="1163"/>
      <c r="E40" s="707">
        <f t="shared" ref="E40:G42" si="3">E39+7</f>
        <v>43531</v>
      </c>
      <c r="F40" s="707">
        <f t="shared" si="3"/>
        <v>43536</v>
      </c>
      <c r="G40" s="707">
        <f t="shared" si="3"/>
        <v>43540</v>
      </c>
      <c r="H40" s="705"/>
    </row>
    <row r="41" spans="1:8" s="725" customFormat="1">
      <c r="A41" s="705"/>
      <c r="B41" s="709" t="s">
        <v>2759</v>
      </c>
      <c r="C41" s="709" t="s">
        <v>464</v>
      </c>
      <c r="D41" s="1163"/>
      <c r="E41" s="707">
        <f t="shared" si="3"/>
        <v>43538</v>
      </c>
      <c r="F41" s="707">
        <f t="shared" si="3"/>
        <v>43543</v>
      </c>
      <c r="G41" s="707">
        <f t="shared" si="3"/>
        <v>43547</v>
      </c>
      <c r="H41" s="705"/>
    </row>
    <row r="42" spans="1:8" s="725" customFormat="1">
      <c r="A42" s="705"/>
      <c r="B42" s="709" t="s">
        <v>473</v>
      </c>
      <c r="C42" s="709" t="s">
        <v>465</v>
      </c>
      <c r="D42" s="1163"/>
      <c r="E42" s="707">
        <f t="shared" si="3"/>
        <v>43545</v>
      </c>
      <c r="F42" s="707">
        <f t="shared" si="3"/>
        <v>43550</v>
      </c>
      <c r="G42" s="707">
        <f t="shared" si="3"/>
        <v>43554</v>
      </c>
      <c r="H42" s="705"/>
    </row>
    <row r="43" spans="1:8" s="725" customFormat="1">
      <c r="A43" s="705"/>
      <c r="B43" s="711"/>
      <c r="C43" s="711"/>
      <c r="D43" s="1164"/>
      <c r="E43" s="707"/>
      <c r="F43" s="707"/>
      <c r="G43" s="707"/>
      <c r="H43" s="705"/>
    </row>
    <row r="44" spans="1:8" s="705" customFormat="1">
      <c r="B44" s="724"/>
    </row>
    <row r="45" spans="1:8" s="705" customFormat="1">
      <c r="A45" s="715" t="s">
        <v>1269</v>
      </c>
      <c r="B45" s="723"/>
      <c r="C45" s="722"/>
      <c r="D45" s="715"/>
      <c r="E45" s="715"/>
      <c r="F45" s="715"/>
      <c r="G45" s="721"/>
    </row>
    <row r="46" spans="1:8" s="705" customFormat="1">
      <c r="B46" s="1168" t="s">
        <v>784</v>
      </c>
      <c r="C46" s="1170" t="s">
        <v>1494</v>
      </c>
      <c r="D46" s="1168" t="s">
        <v>1657</v>
      </c>
      <c r="E46" s="713" t="s">
        <v>2752</v>
      </c>
      <c r="F46" s="713" t="s">
        <v>2752</v>
      </c>
      <c r="G46" s="713" t="s">
        <v>1269</v>
      </c>
    </row>
    <row r="47" spans="1:8" s="705" customFormat="1">
      <c r="B47" s="1169"/>
      <c r="C47" s="1171"/>
      <c r="D47" s="1169"/>
      <c r="E47" s="713" t="s">
        <v>1491</v>
      </c>
      <c r="F47" s="713" t="s">
        <v>1053</v>
      </c>
      <c r="G47" s="713" t="s">
        <v>1054</v>
      </c>
    </row>
    <row r="48" spans="1:8" s="705" customFormat="1">
      <c r="B48" s="720" t="s">
        <v>487</v>
      </c>
      <c r="C48" s="720" t="s">
        <v>2758</v>
      </c>
      <c r="D48" s="1162" t="s">
        <v>2757</v>
      </c>
      <c r="E48" s="707">
        <v>43521</v>
      </c>
      <c r="F48" s="707">
        <v>43531</v>
      </c>
      <c r="G48" s="707">
        <v>43557</v>
      </c>
    </row>
    <row r="49" spans="1:7" s="705" customFormat="1">
      <c r="B49" s="720" t="s">
        <v>488</v>
      </c>
      <c r="C49" s="720" t="s">
        <v>484</v>
      </c>
      <c r="D49" s="1163"/>
      <c r="E49" s="707">
        <f t="shared" ref="E49:G52" si="4">E48+7</f>
        <v>43528</v>
      </c>
      <c r="F49" s="707">
        <f t="shared" si="4"/>
        <v>43538</v>
      </c>
      <c r="G49" s="707">
        <f t="shared" si="4"/>
        <v>43564</v>
      </c>
    </row>
    <row r="50" spans="1:7" s="705" customFormat="1">
      <c r="B50" s="720" t="s">
        <v>489</v>
      </c>
      <c r="C50" s="720" t="s">
        <v>2756</v>
      </c>
      <c r="D50" s="1163"/>
      <c r="E50" s="707">
        <f t="shared" si="4"/>
        <v>43535</v>
      </c>
      <c r="F50" s="707">
        <f t="shared" si="4"/>
        <v>43545</v>
      </c>
      <c r="G50" s="707">
        <f t="shared" si="4"/>
        <v>43571</v>
      </c>
    </row>
    <row r="51" spans="1:7" s="705" customFormat="1">
      <c r="B51" s="720" t="s">
        <v>2755</v>
      </c>
      <c r="C51" s="720" t="s">
        <v>746</v>
      </c>
      <c r="D51" s="1163"/>
      <c r="E51" s="707">
        <f t="shared" si="4"/>
        <v>43542</v>
      </c>
      <c r="F51" s="707">
        <f t="shared" si="4"/>
        <v>43552</v>
      </c>
      <c r="G51" s="707">
        <f t="shared" si="4"/>
        <v>43578</v>
      </c>
    </row>
    <row r="52" spans="1:7" s="705" customFormat="1">
      <c r="B52" s="720" t="s">
        <v>2754</v>
      </c>
      <c r="C52" s="720" t="s">
        <v>2753</v>
      </c>
      <c r="D52" s="1164"/>
      <c r="E52" s="707">
        <f t="shared" si="4"/>
        <v>43549</v>
      </c>
      <c r="F52" s="707">
        <f t="shared" si="4"/>
        <v>43559</v>
      </c>
      <c r="G52" s="707">
        <f t="shared" si="4"/>
        <v>43585</v>
      </c>
    </row>
    <row r="53" spans="1:7" s="705" customFormat="1">
      <c r="B53" s="719"/>
      <c r="C53" s="714"/>
    </row>
    <row r="54" spans="1:7" s="705" customFormat="1">
      <c r="A54" s="715"/>
      <c r="B54" s="716"/>
      <c r="C54" s="718"/>
      <c r="D54" s="717"/>
      <c r="E54" s="717"/>
      <c r="F54" s="716"/>
    </row>
    <row r="55" spans="1:7" s="705" customFormat="1">
      <c r="A55" s="715" t="s">
        <v>2751</v>
      </c>
      <c r="C55" s="714"/>
    </row>
    <row r="56" spans="1:7" s="705" customFormat="1">
      <c r="B56" s="1168" t="s">
        <v>784</v>
      </c>
      <c r="C56" s="1170" t="s">
        <v>1494</v>
      </c>
      <c r="D56" s="1168" t="s">
        <v>42</v>
      </c>
      <c r="E56" s="713" t="s">
        <v>2752</v>
      </c>
      <c r="F56" s="713" t="s">
        <v>2752</v>
      </c>
      <c r="G56" s="713" t="s">
        <v>2751</v>
      </c>
    </row>
    <row r="57" spans="1:7" s="705" customFormat="1" ht="13.5" customHeight="1">
      <c r="B57" s="1169"/>
      <c r="C57" s="1171"/>
      <c r="D57" s="1169"/>
      <c r="E57" s="713" t="s">
        <v>1491</v>
      </c>
      <c r="F57" s="713" t="s">
        <v>44</v>
      </c>
      <c r="G57" s="713" t="s">
        <v>45</v>
      </c>
    </row>
    <row r="58" spans="1:7" s="705" customFormat="1" ht="19.5" customHeight="1">
      <c r="B58" s="712" t="s">
        <v>2750</v>
      </c>
      <c r="C58" s="711"/>
      <c r="D58" s="1162" t="s">
        <v>2749</v>
      </c>
      <c r="E58" s="707">
        <f>F58-4</f>
        <v>43522</v>
      </c>
      <c r="F58" s="707">
        <v>43526</v>
      </c>
      <c r="G58" s="707">
        <f>F58+39</f>
        <v>43565</v>
      </c>
    </row>
    <row r="59" spans="1:7" s="705" customFormat="1" ht="18.75" customHeight="1">
      <c r="B59" s="709" t="s">
        <v>2748</v>
      </c>
      <c r="C59" s="708" t="s">
        <v>2747</v>
      </c>
      <c r="D59" s="1163"/>
      <c r="E59" s="707">
        <f t="shared" ref="E59:G62" si="5">E58+7</f>
        <v>43529</v>
      </c>
      <c r="F59" s="707">
        <f t="shared" si="5"/>
        <v>43533</v>
      </c>
      <c r="G59" s="706">
        <f t="shared" si="5"/>
        <v>43572</v>
      </c>
    </row>
    <row r="60" spans="1:7" s="705" customFormat="1" ht="19.5" customHeight="1">
      <c r="B60" s="710" t="s">
        <v>2746</v>
      </c>
      <c r="C60" s="708" t="s">
        <v>2745</v>
      </c>
      <c r="D60" s="1163"/>
      <c r="E60" s="707">
        <f t="shared" si="5"/>
        <v>43536</v>
      </c>
      <c r="F60" s="707">
        <f t="shared" si="5"/>
        <v>43540</v>
      </c>
      <c r="G60" s="706">
        <f t="shared" si="5"/>
        <v>43579</v>
      </c>
    </row>
    <row r="61" spans="1:7" s="705" customFormat="1">
      <c r="B61" s="709" t="s">
        <v>2744</v>
      </c>
      <c r="C61" s="709" t="s">
        <v>2743</v>
      </c>
      <c r="D61" s="1163"/>
      <c r="E61" s="707">
        <f t="shared" si="5"/>
        <v>43543</v>
      </c>
      <c r="F61" s="707">
        <f t="shared" si="5"/>
        <v>43547</v>
      </c>
      <c r="G61" s="706">
        <f t="shared" si="5"/>
        <v>43586</v>
      </c>
    </row>
    <row r="62" spans="1:7" s="705" customFormat="1" ht="19.5" customHeight="1">
      <c r="B62" s="709" t="s">
        <v>2742</v>
      </c>
      <c r="C62" s="708" t="s">
        <v>2741</v>
      </c>
      <c r="D62" s="1164"/>
      <c r="E62" s="707">
        <f t="shared" si="5"/>
        <v>43550</v>
      </c>
      <c r="F62" s="707">
        <f t="shared" si="5"/>
        <v>43554</v>
      </c>
      <c r="G62" s="706">
        <f t="shared" si="5"/>
        <v>43593</v>
      </c>
    </row>
    <row r="63" spans="1:7">
      <c r="C63" s="703"/>
    </row>
  </sheetData>
  <mergeCells count="30"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1"/>
  <sheetViews>
    <sheetView workbookViewId="0">
      <selection activeCell="J5" sqref="J5"/>
    </sheetView>
  </sheetViews>
  <sheetFormatPr defaultColWidth="9" defaultRowHeight="15.75"/>
  <cols>
    <col min="1" max="1" width="5.25" style="753" customWidth="1"/>
    <col min="2" max="2" width="40.375" style="752" customWidth="1"/>
    <col min="3" max="3" width="13.125" style="752" customWidth="1"/>
    <col min="4" max="4" width="9.75" style="751" customWidth="1"/>
    <col min="5" max="5" width="12.5" style="752" customWidth="1"/>
    <col min="6" max="6" width="15" style="752" customWidth="1"/>
    <col min="7" max="7" width="13.125" style="751" customWidth="1"/>
    <col min="8" max="9" width="9" style="751"/>
    <col min="10" max="10" width="19.125" style="751" customWidth="1"/>
    <col min="11" max="16384" width="9" style="751"/>
  </cols>
  <sheetData>
    <row r="1" spans="1:13" ht="49.5" customHeight="1">
      <c r="A1" s="1224" t="s">
        <v>2894</v>
      </c>
      <c r="B1" s="1224"/>
      <c r="C1" s="1224"/>
      <c r="D1" s="1224"/>
      <c r="E1" s="1224"/>
      <c r="F1" s="1224"/>
    </row>
    <row r="2" spans="1:13">
      <c r="A2" s="850"/>
      <c r="B2" s="1225" t="s">
        <v>2739</v>
      </c>
      <c r="C2" s="1225"/>
      <c r="D2" s="1225"/>
      <c r="E2" s="1225"/>
      <c r="F2" s="851" t="s">
        <v>2363</v>
      </c>
    </row>
    <row r="3" spans="1:13">
      <c r="A3" s="850"/>
      <c r="B3" s="1226" t="s">
        <v>2738</v>
      </c>
      <c r="C3" s="1227"/>
      <c r="D3" s="1227"/>
      <c r="E3" s="1227"/>
      <c r="F3" s="1227"/>
    </row>
    <row r="4" spans="1:13" ht="17.25">
      <c r="A4" s="1228" t="s">
        <v>2893</v>
      </c>
      <c r="B4" s="1228"/>
      <c r="C4" s="849"/>
      <c r="D4" s="848"/>
      <c r="E4" s="848"/>
      <c r="F4" s="847"/>
    </row>
    <row r="5" spans="1:13" s="763" customFormat="1" ht="17.25">
      <c r="A5" s="1183" t="s">
        <v>39</v>
      </c>
      <c r="B5" s="1183"/>
      <c r="C5" s="796"/>
      <c r="D5" s="802"/>
      <c r="E5" s="802"/>
      <c r="F5" s="846"/>
      <c r="G5" s="784"/>
    </row>
    <row r="6" spans="1:13" ht="17.25">
      <c r="A6" s="845"/>
      <c r="B6" s="1210" t="s">
        <v>40</v>
      </c>
      <c r="C6" s="1210" t="s">
        <v>41</v>
      </c>
      <c r="D6" s="1210" t="s">
        <v>8</v>
      </c>
      <c r="E6" s="794" t="s">
        <v>2792</v>
      </c>
      <c r="F6" s="764" t="s">
        <v>39</v>
      </c>
    </row>
    <row r="7" spans="1:13" ht="17.25">
      <c r="A7" s="845"/>
      <c r="B7" s="1210"/>
      <c r="C7" s="1210"/>
      <c r="D7" s="1210"/>
      <c r="E7" s="764" t="s">
        <v>44</v>
      </c>
      <c r="F7" s="764" t="s">
        <v>45</v>
      </c>
    </row>
    <row r="8" spans="1:13" ht="17.25">
      <c r="A8" s="762"/>
      <c r="B8" s="844" t="s">
        <v>2888</v>
      </c>
      <c r="C8" s="760" t="s">
        <v>2892</v>
      </c>
      <c r="D8" s="1211" t="s">
        <v>2891</v>
      </c>
      <c r="E8" s="758">
        <v>43526</v>
      </c>
      <c r="F8" s="758">
        <f>E8+30</f>
        <v>43556</v>
      </c>
    </row>
    <row r="9" spans="1:13" ht="17.25">
      <c r="A9" s="762"/>
      <c r="B9" s="844" t="s">
        <v>2888</v>
      </c>
      <c r="C9" s="760" t="s">
        <v>2890</v>
      </c>
      <c r="D9" s="1211"/>
      <c r="E9" s="758">
        <f>E8+7</f>
        <v>43533</v>
      </c>
      <c r="F9" s="758">
        <f>E9+30</f>
        <v>43563</v>
      </c>
    </row>
    <row r="10" spans="1:13" ht="17.25">
      <c r="A10" s="762"/>
      <c r="B10" s="844" t="s">
        <v>2888</v>
      </c>
      <c r="C10" s="760" t="s">
        <v>2889</v>
      </c>
      <c r="D10" s="1211"/>
      <c r="E10" s="758">
        <f>E9+7</f>
        <v>43540</v>
      </c>
      <c r="F10" s="758">
        <f>E10+30</f>
        <v>43570</v>
      </c>
    </row>
    <row r="11" spans="1:13" ht="17.25">
      <c r="A11" s="762"/>
      <c r="B11" s="844" t="s">
        <v>2888</v>
      </c>
      <c r="C11" s="760" t="s">
        <v>2887</v>
      </c>
      <c r="D11" s="1211"/>
      <c r="E11" s="758">
        <f>E10+7</f>
        <v>43547</v>
      </c>
      <c r="F11" s="758">
        <f>E11+30</f>
        <v>43577</v>
      </c>
    </row>
    <row r="12" spans="1:13" s="763" customFormat="1" ht="17.25">
      <c r="A12" s="1183" t="s">
        <v>53</v>
      </c>
      <c r="B12" s="1183"/>
      <c r="C12" s="803"/>
      <c r="D12" s="796"/>
      <c r="E12" s="796"/>
      <c r="F12" s="802"/>
      <c r="G12" s="784"/>
    </row>
    <row r="13" spans="1:13" ht="17.25">
      <c r="A13" s="762"/>
      <c r="B13" s="1210" t="s">
        <v>40</v>
      </c>
      <c r="C13" s="1213" t="s">
        <v>41</v>
      </c>
      <c r="D13" s="1210" t="s">
        <v>8</v>
      </c>
      <c r="E13" s="794" t="s">
        <v>2792</v>
      </c>
      <c r="F13" s="764" t="s">
        <v>214</v>
      </c>
    </row>
    <row r="14" spans="1:13" ht="17.25">
      <c r="A14" s="762"/>
      <c r="B14" s="1210"/>
      <c r="C14" s="1193"/>
      <c r="D14" s="1210"/>
      <c r="E14" s="764" t="s">
        <v>44</v>
      </c>
      <c r="F14" s="764" t="s">
        <v>45</v>
      </c>
      <c r="I14" s="1222"/>
      <c r="J14" s="1223"/>
      <c r="K14" s="1223"/>
      <c r="L14" s="1223"/>
      <c r="M14" s="1223"/>
    </row>
    <row r="15" spans="1:13" ht="18" customHeight="1">
      <c r="A15" s="762"/>
      <c r="B15" s="843" t="s">
        <v>2886</v>
      </c>
      <c r="C15" s="806" t="s">
        <v>2885</v>
      </c>
      <c r="D15" s="1214" t="s">
        <v>231</v>
      </c>
      <c r="E15" s="758">
        <v>43533</v>
      </c>
      <c r="F15" s="758">
        <f>E15+33</f>
        <v>43566</v>
      </c>
      <c r="I15" s="1223"/>
      <c r="J15" s="1223"/>
      <c r="K15" s="1223"/>
      <c r="L15" s="1223"/>
      <c r="M15" s="1223"/>
    </row>
    <row r="16" spans="1:13" ht="18" customHeight="1">
      <c r="A16" s="762"/>
      <c r="B16" s="806" t="s">
        <v>2884</v>
      </c>
      <c r="C16" s="806" t="s">
        <v>2883</v>
      </c>
      <c r="D16" s="1201"/>
      <c r="E16" s="758">
        <f>E15+7</f>
        <v>43540</v>
      </c>
      <c r="F16" s="758">
        <f>E16+33</f>
        <v>43573</v>
      </c>
      <c r="I16" s="1223"/>
      <c r="J16" s="1223"/>
      <c r="K16" s="1223"/>
      <c r="L16" s="1223"/>
      <c r="M16" s="1223"/>
    </row>
    <row r="17" spans="1:17" ht="18" customHeight="1">
      <c r="A17" s="762"/>
      <c r="B17" s="843" t="s">
        <v>2882</v>
      </c>
      <c r="C17" s="806" t="s">
        <v>2881</v>
      </c>
      <c r="D17" s="1201"/>
      <c r="E17" s="758">
        <f>E16+7</f>
        <v>43547</v>
      </c>
      <c r="F17" s="758">
        <f>E17+33</f>
        <v>43580</v>
      </c>
      <c r="I17" s="1223"/>
      <c r="J17" s="1223"/>
      <c r="K17" s="1223"/>
      <c r="L17" s="1223"/>
      <c r="M17" s="1223"/>
    </row>
    <row r="18" spans="1:17" ht="18" customHeight="1">
      <c r="A18" s="762"/>
      <c r="B18" s="806" t="s">
        <v>2880</v>
      </c>
      <c r="C18" s="806" t="s">
        <v>2879</v>
      </c>
      <c r="D18" s="1202"/>
      <c r="E18" s="758">
        <f>E17+7</f>
        <v>43554</v>
      </c>
      <c r="F18" s="758">
        <f>E18+33</f>
        <v>43587</v>
      </c>
      <c r="I18" s="1223"/>
      <c r="J18" s="1223"/>
      <c r="K18" s="1223"/>
      <c r="L18" s="1223"/>
      <c r="M18" s="1223"/>
    </row>
    <row r="19" spans="1:17" ht="18" customHeight="1">
      <c r="A19" s="762"/>
      <c r="B19" s="841"/>
      <c r="C19" s="841"/>
      <c r="D19" s="842"/>
      <c r="E19" s="842"/>
      <c r="F19" s="841"/>
      <c r="I19" s="1223"/>
      <c r="J19" s="1223"/>
      <c r="K19" s="1223"/>
      <c r="L19" s="1223"/>
      <c r="M19" s="1223"/>
    </row>
    <row r="20" spans="1:17" ht="17.25">
      <c r="A20" s="838" t="s">
        <v>267</v>
      </c>
      <c r="B20" s="839"/>
      <c r="C20" s="838"/>
      <c r="D20" s="838"/>
      <c r="E20" s="838"/>
      <c r="F20" s="840"/>
    </row>
    <row r="21" spans="1:17" s="834" customFormat="1" ht="17.25">
      <c r="A21" s="838" t="s">
        <v>271</v>
      </c>
      <c r="B21" s="839"/>
      <c r="C21" s="839"/>
      <c r="D21" s="838"/>
      <c r="E21" s="838"/>
      <c r="F21" s="837"/>
    </row>
    <row r="22" spans="1:17" s="834" customFormat="1" ht="34.5">
      <c r="A22" s="835"/>
      <c r="B22" s="1214" t="s">
        <v>40</v>
      </c>
      <c r="C22" s="1214" t="s">
        <v>41</v>
      </c>
      <c r="D22" s="1214" t="s">
        <v>8</v>
      </c>
      <c r="E22" s="794" t="s">
        <v>2792</v>
      </c>
      <c r="F22" s="804" t="s">
        <v>271</v>
      </c>
      <c r="G22" s="836"/>
    </row>
    <row r="23" spans="1:17" s="834" customFormat="1" ht="17.25">
      <c r="A23" s="835"/>
      <c r="B23" s="1202"/>
      <c r="C23" s="1202"/>
      <c r="D23" s="1202"/>
      <c r="E23" s="804" t="s">
        <v>44</v>
      </c>
      <c r="F23" s="804" t="s">
        <v>45</v>
      </c>
    </row>
    <row r="24" spans="1:17" s="834" customFormat="1" ht="17.25">
      <c r="A24" s="835"/>
      <c r="B24" s="806" t="s">
        <v>2878</v>
      </c>
      <c r="C24" s="806" t="s">
        <v>2877</v>
      </c>
      <c r="D24" s="1214" t="s">
        <v>2865</v>
      </c>
      <c r="E24" s="758">
        <v>43527</v>
      </c>
      <c r="F24" s="758">
        <f>E24+27</f>
        <v>43554</v>
      </c>
    </row>
    <row r="25" spans="1:17" s="834" customFormat="1" ht="17.25">
      <c r="A25" s="835"/>
      <c r="B25" s="806" t="s">
        <v>2876</v>
      </c>
      <c r="C25" s="806" t="s">
        <v>2875</v>
      </c>
      <c r="D25" s="1201"/>
      <c r="E25" s="758">
        <f>E24+7</f>
        <v>43534</v>
      </c>
      <c r="F25" s="758">
        <f>E25+27</f>
        <v>43561</v>
      </c>
    </row>
    <row r="26" spans="1:17" s="834" customFormat="1" ht="17.25">
      <c r="A26" s="835"/>
      <c r="B26" s="806" t="s">
        <v>2874</v>
      </c>
      <c r="C26" s="806" t="s">
        <v>2873</v>
      </c>
      <c r="D26" s="1201"/>
      <c r="E26" s="758">
        <f>E25+7</f>
        <v>43541</v>
      </c>
      <c r="F26" s="758">
        <f>E26+27</f>
        <v>43568</v>
      </c>
    </row>
    <row r="27" spans="1:17" s="834" customFormat="1" ht="17.25">
      <c r="A27" s="835"/>
      <c r="B27" s="806" t="s">
        <v>2872</v>
      </c>
      <c r="C27" s="806" t="s">
        <v>2871</v>
      </c>
      <c r="D27" s="1201"/>
      <c r="E27" s="758">
        <f>E26+7</f>
        <v>43548</v>
      </c>
      <c r="F27" s="758">
        <f>E27+27</f>
        <v>43575</v>
      </c>
    </row>
    <row r="28" spans="1:17" s="834" customFormat="1" ht="17.25">
      <c r="A28" s="835"/>
      <c r="B28" s="806" t="s">
        <v>2870</v>
      </c>
      <c r="C28" s="806" t="s">
        <v>2869</v>
      </c>
      <c r="D28" s="1202"/>
      <c r="E28" s="758">
        <f>E27+7</f>
        <v>43555</v>
      </c>
      <c r="F28" s="758">
        <f>E28+27</f>
        <v>43582</v>
      </c>
    </row>
    <row r="29" spans="1:17" s="833" customFormat="1" ht="16.5">
      <c r="A29" s="1197" t="s">
        <v>112</v>
      </c>
      <c r="B29" s="1197"/>
      <c r="C29" s="1197"/>
      <c r="D29" s="1197"/>
      <c r="E29" s="1197"/>
      <c r="F29" s="1197"/>
      <c r="G29" s="778"/>
      <c r="H29" s="831"/>
    </row>
    <row r="30" spans="1:17" s="763" customFormat="1" ht="17.25">
      <c r="A30" s="1183" t="s">
        <v>275</v>
      </c>
      <c r="B30" s="1183"/>
      <c r="C30" s="1183"/>
      <c r="D30" s="1183"/>
      <c r="E30" s="1183"/>
      <c r="F30" s="1183"/>
      <c r="G30" s="784"/>
      <c r="H30" s="831"/>
    </row>
    <row r="31" spans="1:17" ht="17.25">
      <c r="A31" s="762"/>
      <c r="B31" s="1214" t="s">
        <v>2868</v>
      </c>
      <c r="C31" s="1214" t="s">
        <v>41</v>
      </c>
      <c r="D31" s="1214" t="s">
        <v>8</v>
      </c>
      <c r="E31" s="794" t="s">
        <v>2792</v>
      </c>
      <c r="F31" s="804" t="s">
        <v>275</v>
      </c>
      <c r="H31" s="831"/>
      <c r="J31" s="832"/>
      <c r="K31" s="832"/>
      <c r="L31" s="832"/>
      <c r="M31" s="832"/>
      <c r="N31" s="832"/>
      <c r="O31" s="832"/>
      <c r="P31" s="832"/>
      <c r="Q31" s="832"/>
    </row>
    <row r="32" spans="1:17" ht="17.25">
      <c r="A32" s="762"/>
      <c r="B32" s="1202"/>
      <c r="C32" s="1202"/>
      <c r="D32" s="1202"/>
      <c r="E32" s="804" t="s">
        <v>44</v>
      </c>
      <c r="F32" s="804" t="s">
        <v>45</v>
      </c>
      <c r="H32" s="831"/>
      <c r="J32" s="1188"/>
      <c r="K32" s="1188"/>
      <c r="L32" s="1185"/>
      <c r="M32" s="1185"/>
      <c r="N32" s="1187"/>
      <c r="O32" s="1187"/>
      <c r="P32" s="1187"/>
      <c r="Q32" s="1181"/>
    </row>
    <row r="33" spans="1:17" ht="17.25">
      <c r="A33" s="762"/>
      <c r="B33" s="806" t="s">
        <v>2867</v>
      </c>
      <c r="C33" s="806" t="s">
        <v>2866</v>
      </c>
      <c r="D33" s="1214" t="s">
        <v>2865</v>
      </c>
      <c r="E33" s="758">
        <v>43528</v>
      </c>
      <c r="F33" s="758">
        <f>E33+14</f>
        <v>43542</v>
      </c>
      <c r="H33" s="831"/>
      <c r="J33" s="1188"/>
      <c r="K33" s="1188"/>
      <c r="L33" s="1189"/>
      <c r="M33" s="1185"/>
      <c r="N33" s="1187"/>
      <c r="O33" s="1187"/>
      <c r="P33" s="1187"/>
      <c r="Q33" s="1182"/>
    </row>
    <row r="34" spans="1:17" ht="17.25">
      <c r="A34" s="762"/>
      <c r="B34" s="806" t="s">
        <v>2864</v>
      </c>
      <c r="C34" s="806">
        <v>1906</v>
      </c>
      <c r="D34" s="1201"/>
      <c r="E34" s="758">
        <f>E33+7</f>
        <v>43535</v>
      </c>
      <c r="F34" s="758">
        <f>E34+14</f>
        <v>43549</v>
      </c>
      <c r="J34" s="1188"/>
      <c r="K34" s="1188"/>
      <c r="L34" s="830"/>
      <c r="M34" s="1185"/>
      <c r="N34" s="1186"/>
      <c r="O34" s="1187"/>
      <c r="P34" s="1187"/>
      <c r="Q34" s="1182"/>
    </row>
    <row r="35" spans="1:17" ht="17.25">
      <c r="A35" s="762"/>
      <c r="B35" s="806" t="s">
        <v>2863</v>
      </c>
      <c r="C35" s="806" t="s">
        <v>2862</v>
      </c>
      <c r="D35" s="1201"/>
      <c r="E35" s="758">
        <f>E34+7</f>
        <v>43542</v>
      </c>
      <c r="F35" s="758">
        <f>E35+14</f>
        <v>43556</v>
      </c>
      <c r="J35" s="1188"/>
      <c r="K35" s="1188"/>
      <c r="L35" s="830"/>
      <c r="M35" s="1185"/>
      <c r="N35" s="1186"/>
      <c r="O35" s="1187"/>
      <c r="P35" s="1187"/>
      <c r="Q35" s="1182"/>
    </row>
    <row r="36" spans="1:17" ht="17.25">
      <c r="A36" s="762"/>
      <c r="B36" s="806" t="s">
        <v>2861</v>
      </c>
      <c r="C36" s="806" t="s">
        <v>1270</v>
      </c>
      <c r="D36" s="1201"/>
      <c r="E36" s="758">
        <f>E35+7</f>
        <v>43549</v>
      </c>
      <c r="F36" s="758">
        <f>E36+14</f>
        <v>43563</v>
      </c>
      <c r="J36" s="830"/>
      <c r="K36" s="830"/>
      <c r="L36" s="830"/>
      <c r="M36" s="829"/>
      <c r="N36" s="828"/>
      <c r="O36" s="827"/>
      <c r="P36" s="827"/>
      <c r="Q36" s="1182"/>
    </row>
    <row r="37" spans="1:17" s="763" customFormat="1" ht="17.25">
      <c r="A37" s="1216" t="s">
        <v>276</v>
      </c>
      <c r="B37" s="1221"/>
      <c r="C37" s="1216"/>
      <c r="D37" s="1216"/>
      <c r="E37" s="1216"/>
      <c r="F37" s="1216"/>
      <c r="G37" s="784"/>
      <c r="J37" s="826"/>
      <c r="K37" s="824"/>
      <c r="L37" s="820"/>
      <c r="M37" s="818"/>
      <c r="N37" s="818"/>
      <c r="O37" s="818"/>
      <c r="P37" s="818"/>
      <c r="Q37" s="1182"/>
    </row>
    <row r="38" spans="1:17" ht="17.25">
      <c r="A38" s="762"/>
      <c r="B38" s="1184" t="s">
        <v>40</v>
      </c>
      <c r="C38" s="1184" t="s">
        <v>41</v>
      </c>
      <c r="D38" s="1184" t="s">
        <v>8</v>
      </c>
      <c r="E38" s="794" t="s">
        <v>2792</v>
      </c>
      <c r="F38" s="793" t="s">
        <v>276</v>
      </c>
      <c r="J38" s="825"/>
      <c r="K38" s="824"/>
      <c r="L38" s="820"/>
      <c r="M38" s="819"/>
      <c r="N38" s="823"/>
      <c r="O38" s="823"/>
      <c r="P38" s="823"/>
      <c r="Q38" s="1182"/>
    </row>
    <row r="39" spans="1:17" ht="17.25">
      <c r="A39" s="762"/>
      <c r="B39" s="1184"/>
      <c r="C39" s="1184"/>
      <c r="D39" s="1184"/>
      <c r="E39" s="801" t="s">
        <v>44</v>
      </c>
      <c r="F39" s="764" t="s">
        <v>45</v>
      </c>
      <c r="J39" s="822"/>
      <c r="K39" s="821"/>
      <c r="L39" s="820"/>
      <c r="M39" s="819"/>
      <c r="N39" s="818"/>
      <c r="O39" s="818"/>
      <c r="P39" s="818"/>
      <c r="Q39" s="1182"/>
    </row>
    <row r="40" spans="1:17" ht="23.25">
      <c r="A40" s="762"/>
      <c r="B40" s="806" t="s">
        <v>2867</v>
      </c>
      <c r="C40" s="806" t="s">
        <v>2866</v>
      </c>
      <c r="D40" s="1214" t="s">
        <v>2865</v>
      </c>
      <c r="E40" s="758">
        <v>43528</v>
      </c>
      <c r="F40" s="758">
        <f>E40+30</f>
        <v>43558</v>
      </c>
      <c r="J40" s="817"/>
      <c r="K40" s="816"/>
      <c r="L40" s="813"/>
      <c r="M40" s="813"/>
      <c r="N40" s="815"/>
      <c r="O40" s="814"/>
      <c r="P40" s="813"/>
      <c r="Q40" s="812"/>
    </row>
    <row r="41" spans="1:17" ht="23.25">
      <c r="A41" s="762"/>
      <c r="B41" s="806" t="s">
        <v>2864</v>
      </c>
      <c r="C41" s="806">
        <v>1906</v>
      </c>
      <c r="D41" s="1201"/>
      <c r="E41" s="758">
        <f>E40+7</f>
        <v>43535</v>
      </c>
      <c r="F41" s="758">
        <f>E41+30</f>
        <v>43565</v>
      </c>
      <c r="J41" s="811"/>
      <c r="K41" s="811"/>
      <c r="L41" s="811"/>
      <c r="M41" s="811"/>
      <c r="N41" s="810"/>
      <c r="O41" s="810"/>
      <c r="P41" s="809"/>
      <c r="Q41" s="808"/>
    </row>
    <row r="42" spans="1:17" ht="17.25">
      <c r="A42" s="762"/>
      <c r="B42" s="806" t="s">
        <v>2863</v>
      </c>
      <c r="C42" s="806" t="s">
        <v>2862</v>
      </c>
      <c r="D42" s="1201"/>
      <c r="E42" s="758">
        <f>E41+7</f>
        <v>43542</v>
      </c>
      <c r="F42" s="758">
        <f>E42+30</f>
        <v>43572</v>
      </c>
    </row>
    <row r="43" spans="1:17" ht="17.25">
      <c r="A43" s="762"/>
      <c r="B43" s="806" t="s">
        <v>2861</v>
      </c>
      <c r="C43" s="806" t="s">
        <v>2860</v>
      </c>
      <c r="D43" s="1201"/>
      <c r="E43" s="758">
        <f>E42+7</f>
        <v>43549</v>
      </c>
      <c r="F43" s="758">
        <f>E43+30</f>
        <v>43579</v>
      </c>
    </row>
    <row r="44" spans="1:17" s="763" customFormat="1" ht="17.25">
      <c r="A44" s="1183" t="s">
        <v>296</v>
      </c>
      <c r="B44" s="1183"/>
      <c r="C44" s="803"/>
      <c r="D44" s="796"/>
      <c r="E44" s="796"/>
      <c r="F44" s="807"/>
      <c r="G44" s="784"/>
    </row>
    <row r="45" spans="1:17" ht="17.25">
      <c r="A45" s="757"/>
      <c r="B45" s="1184" t="s">
        <v>40</v>
      </c>
      <c r="C45" s="1184" t="s">
        <v>41</v>
      </c>
      <c r="D45" s="1184" t="s">
        <v>8</v>
      </c>
      <c r="E45" s="794" t="s">
        <v>2792</v>
      </c>
      <c r="F45" s="793" t="s">
        <v>2859</v>
      </c>
    </row>
    <row r="46" spans="1:17" ht="17.25">
      <c r="A46" s="757"/>
      <c r="B46" s="1184"/>
      <c r="C46" s="1184"/>
      <c r="D46" s="1184"/>
      <c r="E46" s="801" t="s">
        <v>44</v>
      </c>
      <c r="F46" s="764" t="s">
        <v>45</v>
      </c>
    </row>
    <row r="47" spans="1:17" ht="17.25">
      <c r="A47" s="757"/>
      <c r="B47" s="806" t="s">
        <v>2858</v>
      </c>
      <c r="C47" s="776" t="s">
        <v>2857</v>
      </c>
      <c r="D47" s="1194" t="s">
        <v>152</v>
      </c>
      <c r="E47" s="774">
        <v>43529</v>
      </c>
      <c r="F47" s="774">
        <f>E47+10</f>
        <v>43539</v>
      </c>
    </row>
    <row r="48" spans="1:17" ht="17.25">
      <c r="A48" s="757"/>
      <c r="B48" s="806" t="s">
        <v>2856</v>
      </c>
      <c r="C48" s="776" t="s">
        <v>2855</v>
      </c>
      <c r="D48" s="1195"/>
      <c r="E48" s="774">
        <f>E47+7</f>
        <v>43536</v>
      </c>
      <c r="F48" s="759">
        <f>E48+10</f>
        <v>43546</v>
      </c>
    </row>
    <row r="49" spans="1:8" ht="17.25">
      <c r="A49" s="757"/>
      <c r="B49" s="806" t="s">
        <v>2854</v>
      </c>
      <c r="C49" s="776" t="s">
        <v>2853</v>
      </c>
      <c r="D49" s="1195"/>
      <c r="E49" s="774">
        <f>E48+7</f>
        <v>43543</v>
      </c>
      <c r="F49" s="759">
        <f>E49+10</f>
        <v>43553</v>
      </c>
    </row>
    <row r="50" spans="1:8" ht="17.25">
      <c r="A50" s="757"/>
      <c r="B50" s="806" t="s">
        <v>2852</v>
      </c>
      <c r="C50" s="804" t="s">
        <v>2851</v>
      </c>
      <c r="D50" s="1209"/>
      <c r="E50" s="774">
        <f>E49+7</f>
        <v>43550</v>
      </c>
      <c r="F50" s="759">
        <f>E50+10</f>
        <v>43560</v>
      </c>
    </row>
    <row r="51" spans="1:8" s="763" customFormat="1" ht="17.25">
      <c r="A51" s="1183" t="s">
        <v>256</v>
      </c>
      <c r="B51" s="1183"/>
      <c r="C51" s="803"/>
      <c r="D51" s="796"/>
      <c r="E51" s="796"/>
      <c r="F51" s="802"/>
      <c r="G51" s="784"/>
    </row>
    <row r="52" spans="1:8" ht="17.25">
      <c r="A52" s="757"/>
      <c r="B52" s="1184" t="s">
        <v>40</v>
      </c>
      <c r="C52" s="1184" t="s">
        <v>41</v>
      </c>
      <c r="D52" s="1184" t="s">
        <v>8</v>
      </c>
      <c r="E52" s="794" t="s">
        <v>2792</v>
      </c>
      <c r="F52" s="793" t="s">
        <v>256</v>
      </c>
    </row>
    <row r="53" spans="1:8" ht="17.25">
      <c r="A53" s="757"/>
      <c r="B53" s="1184"/>
      <c r="C53" s="1184"/>
      <c r="D53" s="1184"/>
      <c r="E53" s="801" t="s">
        <v>44</v>
      </c>
      <c r="F53" s="764" t="s">
        <v>45</v>
      </c>
    </row>
    <row r="54" spans="1:8" ht="17.25">
      <c r="A54" s="757"/>
      <c r="B54" s="806" t="s">
        <v>2850</v>
      </c>
      <c r="C54" s="776" t="s">
        <v>2849</v>
      </c>
      <c r="D54" s="1194" t="s">
        <v>118</v>
      </c>
      <c r="E54" s="774">
        <v>43526</v>
      </c>
      <c r="F54" s="759">
        <f>E54+10</f>
        <v>43536</v>
      </c>
      <c r="H54" s="790"/>
    </row>
    <row r="55" spans="1:8" ht="17.25">
      <c r="A55" s="757"/>
      <c r="B55" s="806" t="s">
        <v>2848</v>
      </c>
      <c r="C55" s="776" t="s">
        <v>2844</v>
      </c>
      <c r="D55" s="1195"/>
      <c r="E55" s="774">
        <f>E54+7</f>
        <v>43533</v>
      </c>
      <c r="F55" s="759">
        <f>E55+10</f>
        <v>43543</v>
      </c>
      <c r="H55" s="790"/>
    </row>
    <row r="56" spans="1:8" ht="17.25">
      <c r="A56" s="757"/>
      <c r="B56" s="806" t="s">
        <v>2847</v>
      </c>
      <c r="C56" s="776" t="s">
        <v>2844</v>
      </c>
      <c r="D56" s="1195"/>
      <c r="E56" s="774">
        <f>E55+7</f>
        <v>43540</v>
      </c>
      <c r="F56" s="759">
        <f>E56+10</f>
        <v>43550</v>
      </c>
      <c r="H56" s="790"/>
    </row>
    <row r="57" spans="1:8" ht="17.25">
      <c r="A57" s="757"/>
      <c r="B57" s="806" t="s">
        <v>2846</v>
      </c>
      <c r="C57" s="776" t="s">
        <v>2844</v>
      </c>
      <c r="D57" s="1195"/>
      <c r="E57" s="774">
        <f>E56+7</f>
        <v>43547</v>
      </c>
      <c r="F57" s="759">
        <f>E57+10</f>
        <v>43557</v>
      </c>
      <c r="H57" s="790"/>
    </row>
    <row r="58" spans="1:8" ht="17.25">
      <c r="A58" s="757"/>
      <c r="B58" s="806" t="s">
        <v>2845</v>
      </c>
      <c r="C58" s="776" t="s">
        <v>2844</v>
      </c>
      <c r="D58" s="1195"/>
      <c r="E58" s="774">
        <f>E57+7</f>
        <v>43554</v>
      </c>
      <c r="F58" s="759">
        <f>E58+10</f>
        <v>43564</v>
      </c>
      <c r="H58" s="790"/>
    </row>
    <row r="59" spans="1:8" s="763" customFormat="1" ht="17.25">
      <c r="A59" s="1183" t="s">
        <v>2843</v>
      </c>
      <c r="B59" s="1183"/>
      <c r="C59" s="803"/>
      <c r="D59" s="796"/>
      <c r="E59" s="796"/>
      <c r="F59" s="802"/>
      <c r="G59" s="784"/>
    </row>
    <row r="60" spans="1:8" s="763" customFormat="1" ht="17.25">
      <c r="A60" s="805"/>
      <c r="B60" s="1184" t="s">
        <v>40</v>
      </c>
      <c r="C60" s="1184" t="s">
        <v>41</v>
      </c>
      <c r="D60" s="1184" t="s">
        <v>8</v>
      </c>
      <c r="E60" s="794" t="s">
        <v>2792</v>
      </c>
      <c r="F60" s="793" t="s">
        <v>2842</v>
      </c>
      <c r="G60" s="784"/>
    </row>
    <row r="61" spans="1:8" s="763" customFormat="1" ht="17.25">
      <c r="A61" s="805"/>
      <c r="B61" s="1184"/>
      <c r="C61" s="1184"/>
      <c r="D61" s="1184"/>
      <c r="E61" s="801" t="s">
        <v>44</v>
      </c>
      <c r="F61" s="764" t="s">
        <v>45</v>
      </c>
      <c r="G61" s="784"/>
    </row>
    <row r="62" spans="1:8" s="763" customFormat="1" ht="17.25">
      <c r="A62" s="805"/>
      <c r="B62" s="776" t="s">
        <v>2835</v>
      </c>
      <c r="C62" s="776" t="s">
        <v>2841</v>
      </c>
      <c r="D62" s="1194" t="s">
        <v>2840</v>
      </c>
      <c r="E62" s="774">
        <v>43532</v>
      </c>
      <c r="F62" s="759">
        <f>E62+17</f>
        <v>43549</v>
      </c>
      <c r="G62" s="784"/>
    </row>
    <row r="63" spans="1:8" s="763" customFormat="1" ht="17.25">
      <c r="A63" s="805"/>
      <c r="B63" s="776" t="s">
        <v>2839</v>
      </c>
      <c r="C63" s="776" t="s">
        <v>2838</v>
      </c>
      <c r="D63" s="1195"/>
      <c r="E63" s="774">
        <f>E62+7</f>
        <v>43539</v>
      </c>
      <c r="F63" s="759">
        <f>E63+17</f>
        <v>43556</v>
      </c>
      <c r="G63" s="784"/>
    </row>
    <row r="64" spans="1:8" ht="17.25">
      <c r="A64" s="757"/>
      <c r="B64" s="776" t="s">
        <v>2837</v>
      </c>
      <c r="C64" s="804" t="s">
        <v>2836</v>
      </c>
      <c r="D64" s="1195"/>
      <c r="E64" s="774">
        <f>E63+7</f>
        <v>43546</v>
      </c>
      <c r="F64" s="759">
        <f>E64+17</f>
        <v>43563</v>
      </c>
    </row>
    <row r="65" spans="1:7" ht="17.25">
      <c r="A65" s="762"/>
      <c r="B65" s="776" t="s">
        <v>2835</v>
      </c>
      <c r="C65" s="804" t="s">
        <v>2834</v>
      </c>
      <c r="D65" s="1195"/>
      <c r="E65" s="774">
        <f>E64+7</f>
        <v>43553</v>
      </c>
      <c r="F65" s="759">
        <f>E65+17</f>
        <v>43570</v>
      </c>
    </row>
    <row r="66" spans="1:7" s="763" customFormat="1" ht="17.25">
      <c r="A66" s="1183" t="s">
        <v>2833</v>
      </c>
      <c r="B66" s="1183"/>
      <c r="C66" s="803"/>
      <c r="D66" s="796"/>
      <c r="E66" s="796"/>
      <c r="F66" s="802"/>
      <c r="G66" s="784"/>
    </row>
    <row r="67" spans="1:7" ht="17.25">
      <c r="A67" s="762"/>
      <c r="B67" s="1184" t="s">
        <v>40</v>
      </c>
      <c r="C67" s="1184" t="s">
        <v>41</v>
      </c>
      <c r="D67" s="1184" t="s">
        <v>8</v>
      </c>
      <c r="E67" s="794" t="s">
        <v>2792</v>
      </c>
      <c r="F67" s="793" t="s">
        <v>2832</v>
      </c>
    </row>
    <row r="68" spans="1:7" ht="17.25">
      <c r="A68" s="762"/>
      <c r="B68" s="1184"/>
      <c r="C68" s="1184"/>
      <c r="D68" s="1184"/>
      <c r="E68" s="801" t="s">
        <v>44</v>
      </c>
      <c r="F68" s="764" t="s">
        <v>45</v>
      </c>
    </row>
    <row r="69" spans="1:7" ht="17.25">
      <c r="A69" s="762"/>
      <c r="B69" s="761" t="s">
        <v>2831</v>
      </c>
      <c r="C69" s="770" t="s">
        <v>2830</v>
      </c>
      <c r="D69" s="1194" t="s">
        <v>2829</v>
      </c>
      <c r="E69" s="774">
        <v>43532</v>
      </c>
      <c r="F69" s="759">
        <f>E69+18</f>
        <v>43550</v>
      </c>
    </row>
    <row r="70" spans="1:7" ht="17.25">
      <c r="A70" s="762"/>
      <c r="B70" s="761" t="s">
        <v>2828</v>
      </c>
      <c r="C70" s="770" t="s">
        <v>2827</v>
      </c>
      <c r="D70" s="1195"/>
      <c r="E70" s="774">
        <f>E69+7</f>
        <v>43539</v>
      </c>
      <c r="F70" s="759">
        <f>E70+18</f>
        <v>43557</v>
      </c>
    </row>
    <row r="71" spans="1:7" ht="17.25">
      <c r="A71" s="762"/>
      <c r="B71" s="761" t="s">
        <v>2826</v>
      </c>
      <c r="C71" s="770" t="s">
        <v>2825</v>
      </c>
      <c r="D71" s="1195"/>
      <c r="E71" s="774">
        <f>E70+7</f>
        <v>43546</v>
      </c>
      <c r="F71" s="759">
        <f>E71+18</f>
        <v>43564</v>
      </c>
    </row>
    <row r="72" spans="1:7" ht="17.25">
      <c r="A72" s="762"/>
      <c r="B72" s="761" t="s">
        <v>2824</v>
      </c>
      <c r="C72" s="770" t="s">
        <v>2823</v>
      </c>
      <c r="D72" s="1195"/>
      <c r="E72" s="774">
        <f>E71+7</f>
        <v>43553</v>
      </c>
      <c r="F72" s="759">
        <f>E72+18</f>
        <v>43571</v>
      </c>
    </row>
    <row r="73" spans="1:7" s="798" customFormat="1" ht="16.5">
      <c r="A73" s="773" t="s">
        <v>155</v>
      </c>
      <c r="B73" s="800"/>
      <c r="C73" s="800"/>
      <c r="D73" s="773"/>
      <c r="E73" s="773"/>
      <c r="F73" s="773"/>
      <c r="G73" s="799"/>
    </row>
    <row r="74" spans="1:7" s="763" customFormat="1" ht="17.25">
      <c r="A74" s="1183" t="s">
        <v>156</v>
      </c>
      <c r="B74" s="1183"/>
      <c r="C74" s="797"/>
      <c r="D74" s="796"/>
      <c r="E74" s="796"/>
      <c r="F74" s="795"/>
    </row>
    <row r="75" spans="1:7" ht="17.25">
      <c r="A75" s="762"/>
      <c r="B75" s="1184" t="s">
        <v>40</v>
      </c>
      <c r="C75" s="1184" t="s">
        <v>41</v>
      </c>
      <c r="D75" s="1184" t="s">
        <v>8</v>
      </c>
      <c r="E75" s="794" t="s">
        <v>2792</v>
      </c>
      <c r="F75" s="793" t="s">
        <v>157</v>
      </c>
      <c r="G75" s="771"/>
    </row>
    <row r="76" spans="1:7" ht="17.25">
      <c r="A76" s="762"/>
      <c r="B76" s="1184"/>
      <c r="C76" s="1194"/>
      <c r="D76" s="1194"/>
      <c r="E76" s="794" t="s">
        <v>44</v>
      </c>
      <c r="F76" s="793" t="s">
        <v>45</v>
      </c>
    </row>
    <row r="77" spans="1:7" ht="17.25">
      <c r="A77" s="762"/>
      <c r="B77" s="761" t="s">
        <v>2822</v>
      </c>
      <c r="C77" s="776" t="s">
        <v>2821</v>
      </c>
      <c r="D77" s="1203" t="s">
        <v>2820</v>
      </c>
      <c r="E77" s="774">
        <v>43527</v>
      </c>
      <c r="F77" s="758">
        <f>E77+25</f>
        <v>43552</v>
      </c>
    </row>
    <row r="78" spans="1:7" ht="17.25">
      <c r="A78" s="762"/>
      <c r="B78" s="761" t="s">
        <v>2819</v>
      </c>
      <c r="C78" s="776" t="s">
        <v>2818</v>
      </c>
      <c r="D78" s="1204"/>
      <c r="E78" s="774">
        <f>E77+7</f>
        <v>43534</v>
      </c>
      <c r="F78" s="758">
        <f>E78+25</f>
        <v>43559</v>
      </c>
    </row>
    <row r="79" spans="1:7" ht="17.25">
      <c r="A79" s="762"/>
      <c r="B79" s="761" t="s">
        <v>2817</v>
      </c>
      <c r="C79" s="776" t="s">
        <v>2816</v>
      </c>
      <c r="D79" s="1204"/>
      <c r="E79" s="774">
        <f>E78+7</f>
        <v>43541</v>
      </c>
      <c r="F79" s="758">
        <f>E79+25</f>
        <v>43566</v>
      </c>
    </row>
    <row r="80" spans="1:7" ht="17.25">
      <c r="A80" s="762"/>
      <c r="B80" s="761" t="s">
        <v>2815</v>
      </c>
      <c r="C80" s="776" t="s">
        <v>2814</v>
      </c>
      <c r="D80" s="1204"/>
      <c r="E80" s="774">
        <f>E79+7</f>
        <v>43548</v>
      </c>
      <c r="F80" s="758">
        <f>E80+25</f>
        <v>43573</v>
      </c>
    </row>
    <row r="81" spans="1:10" ht="17.25">
      <c r="A81" s="762"/>
      <c r="B81" s="761" t="s">
        <v>2813</v>
      </c>
      <c r="C81" s="776" t="s">
        <v>2812</v>
      </c>
      <c r="D81" s="1205"/>
      <c r="E81" s="774">
        <f>E80+7</f>
        <v>43555</v>
      </c>
      <c r="F81" s="758">
        <f>E81+25</f>
        <v>43580</v>
      </c>
    </row>
    <row r="82" spans="1:10" s="780" customFormat="1" ht="16.5">
      <c r="A82" s="1197" t="s">
        <v>318</v>
      </c>
      <c r="B82" s="1197"/>
      <c r="C82" s="1197"/>
      <c r="D82" s="1197"/>
      <c r="E82" s="1197"/>
      <c r="F82" s="1197"/>
      <c r="G82" s="778"/>
    </row>
    <row r="83" spans="1:10" s="763" customFormat="1" ht="17.25">
      <c r="A83" s="789" t="s">
        <v>323</v>
      </c>
      <c r="B83" s="787"/>
      <c r="C83" s="787"/>
      <c r="D83" s="786"/>
      <c r="E83" s="785"/>
      <c r="F83" s="785"/>
      <c r="G83" s="784"/>
    </row>
    <row r="84" spans="1:10" ht="18" thickBot="1">
      <c r="A84" s="757"/>
      <c r="B84" s="1184" t="s">
        <v>40</v>
      </c>
      <c r="C84" s="1184" t="s">
        <v>41</v>
      </c>
      <c r="D84" s="1184" t="s">
        <v>8</v>
      </c>
      <c r="E84" s="792" t="s">
        <v>2792</v>
      </c>
      <c r="F84" s="791" t="s">
        <v>323</v>
      </c>
    </row>
    <row r="85" spans="1:10" ht="17.25">
      <c r="A85" s="757"/>
      <c r="B85" s="1184"/>
      <c r="C85" s="1184"/>
      <c r="D85" s="1184"/>
      <c r="E85" s="781" t="s">
        <v>44</v>
      </c>
      <c r="F85" s="759" t="s">
        <v>45</v>
      </c>
      <c r="J85" s="1190"/>
    </row>
    <row r="86" spans="1:10" ht="18" thickBot="1">
      <c r="A86" s="757"/>
      <c r="B86" s="776" t="s">
        <v>2795</v>
      </c>
      <c r="C86" s="776" t="s">
        <v>2797</v>
      </c>
      <c r="D86" s="1198" t="s">
        <v>139</v>
      </c>
      <c r="E86" s="774">
        <v>43527</v>
      </c>
      <c r="F86" s="759">
        <f>E86+2</f>
        <v>43529</v>
      </c>
      <c r="J86" s="1191"/>
    </row>
    <row r="87" spans="1:10" ht="17.25">
      <c r="A87" s="757"/>
      <c r="B87" s="776" t="s">
        <v>2795</v>
      </c>
      <c r="C87" s="776" t="s">
        <v>719</v>
      </c>
      <c r="D87" s="1199"/>
      <c r="E87" s="774">
        <f>E86+7</f>
        <v>43534</v>
      </c>
      <c r="F87" s="759">
        <f>E87+2</f>
        <v>43536</v>
      </c>
      <c r="J87" s="1190"/>
    </row>
    <row r="88" spans="1:10" ht="18" thickBot="1">
      <c r="A88" s="757"/>
      <c r="B88" s="776" t="s">
        <v>2795</v>
      </c>
      <c r="C88" s="776" t="s">
        <v>720</v>
      </c>
      <c r="D88" s="1199"/>
      <c r="E88" s="774">
        <f>E87+7</f>
        <v>43541</v>
      </c>
      <c r="F88" s="759">
        <f>E88+2</f>
        <v>43543</v>
      </c>
      <c r="J88" s="1191"/>
    </row>
    <row r="89" spans="1:10" ht="17.25">
      <c r="B89" s="776" t="s">
        <v>2795</v>
      </c>
      <c r="C89" s="776" t="s">
        <v>721</v>
      </c>
      <c r="D89" s="1199"/>
      <c r="E89" s="774">
        <f>E88+7</f>
        <v>43548</v>
      </c>
      <c r="F89" s="759">
        <f>E89+2</f>
        <v>43550</v>
      </c>
      <c r="J89" s="1190"/>
    </row>
    <row r="90" spans="1:10" s="763" customFormat="1" ht="18" thickBot="1">
      <c r="A90" s="789" t="s">
        <v>324</v>
      </c>
      <c r="B90" s="787"/>
      <c r="C90" s="787"/>
      <c r="D90" s="786"/>
      <c r="E90" s="785"/>
      <c r="F90" s="785"/>
      <c r="G90" s="784"/>
      <c r="J90" s="1191"/>
    </row>
    <row r="91" spans="1:10" ht="17.25">
      <c r="A91" s="757"/>
      <c r="B91" s="1184" t="s">
        <v>40</v>
      </c>
      <c r="C91" s="1184" t="s">
        <v>41</v>
      </c>
      <c r="D91" s="1184" t="s">
        <v>8</v>
      </c>
      <c r="E91" s="783" t="s">
        <v>2792</v>
      </c>
      <c r="F91" s="782" t="s">
        <v>324</v>
      </c>
    </row>
    <row r="92" spans="1:10" ht="17.25">
      <c r="A92" s="757"/>
      <c r="B92" s="1184"/>
      <c r="C92" s="1184"/>
      <c r="D92" s="1184"/>
      <c r="E92" s="781" t="s">
        <v>44</v>
      </c>
      <c r="F92" s="759" t="s">
        <v>45</v>
      </c>
    </row>
    <row r="93" spans="1:10" ht="17.25">
      <c r="A93" s="757"/>
      <c r="B93" s="776" t="s">
        <v>2811</v>
      </c>
      <c r="C93" s="776" t="s">
        <v>2797</v>
      </c>
      <c r="D93" s="1208" t="s">
        <v>139</v>
      </c>
      <c r="E93" s="774">
        <v>43526</v>
      </c>
      <c r="F93" s="774">
        <f>E93+2</f>
        <v>43528</v>
      </c>
    </row>
    <row r="94" spans="1:10" ht="17.25">
      <c r="A94" s="757"/>
      <c r="B94" s="776" t="s">
        <v>2810</v>
      </c>
      <c r="C94" s="776" t="s">
        <v>719</v>
      </c>
      <c r="D94" s="1208"/>
      <c r="E94" s="774">
        <f>E93+7</f>
        <v>43533</v>
      </c>
      <c r="F94" s="774">
        <f>E94+2</f>
        <v>43535</v>
      </c>
    </row>
    <row r="95" spans="1:10" ht="17.25">
      <c r="A95" s="757"/>
      <c r="B95" s="776" t="s">
        <v>2809</v>
      </c>
      <c r="C95" s="776" t="s">
        <v>720</v>
      </c>
      <c r="D95" s="1208"/>
      <c r="E95" s="774">
        <f>E94+7</f>
        <v>43540</v>
      </c>
      <c r="F95" s="774">
        <f>E95+2</f>
        <v>43542</v>
      </c>
    </row>
    <row r="96" spans="1:10" ht="17.25">
      <c r="A96" s="757"/>
      <c r="B96" s="776" t="s">
        <v>2808</v>
      </c>
      <c r="C96" s="776" t="s">
        <v>721</v>
      </c>
      <c r="D96" s="1208"/>
      <c r="E96" s="774">
        <f>E95+7</f>
        <v>43547</v>
      </c>
      <c r="F96" s="774">
        <f>E96+2</f>
        <v>43549</v>
      </c>
    </row>
    <row r="97" spans="1:7" ht="17.25">
      <c r="A97" s="757"/>
      <c r="B97" s="790"/>
      <c r="C97" s="756"/>
      <c r="E97" s="754"/>
      <c r="F97" s="754"/>
    </row>
    <row r="98" spans="1:7" ht="17.25">
      <c r="A98" s="789" t="s">
        <v>1708</v>
      </c>
      <c r="B98" s="788"/>
      <c r="C98" s="787"/>
      <c r="D98" s="786"/>
      <c r="E98" s="785"/>
      <c r="F98" s="785"/>
      <c r="G98" s="784"/>
    </row>
    <row r="99" spans="1:7" ht="17.25">
      <c r="A99" s="757"/>
      <c r="B99" s="1184" t="s">
        <v>40</v>
      </c>
      <c r="C99" s="1215" t="s">
        <v>41</v>
      </c>
      <c r="D99" s="1184" t="s">
        <v>8</v>
      </c>
      <c r="E99" s="783" t="s">
        <v>2792</v>
      </c>
      <c r="F99" s="782" t="s">
        <v>1708</v>
      </c>
    </row>
    <row r="100" spans="1:7" ht="17.25">
      <c r="A100" s="757"/>
      <c r="B100" s="1184"/>
      <c r="C100" s="1209"/>
      <c r="D100" s="1184"/>
      <c r="E100" s="781" t="s">
        <v>44</v>
      </c>
      <c r="F100" s="759" t="s">
        <v>45</v>
      </c>
    </row>
    <row r="101" spans="1:7" ht="17.25">
      <c r="A101" s="757"/>
      <c r="B101" s="776" t="s">
        <v>2807</v>
      </c>
      <c r="C101" s="776" t="s">
        <v>2806</v>
      </c>
      <c r="D101" s="1217" t="s">
        <v>2805</v>
      </c>
      <c r="E101" s="774">
        <v>43527</v>
      </c>
      <c r="F101" s="774">
        <f>E101+7</f>
        <v>43534</v>
      </c>
    </row>
    <row r="102" spans="1:7" ht="17.25">
      <c r="A102" s="757"/>
      <c r="B102" s="776" t="s">
        <v>2804</v>
      </c>
      <c r="C102" s="776" t="s">
        <v>2803</v>
      </c>
      <c r="D102" s="1218"/>
      <c r="E102" s="774">
        <f>E101+7</f>
        <v>43534</v>
      </c>
      <c r="F102" s="774">
        <f>E102+7</f>
        <v>43541</v>
      </c>
    </row>
    <row r="103" spans="1:7" ht="17.25">
      <c r="A103" s="757"/>
      <c r="B103" s="776" t="s">
        <v>2802</v>
      </c>
      <c r="C103" s="776" t="s">
        <v>2801</v>
      </c>
      <c r="D103" s="1218"/>
      <c r="E103" s="774">
        <f>E102+7</f>
        <v>43541</v>
      </c>
      <c r="F103" s="774">
        <f>E103+7</f>
        <v>43548</v>
      </c>
    </row>
    <row r="104" spans="1:7" ht="17.25">
      <c r="A104" s="757"/>
      <c r="B104" s="776" t="s">
        <v>2800</v>
      </c>
      <c r="C104" s="776" t="s">
        <v>1381</v>
      </c>
      <c r="D104" s="1218"/>
      <c r="E104" s="774">
        <f>E103+7</f>
        <v>43548</v>
      </c>
      <c r="F104" s="774">
        <f>E104+7</f>
        <v>43555</v>
      </c>
    </row>
    <row r="105" spans="1:7" ht="17.25">
      <c r="A105" s="757"/>
      <c r="B105" s="776" t="s">
        <v>2799</v>
      </c>
      <c r="C105" s="776" t="s">
        <v>2798</v>
      </c>
      <c r="D105" s="1219"/>
      <c r="E105" s="774">
        <f>E104+7</f>
        <v>43555</v>
      </c>
      <c r="F105" s="774">
        <f>E105+7</f>
        <v>43562</v>
      </c>
    </row>
    <row r="106" spans="1:7" s="780" customFormat="1" ht="17.25">
      <c r="A106" s="773" t="s">
        <v>165</v>
      </c>
      <c r="B106" s="773"/>
      <c r="C106" s="773"/>
      <c r="D106" s="773"/>
      <c r="E106" s="773"/>
      <c r="F106" s="779"/>
      <c r="G106" s="778"/>
    </row>
    <row r="107" spans="1:7" s="777" customFormat="1" ht="17.25">
      <c r="A107" s="773" t="s">
        <v>178</v>
      </c>
      <c r="B107" s="773"/>
      <c r="C107" s="773"/>
      <c r="D107" s="773"/>
      <c r="E107" s="773"/>
      <c r="F107" s="779"/>
      <c r="G107" s="778"/>
    </row>
    <row r="108" spans="1:7" ht="17.25">
      <c r="A108" s="762"/>
      <c r="B108" s="1206" t="s">
        <v>40</v>
      </c>
      <c r="C108" s="1206" t="s">
        <v>41</v>
      </c>
      <c r="D108" s="1192" t="s">
        <v>8</v>
      </c>
      <c r="E108" s="766" t="s">
        <v>2792</v>
      </c>
      <c r="F108" s="764" t="s">
        <v>178</v>
      </c>
      <c r="G108" s="771"/>
    </row>
    <row r="109" spans="1:7" ht="17.25">
      <c r="A109" s="762"/>
      <c r="B109" s="1207"/>
      <c r="C109" s="1207"/>
      <c r="D109" s="1193"/>
      <c r="E109" s="764" t="s">
        <v>44</v>
      </c>
      <c r="F109" s="764" t="s">
        <v>45</v>
      </c>
    </row>
    <row r="110" spans="1:7" ht="17.25">
      <c r="A110" s="762"/>
      <c r="B110" s="776" t="s">
        <v>2795</v>
      </c>
      <c r="C110" s="776" t="s">
        <v>2797</v>
      </c>
      <c r="D110" s="1192" t="s">
        <v>2796</v>
      </c>
      <c r="E110" s="774">
        <v>43527</v>
      </c>
      <c r="F110" s="768">
        <f>E110+40</f>
        <v>43567</v>
      </c>
    </row>
    <row r="111" spans="1:7" ht="17.25">
      <c r="A111" s="762"/>
      <c r="B111" s="776" t="s">
        <v>2795</v>
      </c>
      <c r="C111" s="776" t="s">
        <v>719</v>
      </c>
      <c r="D111" s="1196"/>
      <c r="E111" s="774">
        <f>E110+7</f>
        <v>43534</v>
      </c>
      <c r="F111" s="768">
        <f>E111+40</f>
        <v>43574</v>
      </c>
    </row>
    <row r="112" spans="1:7" ht="17.25">
      <c r="A112" s="762"/>
      <c r="B112" s="776" t="s">
        <v>2795</v>
      </c>
      <c r="C112" s="776" t="s">
        <v>720</v>
      </c>
      <c r="D112" s="1193"/>
      <c r="E112" s="774">
        <f>E111+7</f>
        <v>43541</v>
      </c>
      <c r="F112" s="768">
        <f>E112+40</f>
        <v>43581</v>
      </c>
    </row>
    <row r="113" spans="1:7" ht="17.25">
      <c r="A113" s="762"/>
      <c r="B113" s="776" t="s">
        <v>2795</v>
      </c>
      <c r="C113" s="776" t="s">
        <v>721</v>
      </c>
      <c r="D113" s="775"/>
      <c r="E113" s="774">
        <f>E112+7</f>
        <v>43548</v>
      </c>
      <c r="F113" s="768">
        <f>E113+40</f>
        <v>43588</v>
      </c>
    </row>
    <row r="114" spans="1:7" ht="17.25">
      <c r="A114" s="773" t="s">
        <v>170</v>
      </c>
      <c r="B114" s="773"/>
      <c r="C114" s="773"/>
      <c r="D114" s="773"/>
      <c r="E114" s="773"/>
      <c r="F114" s="772"/>
    </row>
    <row r="115" spans="1:7" s="763" customFormat="1" ht="17.25">
      <c r="A115" s="762"/>
      <c r="B115" s="1206" t="s">
        <v>40</v>
      </c>
      <c r="C115" s="1206" t="s">
        <v>41</v>
      </c>
      <c r="D115" s="1192" t="s">
        <v>8</v>
      </c>
      <c r="E115" s="766" t="s">
        <v>2792</v>
      </c>
      <c r="F115" s="764" t="s">
        <v>170</v>
      </c>
    </row>
    <row r="116" spans="1:7" ht="17.25">
      <c r="A116" s="762"/>
      <c r="B116" s="1207"/>
      <c r="C116" s="1207"/>
      <c r="D116" s="1193"/>
      <c r="E116" s="764" t="s">
        <v>44</v>
      </c>
      <c r="F116" s="764" t="s">
        <v>45</v>
      </c>
      <c r="G116" s="771"/>
    </row>
    <row r="117" spans="1:7" ht="17.25" customHeight="1">
      <c r="A117" s="762"/>
      <c r="B117" s="761" t="s">
        <v>2794</v>
      </c>
      <c r="C117" s="760" t="s">
        <v>2789</v>
      </c>
      <c r="D117" s="1211" t="s">
        <v>2113</v>
      </c>
      <c r="E117" s="758">
        <v>43525</v>
      </c>
      <c r="F117" s="768">
        <f>E117+40</f>
        <v>43565</v>
      </c>
    </row>
    <row r="118" spans="1:7" ht="17.25">
      <c r="A118" s="762"/>
      <c r="B118" s="761" t="s">
        <v>2794</v>
      </c>
      <c r="C118" s="760" t="s">
        <v>2788</v>
      </c>
      <c r="D118" s="1212"/>
      <c r="E118" s="758">
        <f>E117+7</f>
        <v>43532</v>
      </c>
      <c r="F118" s="768">
        <f>E118+40</f>
        <v>43572</v>
      </c>
    </row>
    <row r="119" spans="1:7" ht="17.25">
      <c r="A119" s="762"/>
      <c r="B119" s="761" t="s">
        <v>2794</v>
      </c>
      <c r="C119" s="760" t="s">
        <v>2787</v>
      </c>
      <c r="D119" s="1212"/>
      <c r="E119" s="758">
        <f>E118+7</f>
        <v>43539</v>
      </c>
      <c r="F119" s="768">
        <f>E119+40</f>
        <v>43579</v>
      </c>
    </row>
    <row r="120" spans="1:7" ht="17.25">
      <c r="A120" s="762"/>
      <c r="B120" s="761" t="s">
        <v>2794</v>
      </c>
      <c r="C120" s="760" t="s">
        <v>2785</v>
      </c>
      <c r="D120" s="1212"/>
      <c r="E120" s="758">
        <f>E119+7</f>
        <v>43546</v>
      </c>
      <c r="F120" s="768">
        <f>E120+40</f>
        <v>43586</v>
      </c>
    </row>
    <row r="121" spans="1:7" ht="17.25">
      <c r="A121" s="762"/>
      <c r="B121" s="761"/>
      <c r="C121" s="770"/>
      <c r="D121" s="769"/>
      <c r="E121" s="758"/>
      <c r="F121" s="768"/>
    </row>
    <row r="122" spans="1:7" ht="16.5">
      <c r="A122" s="1197" t="s">
        <v>184</v>
      </c>
      <c r="B122" s="1197"/>
      <c r="C122" s="1197"/>
      <c r="D122" s="1197"/>
      <c r="E122" s="1197"/>
      <c r="F122" s="1197"/>
      <c r="G122" s="767"/>
    </row>
    <row r="123" spans="1:7" ht="12.75" customHeight="1">
      <c r="A123" s="1216" t="s">
        <v>2793</v>
      </c>
      <c r="B123" s="1216"/>
      <c r="C123" s="1216"/>
      <c r="D123" s="1216"/>
      <c r="E123" s="1216"/>
      <c r="F123" s="1216"/>
      <c r="G123" s="767"/>
    </row>
    <row r="124" spans="1:7" ht="17.25" hidden="1">
      <c r="A124" s="762"/>
      <c r="B124" s="1220" t="s">
        <v>40</v>
      </c>
      <c r="C124" s="1220" t="s">
        <v>41</v>
      </c>
      <c r="D124" s="1210" t="s">
        <v>8</v>
      </c>
      <c r="E124" s="766" t="s">
        <v>2792</v>
      </c>
      <c r="F124" s="765" t="s">
        <v>188</v>
      </c>
    </row>
    <row r="125" spans="1:7" ht="17.25">
      <c r="A125" s="762"/>
      <c r="B125" s="1220"/>
      <c r="C125" s="1220"/>
      <c r="D125" s="1210"/>
      <c r="E125" s="764" t="s">
        <v>44</v>
      </c>
      <c r="F125" s="764" t="s">
        <v>2791</v>
      </c>
      <c r="G125" s="764" t="s">
        <v>2790</v>
      </c>
    </row>
    <row r="126" spans="1:7" ht="17.25">
      <c r="A126" s="762"/>
      <c r="B126" s="761" t="s">
        <v>2786</v>
      </c>
      <c r="C126" s="760" t="s">
        <v>2789</v>
      </c>
      <c r="D126" s="1200" t="s">
        <v>2113</v>
      </c>
      <c r="E126" s="758">
        <v>43525</v>
      </c>
      <c r="F126" s="759">
        <f>E126+20</f>
        <v>43545</v>
      </c>
      <c r="G126" s="758">
        <v>43557</v>
      </c>
    </row>
    <row r="127" spans="1:7" s="763" customFormat="1" ht="17.25">
      <c r="A127" s="762"/>
      <c r="B127" s="761" t="s">
        <v>2786</v>
      </c>
      <c r="C127" s="760" t="s">
        <v>2788</v>
      </c>
      <c r="D127" s="1201"/>
      <c r="E127" s="758">
        <f>E126+7</f>
        <v>43532</v>
      </c>
      <c r="F127" s="759">
        <f>E127+20</f>
        <v>43552</v>
      </c>
      <c r="G127" s="758">
        <f>G126+7</f>
        <v>43564</v>
      </c>
    </row>
    <row r="128" spans="1:7" ht="17.25">
      <c r="A128" s="762"/>
      <c r="B128" s="761" t="s">
        <v>2786</v>
      </c>
      <c r="C128" s="760" t="s">
        <v>2787</v>
      </c>
      <c r="D128" s="1201"/>
      <c r="E128" s="758">
        <f>E127+7</f>
        <v>43539</v>
      </c>
      <c r="F128" s="759">
        <f>E128+20</f>
        <v>43559</v>
      </c>
      <c r="G128" s="758">
        <f>G127+7</f>
        <v>43571</v>
      </c>
    </row>
    <row r="129" spans="1:7" ht="17.25">
      <c r="B129" s="761" t="s">
        <v>2786</v>
      </c>
      <c r="C129" s="760" t="s">
        <v>2785</v>
      </c>
      <c r="D129" s="1202"/>
      <c r="E129" s="758">
        <f>E128+7</f>
        <v>43546</v>
      </c>
      <c r="F129" s="759">
        <f>E129+20</f>
        <v>43566</v>
      </c>
      <c r="G129" s="758">
        <f>G128+7</f>
        <v>43578</v>
      </c>
    </row>
    <row r="130" spans="1:7">
      <c r="B130" s="751"/>
      <c r="C130" s="751"/>
      <c r="E130" s="751"/>
      <c r="F130" s="751"/>
    </row>
    <row r="131" spans="1:7">
      <c r="B131" s="751"/>
      <c r="C131" s="751"/>
      <c r="E131" s="751"/>
      <c r="F131" s="751"/>
    </row>
    <row r="132" spans="1:7">
      <c r="B132" s="751"/>
      <c r="C132" s="751"/>
      <c r="E132" s="751"/>
      <c r="F132" s="751"/>
    </row>
    <row r="133" spans="1:7">
      <c r="B133" s="751"/>
      <c r="C133" s="751"/>
      <c r="E133" s="751"/>
      <c r="F133" s="751"/>
    </row>
    <row r="134" spans="1:7" ht="17.25">
      <c r="A134" s="757"/>
      <c r="B134" s="751"/>
      <c r="C134" s="751"/>
      <c r="E134" s="751"/>
      <c r="F134" s="751"/>
    </row>
    <row r="135" spans="1:7">
      <c r="B135" s="751"/>
      <c r="C135" s="751"/>
      <c r="E135" s="751"/>
      <c r="F135" s="751"/>
    </row>
    <row r="136" spans="1:7">
      <c r="B136" s="751"/>
      <c r="C136" s="751"/>
      <c r="E136" s="751"/>
      <c r="F136" s="751"/>
    </row>
    <row r="137" spans="1:7">
      <c r="B137" s="751"/>
      <c r="C137" s="751"/>
      <c r="E137" s="751"/>
      <c r="F137" s="751"/>
    </row>
    <row r="138" spans="1:7">
      <c r="B138" s="751"/>
      <c r="C138" s="751"/>
      <c r="E138" s="751"/>
      <c r="F138" s="751"/>
    </row>
    <row r="139" spans="1:7">
      <c r="B139" s="751"/>
      <c r="C139" s="751"/>
      <c r="E139" s="751"/>
      <c r="F139" s="751"/>
    </row>
    <row r="140" spans="1:7">
      <c r="B140" s="751"/>
      <c r="C140" s="751"/>
      <c r="E140" s="751"/>
      <c r="F140" s="751"/>
    </row>
    <row r="141" spans="1:7" ht="17.25">
      <c r="B141" s="756"/>
      <c r="C141" s="756"/>
      <c r="D141" s="755"/>
      <c r="E141" s="754"/>
      <c r="F141" s="754"/>
    </row>
  </sheetData>
  <mergeCells count="95">
    <mergeCell ref="I14:M19"/>
    <mergeCell ref="A1:F1"/>
    <mergeCell ref="B2:E2"/>
    <mergeCell ref="B3:F3"/>
    <mergeCell ref="A4:B4"/>
    <mergeCell ref="A5:B5"/>
    <mergeCell ref="A12:B12"/>
    <mergeCell ref="D6:D7"/>
    <mergeCell ref="D13:D14"/>
    <mergeCell ref="D15:D18"/>
    <mergeCell ref="D8:D11"/>
    <mergeCell ref="B6:B7"/>
    <mergeCell ref="B13:B14"/>
    <mergeCell ref="A44:B44"/>
    <mergeCell ref="A51:B51"/>
    <mergeCell ref="B38:B39"/>
    <mergeCell ref="B45:B46"/>
    <mergeCell ref="D67:D68"/>
    <mergeCell ref="B52:B53"/>
    <mergeCell ref="D38:D39"/>
    <mergeCell ref="D40:D43"/>
    <mergeCell ref="B124:B125"/>
    <mergeCell ref="B75:B76"/>
    <mergeCell ref="B84:B85"/>
    <mergeCell ref="B91:B92"/>
    <mergeCell ref="A74:B74"/>
    <mergeCell ref="C6:C7"/>
    <mergeCell ref="C13:C14"/>
    <mergeCell ref="C22:C23"/>
    <mergeCell ref="C31:C32"/>
    <mergeCell ref="C38:C39"/>
    <mergeCell ref="A37:F37"/>
    <mergeCell ref="A29:F29"/>
    <mergeCell ref="A30:F30"/>
    <mergeCell ref="D31:D32"/>
    <mergeCell ref="D33:D36"/>
    <mergeCell ref="B31:B32"/>
    <mergeCell ref="D24:D28"/>
    <mergeCell ref="D22:D23"/>
    <mergeCell ref="B22:B23"/>
    <mergeCell ref="C45:C46"/>
    <mergeCell ref="D47:D50"/>
    <mergeCell ref="D45:D46"/>
    <mergeCell ref="D124:D125"/>
    <mergeCell ref="D117:D120"/>
    <mergeCell ref="C99:C100"/>
    <mergeCell ref="C108:C109"/>
    <mergeCell ref="A122:F122"/>
    <mergeCell ref="A123:F123"/>
    <mergeCell ref="B108:B109"/>
    <mergeCell ref="B115:B116"/>
    <mergeCell ref="D91:D92"/>
    <mergeCell ref="D99:D100"/>
    <mergeCell ref="D101:D105"/>
    <mergeCell ref="C124:C125"/>
    <mergeCell ref="B99:B100"/>
    <mergeCell ref="D126:D129"/>
    <mergeCell ref="D54:D58"/>
    <mergeCell ref="D75:D76"/>
    <mergeCell ref="D77:D81"/>
    <mergeCell ref="D84:D85"/>
    <mergeCell ref="D108:D109"/>
    <mergeCell ref="D93:D96"/>
    <mergeCell ref="D69:D72"/>
    <mergeCell ref="J85:J86"/>
    <mergeCell ref="J87:J88"/>
    <mergeCell ref="J89:J90"/>
    <mergeCell ref="D115:D116"/>
    <mergeCell ref="D62:D65"/>
    <mergeCell ref="D110:D112"/>
    <mergeCell ref="A82:F82"/>
    <mergeCell ref="D86:D89"/>
    <mergeCell ref="C115:C116"/>
    <mergeCell ref="A66:B66"/>
    <mergeCell ref="B67:B68"/>
    <mergeCell ref="C67:C68"/>
    <mergeCell ref="C75:C76"/>
    <mergeCell ref="C84:C85"/>
    <mergeCell ref="C91:C92"/>
    <mergeCell ref="Q32:Q39"/>
    <mergeCell ref="A59:B59"/>
    <mergeCell ref="B60:B61"/>
    <mergeCell ref="C60:C61"/>
    <mergeCell ref="D60:D61"/>
    <mergeCell ref="C52:C53"/>
    <mergeCell ref="M32:M35"/>
    <mergeCell ref="N34:N35"/>
    <mergeCell ref="O34:O35"/>
    <mergeCell ref="P34:P35"/>
    <mergeCell ref="N32:P32"/>
    <mergeCell ref="N33:P33"/>
    <mergeCell ref="K32:K35"/>
    <mergeCell ref="L32:L33"/>
    <mergeCell ref="J32:J35"/>
    <mergeCell ref="D52:D5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2019-04-10T02:39:02Z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