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日常文件\船期表\2023年7月船期\"/>
    </mc:Choice>
  </mc:AlternateContent>
  <bookViews>
    <workbookView xWindow="14250" yWindow="1680" windowWidth="17280" windowHeight="897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6" r:id="rId6"/>
    <sheet name="TIANJIN" sheetId="15" r:id="rId7"/>
  </sheets>
  <definedNames>
    <definedName name="OLE_LINK111" localSheetId="2">SHENZHEN!#REF!</definedName>
    <definedName name="OLE_LINK118" localSheetId="2">SHENZHEN!#REF!</definedName>
    <definedName name="OLE_LINK12" localSheetId="0">NINGBO!#REF!</definedName>
    <definedName name="OLE_LINK20" localSheetId="0">NINGBO!#REF!</definedName>
    <definedName name="vvd" localSheetId="2">SHENZHEN!#REF!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6" l="1"/>
  <c r="E9" i="16" s="1"/>
  <c r="E10" i="16" s="1"/>
  <c r="E11" i="16" s="1"/>
  <c r="E12" i="16" s="1"/>
  <c r="G8" i="16"/>
  <c r="F9" i="16"/>
  <c r="G9" i="16" s="1"/>
  <c r="F10" i="16"/>
  <c r="G10" i="16" s="1"/>
  <c r="E18" i="16"/>
  <c r="G18" i="16"/>
  <c r="F19" i="16"/>
  <c r="F20" i="16" s="1"/>
  <c r="G19" i="16"/>
  <c r="G20" i="16" s="1"/>
  <c r="G21" i="16" s="1"/>
  <c r="G22" i="16" s="1"/>
  <c r="E28" i="16"/>
  <c r="G28" i="16"/>
  <c r="G29" i="16" s="1"/>
  <c r="G30" i="16" s="1"/>
  <c r="G31" i="16" s="1"/>
  <c r="G32" i="16" s="1"/>
  <c r="E29" i="16"/>
  <c r="E30" i="16" s="1"/>
  <c r="E31" i="16" s="1"/>
  <c r="E32" i="16" s="1"/>
  <c r="F29" i="16"/>
  <c r="F30" i="16" s="1"/>
  <c r="F31" i="16" s="1"/>
  <c r="F32" i="16" s="1"/>
  <c r="E39" i="16"/>
  <c r="G39" i="16"/>
  <c r="G40" i="16" s="1"/>
  <c r="G41" i="16" s="1"/>
  <c r="G42" i="16" s="1"/>
  <c r="G43" i="16" s="1"/>
  <c r="E40" i="16"/>
  <c r="F40" i="16"/>
  <c r="E41" i="16"/>
  <c r="F41" i="16"/>
  <c r="F42" i="16" s="1"/>
  <c r="E48" i="16"/>
  <c r="G48" i="16"/>
  <c r="F49" i="16"/>
  <c r="E49" i="16" s="1"/>
  <c r="G49" i="16"/>
  <c r="G50" i="16" s="1"/>
  <c r="G51" i="16" s="1"/>
  <c r="G52" i="16" s="1"/>
  <c r="F50" i="16"/>
  <c r="E50" i="16" s="1"/>
  <c r="E58" i="16"/>
  <c r="E59" i="16" s="1"/>
  <c r="E60" i="16" s="1"/>
  <c r="E61" i="16" s="1"/>
  <c r="E62" i="16" s="1"/>
  <c r="G58" i="16"/>
  <c r="F59" i="16"/>
  <c r="F60" i="16" s="1"/>
  <c r="F61" i="16" s="1"/>
  <c r="F62" i="16" s="1"/>
  <c r="G59" i="16"/>
  <c r="G60" i="16" s="1"/>
  <c r="G61" i="16" s="1"/>
  <c r="G62" i="16" s="1"/>
  <c r="F43" i="16" l="1"/>
  <c r="E43" i="16" s="1"/>
  <c r="E42" i="16"/>
  <c r="E20" i="16"/>
  <c r="F21" i="16"/>
  <c r="F51" i="16"/>
  <c r="E19" i="16"/>
  <c r="F11" i="16"/>
  <c r="F8" i="15"/>
  <c r="E9" i="15"/>
  <c r="E10" i="15" s="1"/>
  <c r="F9" i="15"/>
  <c r="F16" i="15"/>
  <c r="E17" i="15"/>
  <c r="F17" i="15"/>
  <c r="E18" i="15"/>
  <c r="F18" i="15"/>
  <c r="E19" i="15"/>
  <c r="F19" i="15" s="1"/>
  <c r="F25" i="15"/>
  <c r="E26" i="15"/>
  <c r="E27" i="15" s="1"/>
  <c r="F27" i="15" s="1"/>
  <c r="F26" i="15"/>
  <c r="F34" i="15"/>
  <c r="E35" i="15"/>
  <c r="F35" i="15"/>
  <c r="E36" i="15"/>
  <c r="F36" i="15" s="1"/>
  <c r="F41" i="15"/>
  <c r="E42" i="15"/>
  <c r="F42" i="15"/>
  <c r="F49" i="15"/>
  <c r="E50" i="15"/>
  <c r="F50" i="15" s="1"/>
  <c r="F57" i="15"/>
  <c r="E58" i="15"/>
  <c r="E59" i="15" s="1"/>
  <c r="F59" i="15" s="1"/>
  <c r="F58" i="15"/>
  <c r="F64" i="15"/>
  <c r="E65" i="15"/>
  <c r="F65" i="15"/>
  <c r="E66" i="15"/>
  <c r="F66" i="15" s="1"/>
  <c r="F72" i="15"/>
  <c r="E73" i="15"/>
  <c r="F73" i="15"/>
  <c r="E74" i="15"/>
  <c r="F74" i="15"/>
  <c r="E79" i="15"/>
  <c r="E80" i="15" s="1"/>
  <c r="F87" i="15"/>
  <c r="E88" i="15"/>
  <c r="F88" i="15"/>
  <c r="E89" i="15"/>
  <c r="F89" i="15" s="1"/>
  <c r="F90" i="15" s="1"/>
  <c r="F94" i="15"/>
  <c r="E95" i="15"/>
  <c r="E96" i="15" s="1"/>
  <c r="F95" i="15"/>
  <c r="F102" i="15"/>
  <c r="E103" i="15"/>
  <c r="F103" i="15"/>
  <c r="E104" i="15"/>
  <c r="F104" i="15"/>
  <c r="E105" i="15"/>
  <c r="F105" i="15" s="1"/>
  <c r="F110" i="15"/>
  <c r="E111" i="15"/>
  <c r="E112" i="15" s="1"/>
  <c r="F112" i="15" s="1"/>
  <c r="F111" i="15"/>
  <c r="F117" i="15"/>
  <c r="E118" i="15"/>
  <c r="F118" i="15"/>
  <c r="E119" i="15"/>
  <c r="F119" i="15" s="1"/>
  <c r="F124" i="15"/>
  <c r="E125" i="15"/>
  <c r="E126" i="15" s="1"/>
  <c r="F125" i="15"/>
  <c r="F132" i="15"/>
  <c r="F133" i="15" s="1"/>
  <c r="F134" i="15" s="1"/>
  <c r="F135" i="15" s="1"/>
  <c r="G132" i="15"/>
  <c r="G133" i="15" s="1"/>
  <c r="G134" i="15" s="1"/>
  <c r="G135" i="15" s="1"/>
  <c r="E133" i="15"/>
  <c r="E134" i="15"/>
  <c r="E135" i="15" s="1"/>
  <c r="E8" i="13"/>
  <c r="G8" i="13"/>
  <c r="F9" i="13"/>
  <c r="E16" i="13"/>
  <c r="G16" i="13"/>
  <c r="F17" i="13"/>
  <c r="G17" i="13" s="1"/>
  <c r="E18" i="13"/>
  <c r="F18" i="13"/>
  <c r="F19" i="13" s="1"/>
  <c r="G18" i="13"/>
  <c r="F20" i="13"/>
  <c r="E23" i="13"/>
  <c r="G23" i="13"/>
  <c r="F24" i="13"/>
  <c r="G24" i="13" s="1"/>
  <c r="E30" i="13"/>
  <c r="G30" i="13"/>
  <c r="E31" i="13"/>
  <c r="F31" i="13"/>
  <c r="G31" i="13"/>
  <c r="E32" i="13"/>
  <c r="F32" i="13"/>
  <c r="E38" i="13"/>
  <c r="G38" i="13"/>
  <c r="F39" i="13"/>
  <c r="F40" i="13" s="1"/>
  <c r="E41" i="13"/>
  <c r="F41" i="13"/>
  <c r="F42" i="13" s="1"/>
  <c r="G41" i="13"/>
  <c r="E46" i="13"/>
  <c r="G46" i="13"/>
  <c r="E47" i="13"/>
  <c r="F47" i="13"/>
  <c r="G47" i="13"/>
  <c r="F48" i="13"/>
  <c r="E54" i="13"/>
  <c r="G54" i="13"/>
  <c r="E55" i="13"/>
  <c r="F55" i="13"/>
  <c r="G55" i="13"/>
  <c r="E56" i="13"/>
  <c r="F56" i="13"/>
  <c r="E62" i="13"/>
  <c r="G62" i="13"/>
  <c r="F63" i="13"/>
  <c r="F64" i="13" s="1"/>
  <c r="E69" i="13"/>
  <c r="G69" i="13"/>
  <c r="E70" i="13"/>
  <c r="F70" i="13"/>
  <c r="G70" i="13" s="1"/>
  <c r="F71" i="13"/>
  <c r="G71" i="13"/>
  <c r="E76" i="13"/>
  <c r="G76" i="13"/>
  <c r="F77" i="13"/>
  <c r="E77" i="13" s="1"/>
  <c r="G77" i="13"/>
  <c r="E78" i="13"/>
  <c r="F78" i="13"/>
  <c r="E84" i="13"/>
  <c r="G84" i="13"/>
  <c r="F85" i="13"/>
  <c r="F86" i="13" s="1"/>
  <c r="F87" i="13" s="1"/>
  <c r="E87" i="13" s="1"/>
  <c r="E91" i="13"/>
  <c r="G91" i="13"/>
  <c r="E92" i="13"/>
  <c r="F92" i="13"/>
  <c r="G92" i="13" s="1"/>
  <c r="F93" i="13"/>
  <c r="G93" i="13"/>
  <c r="E98" i="13"/>
  <c r="G98" i="13"/>
  <c r="F99" i="13"/>
  <c r="E99" i="13" s="1"/>
  <c r="G99" i="13"/>
  <c r="E100" i="13"/>
  <c r="F100" i="13"/>
  <c r="E106" i="13"/>
  <c r="G106" i="13"/>
  <c r="F107" i="13"/>
  <c r="E114" i="13"/>
  <c r="G114" i="13"/>
  <c r="E115" i="13"/>
  <c r="F115" i="13"/>
  <c r="G115" i="13"/>
  <c r="F116" i="13"/>
  <c r="G116" i="13" s="1"/>
  <c r="E122" i="13"/>
  <c r="G122" i="13"/>
  <c r="F123" i="13"/>
  <c r="E123" i="13" s="1"/>
  <c r="G123" i="13"/>
  <c r="F124" i="13"/>
  <c r="E129" i="13"/>
  <c r="G129" i="13"/>
  <c r="E130" i="13"/>
  <c r="F130" i="13"/>
  <c r="F131" i="13" s="1"/>
  <c r="G130" i="13"/>
  <c r="F132" i="13"/>
  <c r="E136" i="13"/>
  <c r="G136" i="13"/>
  <c r="E137" i="13"/>
  <c r="F137" i="13"/>
  <c r="G137" i="13" s="1"/>
  <c r="F138" i="13"/>
  <c r="E143" i="13"/>
  <c r="G143" i="13"/>
  <c r="F144" i="13"/>
  <c r="E144" i="13" s="1"/>
  <c r="G144" i="13"/>
  <c r="F145" i="13"/>
  <c r="E151" i="13"/>
  <c r="G151" i="13"/>
  <c r="F152" i="13"/>
  <c r="F153" i="13" s="1"/>
  <c r="G152" i="13"/>
  <c r="F154" i="13"/>
  <c r="F155" i="13" s="1"/>
  <c r="E158" i="13"/>
  <c r="G158" i="13"/>
  <c r="E159" i="13"/>
  <c r="F159" i="13"/>
  <c r="G159" i="13"/>
  <c r="F160" i="13"/>
  <c r="G160" i="13"/>
  <c r="E165" i="13"/>
  <c r="G165" i="13"/>
  <c r="F166" i="13"/>
  <c r="E166" i="13" s="1"/>
  <c r="G166" i="13"/>
  <c r="E167" i="13"/>
  <c r="F167" i="13"/>
  <c r="E173" i="13"/>
  <c r="G173" i="13"/>
  <c r="F174" i="13"/>
  <c r="F175" i="13" s="1"/>
  <c r="E180" i="13"/>
  <c r="G180" i="13"/>
  <c r="E181" i="13"/>
  <c r="F181" i="13"/>
  <c r="G181" i="13" s="1"/>
  <c r="F182" i="13"/>
  <c r="G182" i="13"/>
  <c r="E188" i="13"/>
  <c r="G188" i="13"/>
  <c r="F189" i="13"/>
  <c r="E189" i="13" s="1"/>
  <c r="G189" i="13"/>
  <c r="E190" i="13"/>
  <c r="F190" i="13"/>
  <c r="E197" i="13"/>
  <c r="G197" i="13"/>
  <c r="F198" i="13"/>
  <c r="F199" i="13" s="1"/>
  <c r="E204" i="13"/>
  <c r="G204" i="13"/>
  <c r="E205" i="13"/>
  <c r="F205" i="13"/>
  <c r="G205" i="13" s="1"/>
  <c r="F206" i="13"/>
  <c r="G206" i="13"/>
  <c r="E211" i="13"/>
  <c r="G211" i="13"/>
  <c r="F212" i="13"/>
  <c r="E212" i="13" s="1"/>
  <c r="G212" i="13"/>
  <c r="E213" i="13"/>
  <c r="F213" i="13"/>
  <c r="E219" i="13"/>
  <c r="G219" i="13"/>
  <c r="F220" i="13"/>
  <c r="E228" i="13"/>
  <c r="G228" i="13"/>
  <c r="E229" i="13"/>
  <c r="F229" i="13"/>
  <c r="G229" i="13"/>
  <c r="F230" i="13"/>
  <c r="E235" i="13"/>
  <c r="G235" i="13"/>
  <c r="F236" i="13"/>
  <c r="E236" i="13" s="1"/>
  <c r="G236" i="13"/>
  <c r="F237" i="13"/>
  <c r="E243" i="13"/>
  <c r="G243" i="13"/>
  <c r="E244" i="13"/>
  <c r="F244" i="13"/>
  <c r="F245" i="13" s="1"/>
  <c r="G244" i="13"/>
  <c r="F246" i="13"/>
  <c r="E251" i="13"/>
  <c r="G251" i="13"/>
  <c r="E252" i="13"/>
  <c r="F252" i="13"/>
  <c r="G252" i="13"/>
  <c r="F253" i="13"/>
  <c r="G253" i="13"/>
  <c r="E258" i="13"/>
  <c r="G258" i="13"/>
  <c r="F259" i="13"/>
  <c r="E259" i="13" s="1"/>
  <c r="G259" i="13"/>
  <c r="E260" i="13"/>
  <c r="F260" i="13"/>
  <c r="E265" i="13"/>
  <c r="G265" i="13"/>
  <c r="F266" i="13"/>
  <c r="E272" i="13"/>
  <c r="G272" i="13"/>
  <c r="E273" i="13"/>
  <c r="F273" i="13"/>
  <c r="G273" i="13"/>
  <c r="F274" i="13"/>
  <c r="E279" i="13"/>
  <c r="G279" i="13"/>
  <c r="E280" i="13"/>
  <c r="F280" i="13"/>
  <c r="G280" i="13"/>
  <c r="E281" i="13"/>
  <c r="F281" i="13"/>
  <c r="E286" i="13"/>
  <c r="G286" i="13"/>
  <c r="F287" i="13"/>
  <c r="E293" i="13"/>
  <c r="G293" i="13"/>
  <c r="E294" i="13"/>
  <c r="F294" i="13"/>
  <c r="G294" i="13" s="1"/>
  <c r="F295" i="13"/>
  <c r="G295" i="13"/>
  <c r="E301" i="13"/>
  <c r="G301" i="13"/>
  <c r="F302" i="13"/>
  <c r="E302" i="13" s="1"/>
  <c r="G302" i="13"/>
  <c r="E303" i="13"/>
  <c r="F303" i="13"/>
  <c r="E308" i="13"/>
  <c r="G308" i="13"/>
  <c r="F309" i="13"/>
  <c r="E316" i="13"/>
  <c r="G316" i="13"/>
  <c r="E317" i="13"/>
  <c r="F317" i="13"/>
  <c r="G317" i="13"/>
  <c r="F318" i="13"/>
  <c r="E323" i="13"/>
  <c r="G323" i="13"/>
  <c r="E324" i="13"/>
  <c r="F324" i="13"/>
  <c r="G324" i="13"/>
  <c r="E325" i="13"/>
  <c r="F325" i="13"/>
  <c r="E331" i="13"/>
  <c r="G331" i="13"/>
  <c r="F332" i="13"/>
  <c r="E338" i="13"/>
  <c r="G338" i="13"/>
  <c r="E339" i="13"/>
  <c r="F339" i="13"/>
  <c r="G339" i="13"/>
  <c r="F340" i="13"/>
  <c r="E345" i="13"/>
  <c r="G345" i="13"/>
  <c r="E346" i="13"/>
  <c r="F346" i="13"/>
  <c r="G346" i="13"/>
  <c r="E347" i="13"/>
  <c r="F347" i="13"/>
  <c r="E352" i="13"/>
  <c r="G352" i="13"/>
  <c r="F353" i="13"/>
  <c r="E359" i="13"/>
  <c r="G359" i="13"/>
  <c r="E360" i="13"/>
  <c r="F360" i="13"/>
  <c r="G360" i="13" s="1"/>
  <c r="F361" i="13"/>
  <c r="G361" i="13"/>
  <c r="E367" i="13"/>
  <c r="G367" i="13"/>
  <c r="F368" i="13"/>
  <c r="E368" i="13" s="1"/>
  <c r="G368" i="13"/>
  <c r="E369" i="13"/>
  <c r="F369" i="13"/>
  <c r="E375" i="13"/>
  <c r="G375" i="13"/>
  <c r="F376" i="13"/>
  <c r="E382" i="13"/>
  <c r="G382" i="13"/>
  <c r="F383" i="13"/>
  <c r="E390" i="13"/>
  <c r="G390" i="13"/>
  <c r="F391" i="13"/>
  <c r="E398" i="13"/>
  <c r="G398" i="13"/>
  <c r="F399" i="13"/>
  <c r="E405" i="13"/>
  <c r="G405" i="13"/>
  <c r="F406" i="13"/>
  <c r="E413" i="13"/>
  <c r="G413" i="13"/>
  <c r="F414" i="13"/>
  <c r="E421" i="13"/>
  <c r="G421" i="13"/>
  <c r="F422" i="13"/>
  <c r="E428" i="13"/>
  <c r="G428" i="13"/>
  <c r="F429" i="13"/>
  <c r="E436" i="13"/>
  <c r="G436" i="13"/>
  <c r="F437" i="13"/>
  <c r="E443" i="13"/>
  <c r="G443" i="13"/>
  <c r="F444" i="13"/>
  <c r="E451" i="13"/>
  <c r="G451" i="13"/>
  <c r="F452" i="13"/>
  <c r="E459" i="13"/>
  <c r="G459" i="13"/>
  <c r="F460" i="13"/>
  <c r="E466" i="13"/>
  <c r="G466" i="13"/>
  <c r="F467" i="13"/>
  <c r="E473" i="13"/>
  <c r="G473" i="13"/>
  <c r="F474" i="13"/>
  <c r="E480" i="13"/>
  <c r="G480" i="13"/>
  <c r="F481" i="13"/>
  <c r="E488" i="13"/>
  <c r="G488" i="13"/>
  <c r="F489" i="13"/>
  <c r="E495" i="13"/>
  <c r="G495" i="13"/>
  <c r="F496" i="13"/>
  <c r="E502" i="13"/>
  <c r="G502" i="13"/>
  <c r="F503" i="13"/>
  <c r="E509" i="13"/>
  <c r="G509" i="13"/>
  <c r="F510" i="13"/>
  <c r="E517" i="13"/>
  <c r="G517" i="13"/>
  <c r="F518" i="13"/>
  <c r="E526" i="13"/>
  <c r="G526" i="13"/>
  <c r="F527" i="13"/>
  <c r="E533" i="13"/>
  <c r="G533" i="13"/>
  <c r="F534" i="13"/>
  <c r="E540" i="13"/>
  <c r="G540" i="13"/>
  <c r="F541" i="13"/>
  <c r="E548" i="13"/>
  <c r="G548" i="13"/>
  <c r="E549" i="13"/>
  <c r="F549" i="13"/>
  <c r="F550" i="13" s="1"/>
  <c r="E550" i="13" s="1"/>
  <c r="G549" i="13"/>
  <c r="E553" i="13"/>
  <c r="E554" i="13"/>
  <c r="E555" i="13"/>
  <c r="E556" i="13"/>
  <c r="G556" i="13"/>
  <c r="F557" i="13"/>
  <c r="F558" i="13"/>
  <c r="E564" i="13"/>
  <c r="G564" i="13"/>
  <c r="F565" i="13"/>
  <c r="E571" i="13"/>
  <c r="G571" i="13"/>
  <c r="E572" i="13"/>
  <c r="F572" i="13"/>
  <c r="G572" i="13" s="1"/>
  <c r="E573" i="13"/>
  <c r="F573" i="13"/>
  <c r="F574" i="13" s="1"/>
  <c r="E574" i="13" s="1"/>
  <c r="G573" i="13"/>
  <c r="E579" i="13"/>
  <c r="G579" i="13"/>
  <c r="F580" i="13"/>
  <c r="E586" i="13"/>
  <c r="G586" i="13"/>
  <c r="F587" i="13"/>
  <c r="G587" i="13"/>
  <c r="E594" i="13"/>
  <c r="G594" i="13"/>
  <c r="E595" i="13"/>
  <c r="F595" i="13"/>
  <c r="G595" i="13"/>
  <c r="E596" i="13"/>
  <c r="F596" i="13"/>
  <c r="F597" i="13" s="1"/>
  <c r="G596" i="13"/>
  <c r="E597" i="13"/>
  <c r="E602" i="13"/>
  <c r="G602" i="13"/>
  <c r="F603" i="13"/>
  <c r="F604" i="13"/>
  <c r="G604" i="13" s="1"/>
  <c r="F605" i="13"/>
  <c r="E609" i="13"/>
  <c r="G609" i="13"/>
  <c r="F610" i="13"/>
  <c r="G610" i="13"/>
  <c r="E616" i="13"/>
  <c r="G616" i="13"/>
  <c r="E617" i="13"/>
  <c r="F617" i="13"/>
  <c r="G617" i="13"/>
  <c r="E618" i="13"/>
  <c r="F618" i="13"/>
  <c r="F619" i="13" s="1"/>
  <c r="E619" i="13" s="1"/>
  <c r="G618" i="13"/>
  <c r="E623" i="13"/>
  <c r="G623" i="13"/>
  <c r="F624" i="13"/>
  <c r="E631" i="13"/>
  <c r="G631" i="13"/>
  <c r="F632" i="13"/>
  <c r="G632" i="13"/>
  <c r="E638" i="13"/>
  <c r="G638" i="13"/>
  <c r="E639" i="13"/>
  <c r="F639" i="13"/>
  <c r="G639" i="13"/>
  <c r="E640" i="13"/>
  <c r="F640" i="13"/>
  <c r="F641" i="13" s="1"/>
  <c r="G640" i="13"/>
  <c r="E641" i="13"/>
  <c r="E646" i="13"/>
  <c r="G646" i="13"/>
  <c r="F647" i="13"/>
  <c r="F648" i="13"/>
  <c r="G648" i="13" s="1"/>
  <c r="F649" i="13"/>
  <c r="E654" i="13"/>
  <c r="G654" i="13"/>
  <c r="F655" i="13"/>
  <c r="G655" i="13"/>
  <c r="E662" i="13"/>
  <c r="G662" i="13"/>
  <c r="E663" i="13"/>
  <c r="F663" i="13"/>
  <c r="G663" i="13"/>
  <c r="E664" i="13"/>
  <c r="F664" i="13"/>
  <c r="F665" i="13" s="1"/>
  <c r="G664" i="13"/>
  <c r="E671" i="13"/>
  <c r="G671" i="13"/>
  <c r="F672" i="13"/>
  <c r="E679" i="13"/>
  <c r="G679" i="13"/>
  <c r="F680" i="13"/>
  <c r="G680" i="13"/>
  <c r="E687" i="13"/>
  <c r="G687" i="13"/>
  <c r="E688" i="13"/>
  <c r="F688" i="13"/>
  <c r="G688" i="13" s="1"/>
  <c r="E689" i="13"/>
  <c r="F689" i="13"/>
  <c r="F690" i="13" s="1"/>
  <c r="G689" i="13"/>
  <c r="E690" i="13"/>
  <c r="E694" i="13"/>
  <c r="G694" i="13"/>
  <c r="F695" i="13"/>
  <c r="E696" i="13"/>
  <c r="F696" i="13"/>
  <c r="G696" i="13" s="1"/>
  <c r="F697" i="13"/>
  <c r="F698" i="13" s="1"/>
  <c r="G698" i="13" s="1"/>
  <c r="E702" i="13"/>
  <c r="G702" i="13"/>
  <c r="F703" i="13"/>
  <c r="F704" i="13" s="1"/>
  <c r="E704" i="13" s="1"/>
  <c r="G703" i="13"/>
  <c r="E709" i="13"/>
  <c r="G709" i="13"/>
  <c r="E710" i="13"/>
  <c r="F710" i="13"/>
  <c r="G710" i="13"/>
  <c r="F711" i="13"/>
  <c r="E716" i="13"/>
  <c r="G716" i="13"/>
  <c r="F717" i="13"/>
  <c r="E717" i="13" s="1"/>
  <c r="G717" i="13"/>
  <c r="F718" i="13"/>
  <c r="G718" i="13" s="1"/>
  <c r="F719" i="13"/>
  <c r="E724" i="13"/>
  <c r="G724" i="13"/>
  <c r="E725" i="13"/>
  <c r="F725" i="13"/>
  <c r="F726" i="13" s="1"/>
  <c r="E726" i="13" s="1"/>
  <c r="G726" i="13"/>
  <c r="F727" i="13"/>
  <c r="F728" i="13" s="1"/>
  <c r="E728" i="13" s="1"/>
  <c r="G727" i="13"/>
  <c r="E731" i="13"/>
  <c r="G731" i="13"/>
  <c r="E732" i="13"/>
  <c r="F732" i="13"/>
  <c r="G732" i="13"/>
  <c r="E733" i="13"/>
  <c r="F733" i="13"/>
  <c r="F734" i="13" s="1"/>
  <c r="G734" i="13" s="1"/>
  <c r="G733" i="13"/>
  <c r="E734" i="13"/>
  <c r="F735" i="13"/>
  <c r="G736" i="13"/>
  <c r="G737" i="13"/>
  <c r="E738" i="13"/>
  <c r="G738" i="13"/>
  <c r="E739" i="13"/>
  <c r="F739" i="13"/>
  <c r="F740" i="13" s="1"/>
  <c r="E740" i="13" s="1"/>
  <c r="G740" i="13"/>
  <c r="F741" i="13"/>
  <c r="F742" i="13" s="1"/>
  <c r="E742" i="13" s="1"/>
  <c r="G741" i="13"/>
  <c r="E746" i="13"/>
  <c r="G746" i="13"/>
  <c r="E747" i="13"/>
  <c r="F747" i="13"/>
  <c r="G747" i="13" s="1"/>
  <c r="E748" i="13"/>
  <c r="F748" i="13"/>
  <c r="F749" i="13" s="1"/>
  <c r="G749" i="13" s="1"/>
  <c r="E749" i="13"/>
  <c r="F750" i="13"/>
  <c r="E750" i="13" s="1"/>
  <c r="G750" i="13"/>
  <c r="E753" i="13"/>
  <c r="G753" i="13"/>
  <c r="F754" i="13"/>
  <c r="E754" i="13" s="1"/>
  <c r="F755" i="13"/>
  <c r="E760" i="13"/>
  <c r="G760" i="13"/>
  <c r="E761" i="13"/>
  <c r="F761" i="13"/>
  <c r="F762" i="13" s="1"/>
  <c r="E762" i="13" s="1"/>
  <c r="G761" i="13"/>
  <c r="F763" i="13"/>
  <c r="E768" i="13"/>
  <c r="G768" i="13"/>
  <c r="E769" i="13"/>
  <c r="F769" i="13"/>
  <c r="G769" i="13" s="1"/>
  <c r="E770" i="13"/>
  <c r="F770" i="13"/>
  <c r="F771" i="13" s="1"/>
  <c r="G771" i="13" s="1"/>
  <c r="G770" i="13"/>
  <c r="F772" i="13"/>
  <c r="E776" i="13"/>
  <c r="G776" i="13"/>
  <c r="F777" i="13"/>
  <c r="E777" i="13" s="1"/>
  <c r="G777" i="13"/>
  <c r="E778" i="13"/>
  <c r="F778" i="13"/>
  <c r="G778" i="13" s="1"/>
  <c r="E783" i="13"/>
  <c r="G783" i="13"/>
  <c r="F784" i="13"/>
  <c r="F785" i="13" s="1"/>
  <c r="E785" i="13" s="1"/>
  <c r="G785" i="13"/>
  <c r="E791" i="13"/>
  <c r="G791" i="13"/>
  <c r="E792" i="13"/>
  <c r="F792" i="13"/>
  <c r="G792" i="13" s="1"/>
  <c r="F793" i="13"/>
  <c r="F794" i="13" s="1"/>
  <c r="G794" i="13" s="1"/>
  <c r="E794" i="13"/>
  <c r="E799" i="13"/>
  <c r="G799" i="13"/>
  <c r="F800" i="13"/>
  <c r="E800" i="13" s="1"/>
  <c r="G800" i="13"/>
  <c r="E806" i="13"/>
  <c r="G806" i="13"/>
  <c r="E807" i="13"/>
  <c r="F807" i="13"/>
  <c r="F808" i="13" s="1"/>
  <c r="E808" i="13" s="1"/>
  <c r="G807" i="13"/>
  <c r="G808" i="13"/>
  <c r="E809" i="13"/>
  <c r="F809" i="13"/>
  <c r="F810" i="13" s="1"/>
  <c r="E810" i="13" s="1"/>
  <c r="G809" i="13"/>
  <c r="E813" i="13"/>
  <c r="G813" i="13"/>
  <c r="E814" i="13"/>
  <c r="F814" i="13"/>
  <c r="G814" i="13" s="1"/>
  <c r="E815" i="13"/>
  <c r="F815" i="13"/>
  <c r="F816" i="13" s="1"/>
  <c r="G816" i="13" s="1"/>
  <c r="G815" i="13"/>
  <c r="E816" i="13"/>
  <c r="E817" i="13"/>
  <c r="F817" i="13"/>
  <c r="G817" i="13"/>
  <c r="E822" i="13"/>
  <c r="G822" i="13"/>
  <c r="F823" i="13"/>
  <c r="E829" i="13"/>
  <c r="G829" i="13"/>
  <c r="F830" i="13"/>
  <c r="F831" i="13" s="1"/>
  <c r="F832" i="13" s="1"/>
  <c r="G830" i="13"/>
  <c r="E836" i="13"/>
  <c r="G836" i="13"/>
  <c r="F837" i="13"/>
  <c r="G837" i="13" s="1"/>
  <c r="E844" i="13"/>
  <c r="G844" i="13"/>
  <c r="F845" i="13"/>
  <c r="E845" i="13" s="1"/>
  <c r="G845" i="13"/>
  <c r="E846" i="13"/>
  <c r="F846" i="13"/>
  <c r="G846" i="13" s="1"/>
  <c r="F847" i="13"/>
  <c r="E847" i="13" s="1"/>
  <c r="F848" i="13"/>
  <c r="E851" i="13"/>
  <c r="G851" i="13"/>
  <c r="F852" i="13"/>
  <c r="F853" i="13" s="1"/>
  <c r="F854" i="13" s="1"/>
  <c r="G852" i="13"/>
  <c r="E859" i="13"/>
  <c r="G859" i="13"/>
  <c r="F860" i="13"/>
  <c r="G860" i="13" s="1"/>
  <c r="E866" i="13"/>
  <c r="G866" i="13"/>
  <c r="F867" i="13"/>
  <c r="E867" i="13" s="1"/>
  <c r="G867" i="13"/>
  <c r="E868" i="13"/>
  <c r="F868" i="13"/>
  <c r="G868" i="13" s="1"/>
  <c r="F869" i="13"/>
  <c r="E869" i="13" s="1"/>
  <c r="F870" i="13"/>
  <c r="E873" i="13"/>
  <c r="G873" i="13"/>
  <c r="F874" i="13"/>
  <c r="F875" i="13" s="1"/>
  <c r="F876" i="13" s="1"/>
  <c r="G874" i="13"/>
  <c r="E881" i="13"/>
  <c r="G881" i="13"/>
  <c r="E882" i="13"/>
  <c r="F882" i="13"/>
  <c r="G882" i="13"/>
  <c r="F883" i="13"/>
  <c r="G883" i="13" s="1"/>
  <c r="E889" i="13"/>
  <c r="G889" i="13"/>
  <c r="E890" i="13"/>
  <c r="F890" i="13"/>
  <c r="F891" i="13" s="1"/>
  <c r="G890" i="13"/>
  <c r="G894" i="13"/>
  <c r="G895" i="13"/>
  <c r="E896" i="13"/>
  <c r="G896" i="13"/>
  <c r="E897" i="13"/>
  <c r="F897" i="13"/>
  <c r="G897" i="13"/>
  <c r="E898" i="13"/>
  <c r="F898" i="13"/>
  <c r="G898" i="13" s="1"/>
  <c r="F899" i="13"/>
  <c r="G899" i="13" s="1"/>
  <c r="F900" i="13"/>
  <c r="G901" i="13"/>
  <c r="G902" i="13"/>
  <c r="E903" i="13"/>
  <c r="G903" i="13"/>
  <c r="E904" i="13"/>
  <c r="F904" i="13"/>
  <c r="G904" i="13"/>
  <c r="F905" i="13"/>
  <c r="F906" i="13" s="1"/>
  <c r="F907" i="13" s="1"/>
  <c r="E906" i="13"/>
  <c r="G906" i="13"/>
  <c r="G908" i="13"/>
  <c r="G909" i="13"/>
  <c r="G910" i="13"/>
  <c r="E911" i="13"/>
  <c r="G911" i="13"/>
  <c r="E912" i="13"/>
  <c r="F912" i="13"/>
  <c r="G912" i="13"/>
  <c r="E913" i="13"/>
  <c r="F913" i="13"/>
  <c r="F914" i="13" s="1"/>
  <c r="G916" i="13"/>
  <c r="G917" i="13"/>
  <c r="G918" i="13"/>
  <c r="E919" i="13"/>
  <c r="G919" i="13"/>
  <c r="F920" i="13"/>
  <c r="G920" i="13" s="1"/>
  <c r="F921" i="13"/>
  <c r="G924" i="13"/>
  <c r="G925" i="13"/>
  <c r="G926" i="13"/>
  <c r="E927" i="13"/>
  <c r="G927" i="13"/>
  <c r="E928" i="13"/>
  <c r="F928" i="13"/>
  <c r="G928" i="13"/>
  <c r="F929" i="13"/>
  <c r="E929" i="13" s="1"/>
  <c r="G929" i="13"/>
  <c r="G932" i="13"/>
  <c r="G933" i="13"/>
  <c r="G934" i="13"/>
  <c r="E935" i="13"/>
  <c r="G935" i="13"/>
  <c r="E936" i="13"/>
  <c r="F936" i="13"/>
  <c r="G936" i="13"/>
  <c r="E937" i="13"/>
  <c r="F937" i="13"/>
  <c r="F938" i="13" s="1"/>
  <c r="G937" i="13"/>
  <c r="E938" i="13"/>
  <c r="E944" i="13"/>
  <c r="G944" i="13"/>
  <c r="F945" i="13"/>
  <c r="G945" i="13" s="1"/>
  <c r="F946" i="13"/>
  <c r="E952" i="13"/>
  <c r="G952" i="13"/>
  <c r="F953" i="13"/>
  <c r="E953" i="13" s="1"/>
  <c r="G953" i="13"/>
  <c r="E960" i="13"/>
  <c r="G960" i="13"/>
  <c r="E961" i="13"/>
  <c r="G961" i="13"/>
  <c r="F962" i="13"/>
  <c r="G962" i="13" s="1"/>
  <c r="E963" i="13"/>
  <c r="F963" i="13"/>
  <c r="G963" i="13" s="1"/>
  <c r="F964" i="13"/>
  <c r="G964" i="13" s="1"/>
  <c r="E965" i="13"/>
  <c r="F965" i="13"/>
  <c r="G965" i="13" s="1"/>
  <c r="F966" i="13"/>
  <c r="G966" i="13" s="1"/>
  <c r="F968" i="13"/>
  <c r="G968" i="13" s="1"/>
  <c r="F52" i="16" l="1"/>
  <c r="E52" i="16" s="1"/>
  <c r="E51" i="16"/>
  <c r="F22" i="16"/>
  <c r="E22" i="16" s="1"/>
  <c r="E21" i="16"/>
  <c r="F12" i="16"/>
  <c r="G12" i="16" s="1"/>
  <c r="G11" i="16"/>
  <c r="F96" i="15"/>
  <c r="E97" i="15"/>
  <c r="E127" i="15"/>
  <c r="F127" i="15" s="1"/>
  <c r="F126" i="15"/>
  <c r="E11" i="15"/>
  <c r="F10" i="15"/>
  <c r="E120" i="15"/>
  <c r="F120" i="15" s="1"/>
  <c r="E106" i="15"/>
  <c r="F106" i="15" s="1"/>
  <c r="E90" i="15"/>
  <c r="E51" i="15"/>
  <c r="F51" i="15" s="1"/>
  <c r="E20" i="15"/>
  <c r="F20" i="15" s="1"/>
  <c r="E719" i="13"/>
  <c r="G719" i="13"/>
  <c r="F720" i="13"/>
  <c r="F712" i="13"/>
  <c r="E711" i="13"/>
  <c r="G711" i="13"/>
  <c r="E672" i="13"/>
  <c r="G672" i="13"/>
  <c r="F673" i="13"/>
  <c r="F947" i="13"/>
  <c r="E946" i="13"/>
  <c r="G946" i="13"/>
  <c r="F939" i="13"/>
  <c r="G938" i="13"/>
  <c r="F915" i="13"/>
  <c r="G914" i="13"/>
  <c r="E914" i="13"/>
  <c r="G907" i="13"/>
  <c r="E907" i="13"/>
  <c r="E772" i="13"/>
  <c r="G772" i="13"/>
  <c r="E735" i="13"/>
  <c r="G735" i="13"/>
  <c r="G527" i="13"/>
  <c r="F528" i="13"/>
  <c r="E527" i="13"/>
  <c r="G460" i="13"/>
  <c r="F461" i="13"/>
  <c r="E460" i="13"/>
  <c r="G391" i="13"/>
  <c r="F392" i="13"/>
  <c r="E391" i="13"/>
  <c r="G870" i="13"/>
  <c r="E870" i="13"/>
  <c r="G848" i="13"/>
  <c r="E848" i="13"/>
  <c r="E605" i="13"/>
  <c r="G605" i="13"/>
  <c r="F606" i="13"/>
  <c r="F566" i="13"/>
  <c r="E565" i="13"/>
  <c r="G565" i="13"/>
  <c r="G900" i="13"/>
  <c r="E900" i="13"/>
  <c r="E823" i="13"/>
  <c r="G823" i="13"/>
  <c r="F824" i="13"/>
  <c r="G755" i="13"/>
  <c r="E755" i="13"/>
  <c r="F756" i="13"/>
  <c r="E891" i="13"/>
  <c r="F892" i="13"/>
  <c r="G891" i="13"/>
  <c r="E698" i="13"/>
  <c r="E580" i="13"/>
  <c r="G580" i="13"/>
  <c r="F581" i="13"/>
  <c r="F764" i="13"/>
  <c r="E763" i="13"/>
  <c r="G763" i="13"/>
  <c r="E649" i="13"/>
  <c r="G649" i="13"/>
  <c r="F650" i="13"/>
  <c r="E20" i="13"/>
  <c r="G20" i="13"/>
  <c r="F967" i="13"/>
  <c r="E921" i="13"/>
  <c r="G921" i="13"/>
  <c r="F922" i="13"/>
  <c r="F877" i="13"/>
  <c r="E876" i="13"/>
  <c r="G876" i="13"/>
  <c r="F855" i="13"/>
  <c r="G854" i="13"/>
  <c r="E854" i="13"/>
  <c r="F833" i="13"/>
  <c r="E832" i="13"/>
  <c r="G832" i="13"/>
  <c r="E624" i="13"/>
  <c r="G624" i="13"/>
  <c r="F625" i="13"/>
  <c r="G558" i="13"/>
  <c r="E558" i="13"/>
  <c r="F559" i="13"/>
  <c r="E966" i="13"/>
  <c r="E964" i="13"/>
  <c r="E962" i="13"/>
  <c r="F954" i="13"/>
  <c r="E945" i="13"/>
  <c r="F930" i="13"/>
  <c r="E920" i="13"/>
  <c r="G913" i="13"/>
  <c r="E905" i="13"/>
  <c r="E899" i="13"/>
  <c r="G875" i="13"/>
  <c r="G853" i="13"/>
  <c r="G831" i="13"/>
  <c r="F801" i="13"/>
  <c r="E793" i="13"/>
  <c r="E784" i="13"/>
  <c r="F779" i="13"/>
  <c r="G748" i="13"/>
  <c r="G739" i="13"/>
  <c r="G725" i="13"/>
  <c r="E695" i="13"/>
  <c r="G695" i="13"/>
  <c r="F681" i="13"/>
  <c r="E680" i="13"/>
  <c r="G641" i="13"/>
  <c r="F642" i="13"/>
  <c r="F633" i="13"/>
  <c r="E632" i="13"/>
  <c r="G597" i="13"/>
  <c r="F598" i="13"/>
  <c r="F588" i="13"/>
  <c r="E587" i="13"/>
  <c r="G503" i="13"/>
  <c r="F504" i="13"/>
  <c r="E503" i="13"/>
  <c r="G437" i="13"/>
  <c r="F438" i="13"/>
  <c r="E437" i="13"/>
  <c r="F310" i="13"/>
  <c r="E309" i="13"/>
  <c r="G309" i="13"/>
  <c r="G665" i="13"/>
  <c r="F666" i="13"/>
  <c r="E968" i="13"/>
  <c r="F884" i="13"/>
  <c r="E875" i="13"/>
  <c r="F861" i="13"/>
  <c r="E853" i="13"/>
  <c r="F838" i="13"/>
  <c r="E831" i="13"/>
  <c r="F795" i="13"/>
  <c r="F786" i="13"/>
  <c r="G742" i="13"/>
  <c r="G728" i="13"/>
  <c r="G704" i="13"/>
  <c r="G690" i="13"/>
  <c r="F691" i="13"/>
  <c r="E665" i="13"/>
  <c r="E510" i="13"/>
  <c r="G510" i="13"/>
  <c r="F511" i="13"/>
  <c r="E444" i="13"/>
  <c r="G444" i="13"/>
  <c r="F445" i="13"/>
  <c r="E697" i="13"/>
  <c r="G697" i="13"/>
  <c r="G619" i="13"/>
  <c r="F620" i="13"/>
  <c r="G574" i="13"/>
  <c r="F575" i="13"/>
  <c r="G550" i="13"/>
  <c r="F551" i="13"/>
  <c r="E534" i="13"/>
  <c r="G534" i="13"/>
  <c r="F535" i="13"/>
  <c r="E467" i="13"/>
  <c r="G467" i="13"/>
  <c r="F468" i="13"/>
  <c r="E399" i="13"/>
  <c r="G399" i="13"/>
  <c r="F400" i="13"/>
  <c r="E230" i="13"/>
  <c r="F231" i="13"/>
  <c r="G230" i="13"/>
  <c r="F108" i="13"/>
  <c r="E107" i="13"/>
  <c r="G107" i="13"/>
  <c r="G905" i="13"/>
  <c r="E883" i="13"/>
  <c r="E874" i="13"/>
  <c r="G869" i="13"/>
  <c r="E860" i="13"/>
  <c r="E852" i="13"/>
  <c r="G847" i="13"/>
  <c r="E837" i="13"/>
  <c r="E830" i="13"/>
  <c r="G810" i="13"/>
  <c r="G793" i="13"/>
  <c r="G784" i="13"/>
  <c r="E771" i="13"/>
  <c r="G762" i="13"/>
  <c r="G754" i="13"/>
  <c r="E741" i="13"/>
  <c r="E727" i="13"/>
  <c r="E718" i="13"/>
  <c r="E703" i="13"/>
  <c r="E648" i="13"/>
  <c r="E604" i="13"/>
  <c r="E557" i="13"/>
  <c r="G557" i="13"/>
  <c r="G481" i="13"/>
  <c r="F482" i="13"/>
  <c r="E481" i="13"/>
  <c r="G414" i="13"/>
  <c r="F415" i="13"/>
  <c r="E414" i="13"/>
  <c r="F288" i="13"/>
  <c r="E287" i="13"/>
  <c r="G287" i="13"/>
  <c r="E274" i="13"/>
  <c r="F275" i="13"/>
  <c r="G274" i="13"/>
  <c r="F133" i="13"/>
  <c r="E132" i="13"/>
  <c r="G132" i="13"/>
  <c r="F656" i="13"/>
  <c r="E655" i="13"/>
  <c r="F611" i="13"/>
  <c r="E610" i="13"/>
  <c r="F705" i="13"/>
  <c r="E647" i="13"/>
  <c r="G647" i="13"/>
  <c r="E603" i="13"/>
  <c r="G603" i="13"/>
  <c r="E489" i="13"/>
  <c r="G489" i="13"/>
  <c r="F490" i="13"/>
  <c r="E422" i="13"/>
  <c r="G422" i="13"/>
  <c r="F423" i="13"/>
  <c r="F354" i="13"/>
  <c r="G353" i="13"/>
  <c r="E353" i="13"/>
  <c r="E138" i="13"/>
  <c r="F139" i="13"/>
  <c r="G138" i="13"/>
  <c r="E340" i="13"/>
  <c r="F341" i="13"/>
  <c r="G340" i="13"/>
  <c r="F267" i="13"/>
  <c r="E266" i="13"/>
  <c r="G266" i="13"/>
  <c r="F247" i="13"/>
  <c r="E246" i="13"/>
  <c r="G246" i="13"/>
  <c r="F377" i="13"/>
  <c r="E376" i="13"/>
  <c r="G376" i="13"/>
  <c r="F333" i="13"/>
  <c r="E332" i="13"/>
  <c r="G332" i="13"/>
  <c r="F221" i="13"/>
  <c r="E220" i="13"/>
  <c r="G220" i="13"/>
  <c r="G199" i="13"/>
  <c r="E199" i="13"/>
  <c r="F200" i="13"/>
  <c r="F10" i="13"/>
  <c r="G9" i="13"/>
  <c r="E9" i="13"/>
  <c r="F542" i="13"/>
  <c r="E541" i="13"/>
  <c r="G541" i="13"/>
  <c r="F519" i="13"/>
  <c r="E518" i="13"/>
  <c r="G518" i="13"/>
  <c r="F497" i="13"/>
  <c r="E496" i="13"/>
  <c r="G496" i="13"/>
  <c r="F475" i="13"/>
  <c r="E474" i="13"/>
  <c r="G474" i="13"/>
  <c r="F453" i="13"/>
  <c r="E452" i="13"/>
  <c r="G452" i="13"/>
  <c r="F430" i="13"/>
  <c r="E429" i="13"/>
  <c r="G429" i="13"/>
  <c r="F407" i="13"/>
  <c r="E406" i="13"/>
  <c r="G406" i="13"/>
  <c r="F384" i="13"/>
  <c r="E383" i="13"/>
  <c r="G383" i="13"/>
  <c r="E318" i="13"/>
  <c r="F319" i="13"/>
  <c r="G318" i="13"/>
  <c r="F88" i="13"/>
  <c r="G87" i="13"/>
  <c r="F238" i="13"/>
  <c r="G237" i="13"/>
  <c r="G175" i="13"/>
  <c r="E175" i="13"/>
  <c r="G155" i="13"/>
  <c r="E155" i="13"/>
  <c r="F125" i="13"/>
  <c r="G124" i="13"/>
  <c r="G64" i="13"/>
  <c r="E64" i="13"/>
  <c r="E48" i="13"/>
  <c r="F49" i="13"/>
  <c r="F348" i="13"/>
  <c r="G347" i="13"/>
  <c r="E295" i="13"/>
  <c r="F296" i="13"/>
  <c r="E253" i="13"/>
  <c r="F254" i="13"/>
  <c r="E237" i="13"/>
  <c r="E206" i="13"/>
  <c r="F207" i="13"/>
  <c r="E174" i="13"/>
  <c r="F168" i="13"/>
  <c r="G167" i="13"/>
  <c r="E154" i="13"/>
  <c r="E124" i="13"/>
  <c r="E93" i="13"/>
  <c r="F94" i="13"/>
  <c r="E63" i="13"/>
  <c r="F57" i="13"/>
  <c r="G56" i="13"/>
  <c r="G42" i="13"/>
  <c r="E42" i="13"/>
  <c r="E361" i="13"/>
  <c r="F362" i="13"/>
  <c r="F304" i="13"/>
  <c r="G303" i="13"/>
  <c r="F261" i="13"/>
  <c r="G260" i="13"/>
  <c r="F214" i="13"/>
  <c r="G213" i="13"/>
  <c r="G198" i="13"/>
  <c r="E182" i="13"/>
  <c r="F183" i="13"/>
  <c r="F176" i="13"/>
  <c r="G153" i="13"/>
  <c r="E153" i="13"/>
  <c r="F101" i="13"/>
  <c r="G100" i="13"/>
  <c r="G85" i="13"/>
  <c r="E71" i="13"/>
  <c r="F72" i="13"/>
  <c r="F65" i="13"/>
  <c r="G39" i="13"/>
  <c r="E152" i="13"/>
  <c r="F146" i="13"/>
  <c r="G145" i="13"/>
  <c r="E116" i="13"/>
  <c r="F117" i="13"/>
  <c r="G86" i="13"/>
  <c r="E86" i="13"/>
  <c r="G40" i="13"/>
  <c r="E40" i="13"/>
  <c r="E24" i="13"/>
  <c r="F25" i="13"/>
  <c r="F370" i="13"/>
  <c r="G369" i="13"/>
  <c r="F326" i="13"/>
  <c r="G325" i="13"/>
  <c r="F282" i="13"/>
  <c r="G281" i="13"/>
  <c r="G245" i="13"/>
  <c r="E245" i="13"/>
  <c r="E198" i="13"/>
  <c r="F191" i="13"/>
  <c r="G190" i="13"/>
  <c r="G174" i="13"/>
  <c r="E160" i="13"/>
  <c r="F161" i="13"/>
  <c r="G154" i="13"/>
  <c r="E145" i="13"/>
  <c r="G131" i="13"/>
  <c r="E131" i="13"/>
  <c r="E85" i="13"/>
  <c r="F79" i="13"/>
  <c r="G78" i="13"/>
  <c r="G63" i="13"/>
  <c r="G48" i="13"/>
  <c r="E39" i="13"/>
  <c r="F33" i="13"/>
  <c r="G32" i="13"/>
  <c r="G19" i="13"/>
  <c r="E19" i="13"/>
  <c r="E17" i="13"/>
  <c r="E131" i="12"/>
  <c r="F131" i="12"/>
  <c r="G131" i="12"/>
  <c r="E132" i="12"/>
  <c r="E133" i="12" s="1"/>
  <c r="E134" i="12" s="1"/>
  <c r="F132" i="12"/>
  <c r="F133" i="12" s="1"/>
  <c r="F134" i="12" s="1"/>
  <c r="G132" i="12"/>
  <c r="G133" i="12" s="1"/>
  <c r="G134" i="12" s="1"/>
  <c r="E200" i="12"/>
  <c r="F200" i="12"/>
  <c r="G200" i="12"/>
  <c r="E201" i="12"/>
  <c r="E202" i="12" s="1"/>
  <c r="E203" i="12" s="1"/>
  <c r="F201" i="12"/>
  <c r="F202" i="12" s="1"/>
  <c r="F203" i="12" s="1"/>
  <c r="G201" i="12"/>
  <c r="G202" i="12" s="1"/>
  <c r="G203" i="12" s="1"/>
  <c r="F11" i="15" l="1"/>
  <c r="E12" i="15"/>
  <c r="F12" i="15" s="1"/>
  <c r="F97" i="15"/>
  <c r="E98" i="15"/>
  <c r="F98" i="15" s="1"/>
  <c r="F177" i="13"/>
  <c r="E176" i="13"/>
  <c r="G176" i="13"/>
  <c r="G445" i="13"/>
  <c r="F446" i="13"/>
  <c r="E445" i="13"/>
  <c r="E504" i="13"/>
  <c r="G504" i="13"/>
  <c r="F505" i="13"/>
  <c r="G833" i="13"/>
  <c r="E833" i="13"/>
  <c r="G947" i="13"/>
  <c r="E947" i="13"/>
  <c r="F948" i="13"/>
  <c r="E261" i="13"/>
  <c r="F262" i="13"/>
  <c r="G261" i="13"/>
  <c r="E33" i="13"/>
  <c r="G33" i="13"/>
  <c r="F34" i="13"/>
  <c r="E304" i="13"/>
  <c r="F305" i="13"/>
  <c r="G304" i="13"/>
  <c r="G254" i="13"/>
  <c r="E254" i="13"/>
  <c r="F255" i="13"/>
  <c r="G139" i="13"/>
  <c r="F140" i="13"/>
  <c r="E139" i="13"/>
  <c r="G275" i="13"/>
  <c r="F276" i="13"/>
  <c r="E275" i="13"/>
  <c r="G108" i="13"/>
  <c r="E108" i="13"/>
  <c r="F109" i="13"/>
  <c r="G666" i="13"/>
  <c r="E666" i="13"/>
  <c r="E588" i="13"/>
  <c r="G588" i="13"/>
  <c r="F589" i="13"/>
  <c r="G855" i="13"/>
  <c r="E855" i="13"/>
  <c r="E392" i="13"/>
  <c r="G392" i="13"/>
  <c r="F393" i="13"/>
  <c r="E939" i="13"/>
  <c r="G939" i="13"/>
  <c r="G25" i="13"/>
  <c r="F26" i="13"/>
  <c r="E25" i="13"/>
  <c r="G117" i="13"/>
  <c r="F118" i="13"/>
  <c r="E117" i="13"/>
  <c r="F66" i="13"/>
  <c r="E65" i="13"/>
  <c r="G65" i="13"/>
  <c r="G362" i="13"/>
  <c r="E362" i="13"/>
  <c r="F363" i="13"/>
  <c r="E168" i="13"/>
  <c r="F169" i="13"/>
  <c r="G168" i="13"/>
  <c r="G88" i="13"/>
  <c r="E88" i="13"/>
  <c r="E384" i="13"/>
  <c r="F385" i="13"/>
  <c r="G384" i="13"/>
  <c r="E430" i="13"/>
  <c r="F431" i="13"/>
  <c r="G430" i="13"/>
  <c r="E475" i="13"/>
  <c r="F476" i="13"/>
  <c r="G475" i="13"/>
  <c r="E519" i="13"/>
  <c r="F520" i="13"/>
  <c r="G519" i="13"/>
  <c r="E10" i="13"/>
  <c r="F11" i="13"/>
  <c r="G10" i="13"/>
  <c r="G221" i="13"/>
  <c r="E221" i="13"/>
  <c r="F222" i="13"/>
  <c r="G377" i="13"/>
  <c r="E377" i="13"/>
  <c r="F378" i="13"/>
  <c r="G267" i="13"/>
  <c r="E267" i="13"/>
  <c r="F268" i="13"/>
  <c r="E656" i="13"/>
  <c r="G656" i="13"/>
  <c r="F657" i="13"/>
  <c r="G468" i="13"/>
  <c r="F469" i="13"/>
  <c r="E468" i="13"/>
  <c r="F552" i="13"/>
  <c r="G551" i="13"/>
  <c r="E551" i="13"/>
  <c r="E598" i="13"/>
  <c r="G598" i="13"/>
  <c r="F931" i="13"/>
  <c r="E930" i="13"/>
  <c r="G930" i="13"/>
  <c r="E559" i="13"/>
  <c r="G559" i="13"/>
  <c r="F560" i="13"/>
  <c r="G967" i="13"/>
  <c r="E967" i="13"/>
  <c r="G341" i="13"/>
  <c r="F342" i="13"/>
  <c r="E341" i="13"/>
  <c r="F706" i="13"/>
  <c r="G705" i="13"/>
  <c r="E705" i="13"/>
  <c r="E482" i="13"/>
  <c r="G482" i="13"/>
  <c r="F483" i="13"/>
  <c r="F787" i="13"/>
  <c r="G786" i="13"/>
  <c r="E786" i="13"/>
  <c r="G954" i="13"/>
  <c r="E954" i="13"/>
  <c r="F955" i="13"/>
  <c r="G712" i="13"/>
  <c r="F713" i="13"/>
  <c r="E712" i="13"/>
  <c r="E326" i="13"/>
  <c r="G326" i="13"/>
  <c r="F327" i="13"/>
  <c r="E146" i="13"/>
  <c r="G146" i="13"/>
  <c r="F147" i="13"/>
  <c r="E453" i="13"/>
  <c r="F454" i="13"/>
  <c r="G453" i="13"/>
  <c r="G247" i="13"/>
  <c r="E247" i="13"/>
  <c r="E370" i="13"/>
  <c r="G370" i="13"/>
  <c r="F371" i="13"/>
  <c r="E101" i="13"/>
  <c r="F102" i="13"/>
  <c r="G101" i="13"/>
  <c r="E57" i="13"/>
  <c r="F58" i="13"/>
  <c r="G57" i="13"/>
  <c r="G49" i="13"/>
  <c r="E49" i="13"/>
  <c r="F50" i="13"/>
  <c r="E415" i="13"/>
  <c r="G415" i="13"/>
  <c r="F416" i="13"/>
  <c r="G511" i="13"/>
  <c r="F512" i="13"/>
  <c r="E511" i="13"/>
  <c r="F839" i="13"/>
  <c r="G838" i="13"/>
  <c r="E838" i="13"/>
  <c r="E438" i="13"/>
  <c r="G438" i="13"/>
  <c r="F439" i="13"/>
  <c r="E528" i="13"/>
  <c r="G528" i="13"/>
  <c r="F529" i="13"/>
  <c r="E282" i="13"/>
  <c r="G282" i="13"/>
  <c r="F283" i="13"/>
  <c r="G72" i="13"/>
  <c r="E72" i="13"/>
  <c r="F73" i="13"/>
  <c r="E214" i="13"/>
  <c r="F215" i="13"/>
  <c r="G214" i="13"/>
  <c r="G94" i="13"/>
  <c r="E94" i="13"/>
  <c r="F95" i="13"/>
  <c r="G296" i="13"/>
  <c r="E296" i="13"/>
  <c r="F297" i="13"/>
  <c r="F201" i="13"/>
  <c r="G200" i="13"/>
  <c r="E200" i="13"/>
  <c r="G490" i="13"/>
  <c r="F491" i="13"/>
  <c r="E490" i="13"/>
  <c r="G231" i="13"/>
  <c r="F232" i="13"/>
  <c r="E231" i="13"/>
  <c r="F862" i="13"/>
  <c r="G861" i="13"/>
  <c r="E861" i="13"/>
  <c r="E681" i="13"/>
  <c r="G681" i="13"/>
  <c r="F682" i="13"/>
  <c r="E779" i="13"/>
  <c r="F780" i="13"/>
  <c r="G779" i="13"/>
  <c r="G824" i="13"/>
  <c r="F825" i="13"/>
  <c r="E824" i="13"/>
  <c r="E191" i="13"/>
  <c r="G191" i="13"/>
  <c r="F192" i="13"/>
  <c r="G207" i="13"/>
  <c r="E207" i="13"/>
  <c r="F208" i="13"/>
  <c r="G319" i="13"/>
  <c r="F320" i="13"/>
  <c r="E319" i="13"/>
  <c r="G575" i="13"/>
  <c r="E575" i="13"/>
  <c r="G877" i="13"/>
  <c r="F878" i="13"/>
  <c r="E877" i="13"/>
  <c r="E764" i="13"/>
  <c r="G764" i="13"/>
  <c r="F893" i="13"/>
  <c r="G892" i="13"/>
  <c r="E892" i="13"/>
  <c r="E566" i="13"/>
  <c r="F567" i="13"/>
  <c r="G566" i="13"/>
  <c r="E461" i="13"/>
  <c r="G461" i="13"/>
  <c r="F462" i="13"/>
  <c r="G183" i="13"/>
  <c r="E183" i="13"/>
  <c r="F184" i="13"/>
  <c r="E407" i="13"/>
  <c r="F408" i="13"/>
  <c r="G407" i="13"/>
  <c r="E497" i="13"/>
  <c r="F498" i="13"/>
  <c r="G497" i="13"/>
  <c r="E542" i="13"/>
  <c r="F543" i="13"/>
  <c r="G542" i="13"/>
  <c r="G333" i="13"/>
  <c r="E333" i="13"/>
  <c r="F334" i="13"/>
  <c r="G354" i="13"/>
  <c r="E354" i="13"/>
  <c r="F355" i="13"/>
  <c r="G133" i="13"/>
  <c r="E133" i="13"/>
  <c r="G288" i="13"/>
  <c r="E288" i="13"/>
  <c r="F289" i="13"/>
  <c r="G400" i="13"/>
  <c r="F401" i="13"/>
  <c r="E400" i="13"/>
  <c r="G535" i="13"/>
  <c r="F536" i="13"/>
  <c r="E535" i="13"/>
  <c r="E691" i="13"/>
  <c r="G691" i="13"/>
  <c r="G795" i="13"/>
  <c r="E795" i="13"/>
  <c r="F885" i="13"/>
  <c r="G884" i="13"/>
  <c r="E884" i="13"/>
  <c r="G310" i="13"/>
  <c r="E310" i="13"/>
  <c r="F311" i="13"/>
  <c r="E633" i="13"/>
  <c r="G633" i="13"/>
  <c r="F634" i="13"/>
  <c r="G625" i="13"/>
  <c r="F626" i="13"/>
  <c r="E625" i="13"/>
  <c r="G922" i="13"/>
  <c r="E922" i="13"/>
  <c r="F923" i="13"/>
  <c r="G650" i="13"/>
  <c r="E650" i="13"/>
  <c r="G581" i="13"/>
  <c r="F582" i="13"/>
  <c r="E581" i="13"/>
  <c r="G606" i="13"/>
  <c r="E606" i="13"/>
  <c r="G915" i="13"/>
  <c r="E915" i="13"/>
  <c r="G673" i="13"/>
  <c r="F674" i="13"/>
  <c r="E673" i="13"/>
  <c r="G720" i="13"/>
  <c r="E720" i="13"/>
  <c r="E79" i="13"/>
  <c r="G79" i="13"/>
  <c r="F80" i="13"/>
  <c r="G161" i="13"/>
  <c r="E161" i="13"/>
  <c r="F162" i="13"/>
  <c r="E348" i="13"/>
  <c r="G348" i="13"/>
  <c r="F349" i="13"/>
  <c r="E125" i="13"/>
  <c r="G125" i="13"/>
  <c r="F126" i="13"/>
  <c r="E238" i="13"/>
  <c r="G238" i="13"/>
  <c r="F239" i="13"/>
  <c r="G423" i="13"/>
  <c r="F424" i="13"/>
  <c r="E423" i="13"/>
  <c r="E611" i="13"/>
  <c r="G611" i="13"/>
  <c r="F612" i="13"/>
  <c r="G620" i="13"/>
  <c r="E620" i="13"/>
  <c r="E642" i="13"/>
  <c r="G642" i="13"/>
  <c r="G801" i="13"/>
  <c r="E801" i="13"/>
  <c r="F802" i="13"/>
  <c r="E756" i="13"/>
  <c r="F757" i="13"/>
  <c r="G756" i="13"/>
  <c r="E8" i="11"/>
  <c r="G8" i="11"/>
  <c r="E9" i="11"/>
  <c r="F9" i="11"/>
  <c r="G9" i="11"/>
  <c r="F10" i="11"/>
  <c r="E17" i="11"/>
  <c r="G17" i="11"/>
  <c r="F18" i="11"/>
  <c r="E26" i="11"/>
  <c r="G26" i="11"/>
  <c r="E27" i="11"/>
  <c r="F27" i="11"/>
  <c r="G27" i="11"/>
  <c r="F28" i="11"/>
  <c r="F29" i="11" s="1"/>
  <c r="G28" i="11"/>
  <c r="E35" i="11"/>
  <c r="G35" i="11"/>
  <c r="F36" i="11"/>
  <c r="E43" i="11"/>
  <c r="G43" i="11"/>
  <c r="F44" i="11"/>
  <c r="E52" i="11"/>
  <c r="G52" i="11"/>
  <c r="F53" i="11"/>
  <c r="E53" i="11" s="1"/>
  <c r="G53" i="11"/>
  <c r="E54" i="11"/>
  <c r="F54" i="11"/>
  <c r="F55" i="11" s="1"/>
  <c r="G54" i="11"/>
  <c r="E62" i="11"/>
  <c r="G62" i="11"/>
  <c r="E63" i="11"/>
  <c r="F63" i="11"/>
  <c r="G63" i="11"/>
  <c r="F64" i="11"/>
  <c r="E71" i="11"/>
  <c r="G71" i="11"/>
  <c r="F72" i="11"/>
  <c r="E80" i="11"/>
  <c r="G80" i="11"/>
  <c r="F81" i="11"/>
  <c r="E81" i="11" s="1"/>
  <c r="G81" i="11"/>
  <c r="E82" i="11"/>
  <c r="F82" i="11"/>
  <c r="F83" i="11" s="1"/>
  <c r="G82" i="11"/>
  <c r="E89" i="11"/>
  <c r="G89" i="11"/>
  <c r="E90" i="11"/>
  <c r="F90" i="11"/>
  <c r="G90" i="11"/>
  <c r="F91" i="11"/>
  <c r="E99" i="11"/>
  <c r="G99" i="11"/>
  <c r="F100" i="11"/>
  <c r="E109" i="11"/>
  <c r="G109" i="11"/>
  <c r="E110" i="11"/>
  <c r="F110" i="11"/>
  <c r="F111" i="11" s="1"/>
  <c r="G110" i="11"/>
  <c r="E118" i="11"/>
  <c r="G118" i="11"/>
  <c r="E119" i="11"/>
  <c r="F119" i="11"/>
  <c r="G119" i="11" s="1"/>
  <c r="F120" i="11"/>
  <c r="E127" i="11"/>
  <c r="G127" i="11"/>
  <c r="F128" i="11"/>
  <c r="E136" i="11"/>
  <c r="G136" i="11"/>
  <c r="E137" i="11"/>
  <c r="F137" i="11"/>
  <c r="G137" i="11"/>
  <c r="E138" i="11"/>
  <c r="F138" i="11"/>
  <c r="F139" i="11" s="1"/>
  <c r="E139" i="11" s="1"/>
  <c r="G138" i="11"/>
  <c r="E145" i="11"/>
  <c r="G145" i="11"/>
  <c r="F146" i="11"/>
  <c r="G146" i="11" s="1"/>
  <c r="E154" i="11"/>
  <c r="G154" i="11"/>
  <c r="F155" i="11"/>
  <c r="E155" i="11" s="1"/>
  <c r="G155" i="11"/>
  <c r="F156" i="11"/>
  <c r="G156" i="11"/>
  <c r="E164" i="11"/>
  <c r="G164" i="11"/>
  <c r="E165" i="11"/>
  <c r="F165" i="11"/>
  <c r="G165" i="11" s="1"/>
  <c r="E166" i="11"/>
  <c r="F166" i="11"/>
  <c r="F167" i="11" s="1"/>
  <c r="G166" i="11"/>
  <c r="E167" i="11"/>
  <c r="E174" i="11"/>
  <c r="G174" i="11"/>
  <c r="E175" i="11"/>
  <c r="F175" i="11"/>
  <c r="G175" i="11" s="1"/>
  <c r="F176" i="11"/>
  <c r="E184" i="11"/>
  <c r="G184" i="11"/>
  <c r="F185" i="11"/>
  <c r="G185" i="11"/>
  <c r="E194" i="11"/>
  <c r="F195" i="11"/>
  <c r="E204" i="11"/>
  <c r="G204" i="11"/>
  <c r="F205" i="11"/>
  <c r="E205" i="11" s="1"/>
  <c r="G205" i="11"/>
  <c r="F206" i="11"/>
  <c r="E214" i="11"/>
  <c r="G214" i="11"/>
  <c r="E215" i="11"/>
  <c r="F215" i="11"/>
  <c r="G215" i="11"/>
  <c r="E216" i="11"/>
  <c r="F216" i="11"/>
  <c r="F217" i="11" s="1"/>
  <c r="F218" i="11" s="1"/>
  <c r="G218" i="11" s="1"/>
  <c r="E217" i="11"/>
  <c r="E222" i="11"/>
  <c r="G222" i="11"/>
  <c r="F223" i="11"/>
  <c r="E232" i="11"/>
  <c r="G232" i="11"/>
  <c r="F233" i="11"/>
  <c r="G233" i="11" s="1"/>
  <c r="E240" i="11"/>
  <c r="G240" i="11"/>
  <c r="E241" i="11"/>
  <c r="F241" i="11"/>
  <c r="G241" i="11"/>
  <c r="E242" i="11"/>
  <c r="F242" i="11"/>
  <c r="F243" i="11" s="1"/>
  <c r="G242" i="11"/>
  <c r="E243" i="11"/>
  <c r="E249" i="11"/>
  <c r="G249" i="11"/>
  <c r="F250" i="11"/>
  <c r="F251" i="11"/>
  <c r="E257" i="11"/>
  <c r="G257" i="11"/>
  <c r="F258" i="11"/>
  <c r="E266" i="11"/>
  <c r="G266" i="11"/>
  <c r="E267" i="11"/>
  <c r="F267" i="11"/>
  <c r="G267" i="11" s="1"/>
  <c r="E268" i="11"/>
  <c r="F268" i="11"/>
  <c r="G268" i="11"/>
  <c r="E269" i="11"/>
  <c r="F269" i="11"/>
  <c r="G269" i="11"/>
  <c r="E270" i="11"/>
  <c r="F270" i="11"/>
  <c r="F271" i="11" s="1"/>
  <c r="G271" i="11" s="1"/>
  <c r="G270" i="11"/>
  <c r="E275" i="11"/>
  <c r="G275" i="11"/>
  <c r="F276" i="11"/>
  <c r="G276" i="11" s="1"/>
  <c r="F277" i="11"/>
  <c r="E284" i="11"/>
  <c r="G284" i="11"/>
  <c r="E285" i="11"/>
  <c r="F285" i="11"/>
  <c r="G285" i="11"/>
  <c r="F286" i="11"/>
  <c r="G286" i="11"/>
  <c r="E294" i="11"/>
  <c r="G294" i="11"/>
  <c r="E295" i="11"/>
  <c r="F295" i="11"/>
  <c r="F296" i="11" s="1"/>
  <c r="E304" i="11"/>
  <c r="G304" i="11"/>
  <c r="F305" i="11"/>
  <c r="G305" i="11" s="1"/>
  <c r="F306" i="11"/>
  <c r="F307" i="11" s="1"/>
  <c r="E307" i="11"/>
  <c r="E314" i="11"/>
  <c r="G314" i="11"/>
  <c r="F315" i="11"/>
  <c r="G315" i="11" s="1"/>
  <c r="E324" i="11"/>
  <c r="G324" i="11"/>
  <c r="E325" i="11"/>
  <c r="F325" i="11"/>
  <c r="G325" i="11"/>
  <c r="E326" i="11"/>
  <c r="F326" i="11"/>
  <c r="F327" i="11" s="1"/>
  <c r="F328" i="11" s="1"/>
  <c r="E327" i="11"/>
  <c r="G327" i="11"/>
  <c r="E328" i="11"/>
  <c r="E334" i="11"/>
  <c r="G334" i="11"/>
  <c r="F335" i="11"/>
  <c r="F336" i="11" s="1"/>
  <c r="E336" i="11"/>
  <c r="E343" i="11"/>
  <c r="G343" i="11"/>
  <c r="F344" i="11"/>
  <c r="E344" i="11" s="1"/>
  <c r="G344" i="11"/>
  <c r="F345" i="11"/>
  <c r="G345" i="11"/>
  <c r="E353" i="11"/>
  <c r="G353" i="11"/>
  <c r="E354" i="11"/>
  <c r="F354" i="11"/>
  <c r="G354" i="11" s="1"/>
  <c r="E355" i="11"/>
  <c r="F355" i="11"/>
  <c r="F356" i="11" s="1"/>
  <c r="G355" i="11"/>
  <c r="E356" i="11"/>
  <c r="E362" i="11"/>
  <c r="G362" i="11"/>
  <c r="F363" i="11"/>
  <c r="F364" i="11"/>
  <c r="E370" i="11"/>
  <c r="G370" i="11"/>
  <c r="F371" i="11"/>
  <c r="E380" i="11"/>
  <c r="G380" i="11"/>
  <c r="E381" i="11"/>
  <c r="F381" i="11"/>
  <c r="G381" i="11"/>
  <c r="E382" i="11"/>
  <c r="E383" i="11" s="1"/>
  <c r="E384" i="11" s="1"/>
  <c r="F382" i="11"/>
  <c r="F383" i="11" s="1"/>
  <c r="G382" i="11"/>
  <c r="E388" i="11"/>
  <c r="G388" i="11"/>
  <c r="F389" i="11"/>
  <c r="E396" i="11"/>
  <c r="G396" i="11"/>
  <c r="F397" i="11"/>
  <c r="E397" i="11" s="1"/>
  <c r="G397" i="11"/>
  <c r="F398" i="11"/>
  <c r="E398" i="11" s="1"/>
  <c r="G398" i="11"/>
  <c r="E406" i="11"/>
  <c r="G406" i="11"/>
  <c r="F407" i="11"/>
  <c r="G407" i="11" s="1"/>
  <c r="F408" i="11"/>
  <c r="E408" i="11" s="1"/>
  <c r="G408" i="11"/>
  <c r="E414" i="11"/>
  <c r="G414" i="11"/>
  <c r="F415" i="11"/>
  <c r="E415" i="11" s="1"/>
  <c r="E416" i="11"/>
  <c r="F416" i="11"/>
  <c r="F417" i="11" s="1"/>
  <c r="E424" i="11"/>
  <c r="G424" i="11"/>
  <c r="F425" i="11"/>
  <c r="E432" i="11"/>
  <c r="G432" i="11"/>
  <c r="E433" i="11"/>
  <c r="F433" i="11"/>
  <c r="G433" i="11"/>
  <c r="F434" i="11"/>
  <c r="E434" i="11" s="1"/>
  <c r="G434" i="11"/>
  <c r="E440" i="11"/>
  <c r="G440" i="11"/>
  <c r="F441" i="11"/>
  <c r="E441" i="11" s="1"/>
  <c r="E449" i="11"/>
  <c r="G449" i="11"/>
  <c r="F450" i="11"/>
  <c r="G450" i="11" s="1"/>
  <c r="F451" i="11"/>
  <c r="E458" i="11"/>
  <c r="G458" i="11"/>
  <c r="F459" i="11"/>
  <c r="E459" i="11" s="1"/>
  <c r="G459" i="11"/>
  <c r="F460" i="11"/>
  <c r="G460" i="11" s="1"/>
  <c r="E466" i="11"/>
  <c r="G466" i="11"/>
  <c r="E467" i="11"/>
  <c r="F467" i="11"/>
  <c r="G467" i="11"/>
  <c r="F468" i="11"/>
  <c r="E468" i="11" s="1"/>
  <c r="E474" i="11"/>
  <c r="G474" i="11"/>
  <c r="F475" i="11"/>
  <c r="E475" i="11" s="1"/>
  <c r="G475" i="11"/>
  <c r="F476" i="11"/>
  <c r="E483" i="11"/>
  <c r="G483" i="11"/>
  <c r="F484" i="11"/>
  <c r="E484" i="11" s="1"/>
  <c r="G484" i="11"/>
  <c r="F485" i="11"/>
  <c r="G485" i="11" s="1"/>
  <c r="E491" i="11"/>
  <c r="G491" i="11"/>
  <c r="E492" i="11"/>
  <c r="F492" i="11"/>
  <c r="G492" i="11" s="1"/>
  <c r="F493" i="11"/>
  <c r="E493" i="11" s="1"/>
  <c r="E499" i="11"/>
  <c r="G499" i="11"/>
  <c r="E500" i="11"/>
  <c r="F500" i="11"/>
  <c r="G500" i="11" s="1"/>
  <c r="F501" i="11"/>
  <c r="E508" i="11"/>
  <c r="G508" i="11"/>
  <c r="E509" i="11"/>
  <c r="F509" i="11"/>
  <c r="G509" i="11"/>
  <c r="F510" i="11"/>
  <c r="G510" i="11" s="1"/>
  <c r="E517" i="11"/>
  <c r="G517" i="11"/>
  <c r="E518" i="11"/>
  <c r="F518" i="11"/>
  <c r="G518" i="11" s="1"/>
  <c r="F519" i="11"/>
  <c r="E519" i="11" s="1"/>
  <c r="E525" i="11"/>
  <c r="G525" i="11"/>
  <c r="F526" i="11"/>
  <c r="E526" i="11" s="1"/>
  <c r="G526" i="11"/>
  <c r="F527" i="11"/>
  <c r="E534" i="11"/>
  <c r="G534" i="11"/>
  <c r="E535" i="11"/>
  <c r="F535" i="11"/>
  <c r="G535" i="11"/>
  <c r="F536" i="11"/>
  <c r="G536" i="11" s="1"/>
  <c r="E542" i="11"/>
  <c r="G542" i="11"/>
  <c r="E543" i="11"/>
  <c r="F543" i="11"/>
  <c r="G543" i="11" s="1"/>
  <c r="F544" i="11"/>
  <c r="E544" i="11" s="1"/>
  <c r="E553" i="11"/>
  <c r="G553" i="11"/>
  <c r="F554" i="11"/>
  <c r="E561" i="11"/>
  <c r="G561" i="11"/>
  <c r="F562" i="11"/>
  <c r="G562" i="11" s="1"/>
  <c r="F563" i="11"/>
  <c r="E563" i="11" s="1"/>
  <c r="G563" i="11"/>
  <c r="E570" i="11"/>
  <c r="G570" i="11"/>
  <c r="F571" i="11"/>
  <c r="E571" i="11" s="1"/>
  <c r="E572" i="11"/>
  <c r="F572" i="11"/>
  <c r="F573" i="11" s="1"/>
  <c r="E578" i="11"/>
  <c r="G578" i="11"/>
  <c r="F579" i="11"/>
  <c r="E586" i="11"/>
  <c r="G586" i="11"/>
  <c r="F587" i="11"/>
  <c r="G587" i="11" s="1"/>
  <c r="F588" i="11"/>
  <c r="E588" i="11" s="1"/>
  <c r="G588" i="11"/>
  <c r="F589" i="11"/>
  <c r="G589" i="11" s="1"/>
  <c r="E594" i="11"/>
  <c r="G594" i="11"/>
  <c r="E595" i="11"/>
  <c r="F595" i="11"/>
  <c r="G595" i="11" s="1"/>
  <c r="E596" i="11"/>
  <c r="F596" i="11"/>
  <c r="G596" i="11"/>
  <c r="F597" i="11"/>
  <c r="E597" i="11" s="1"/>
  <c r="E598" i="11"/>
  <c r="F598" i="11"/>
  <c r="G598" i="11" s="1"/>
  <c r="E604" i="11"/>
  <c r="G604" i="11"/>
  <c r="F605" i="11"/>
  <c r="E612" i="11"/>
  <c r="G612" i="11"/>
  <c r="F613" i="11"/>
  <c r="G613" i="11" s="1"/>
  <c r="F614" i="11"/>
  <c r="E614" i="11" s="1"/>
  <c r="G614" i="11"/>
  <c r="E621" i="11"/>
  <c r="G621" i="11"/>
  <c r="F622" i="11"/>
  <c r="E622" i="11" s="1"/>
  <c r="G622" i="11"/>
  <c r="E623" i="11"/>
  <c r="F623" i="11"/>
  <c r="F624" i="11" s="1"/>
  <c r="G623" i="11"/>
  <c r="E629" i="11"/>
  <c r="G629" i="11"/>
  <c r="F630" i="11"/>
  <c r="E637" i="11"/>
  <c r="G637" i="11"/>
  <c r="F638" i="11"/>
  <c r="E645" i="11"/>
  <c r="G645" i="11"/>
  <c r="F646" i="11"/>
  <c r="E646" i="11" s="1"/>
  <c r="F647" i="11"/>
  <c r="G647" i="11" s="1"/>
  <c r="E655" i="11"/>
  <c r="G655" i="11"/>
  <c r="F656" i="11"/>
  <c r="F657" i="11" s="1"/>
  <c r="G656" i="11"/>
  <c r="E657" i="11"/>
  <c r="E663" i="11"/>
  <c r="G663" i="11"/>
  <c r="F664" i="11"/>
  <c r="E671" i="11"/>
  <c r="G671" i="11"/>
  <c r="F672" i="11"/>
  <c r="E672" i="11" s="1"/>
  <c r="F673" i="11"/>
  <c r="G673" i="11"/>
  <c r="E679" i="11"/>
  <c r="G679" i="11"/>
  <c r="F680" i="11"/>
  <c r="E680" i="11" s="1"/>
  <c r="G680" i="11"/>
  <c r="E681" i="11"/>
  <c r="F681" i="11"/>
  <c r="G681" i="11" s="1"/>
  <c r="E687" i="11"/>
  <c r="G687" i="11"/>
  <c r="F688" i="11"/>
  <c r="E696" i="11"/>
  <c r="G696" i="11"/>
  <c r="F697" i="11"/>
  <c r="E697" i="11" s="1"/>
  <c r="F698" i="11"/>
  <c r="E704" i="11"/>
  <c r="G704" i="11"/>
  <c r="F705" i="11"/>
  <c r="E705" i="11" s="1"/>
  <c r="G705" i="11"/>
  <c r="E706" i="11"/>
  <c r="F706" i="11"/>
  <c r="G706" i="11" s="1"/>
  <c r="E713" i="11"/>
  <c r="G713" i="11"/>
  <c r="F714" i="11"/>
  <c r="E721" i="11"/>
  <c r="G721" i="11"/>
  <c r="E722" i="11"/>
  <c r="F722" i="11"/>
  <c r="G722" i="11"/>
  <c r="F723" i="11"/>
  <c r="G723" i="11"/>
  <c r="E730" i="11"/>
  <c r="G730" i="11"/>
  <c r="F731" i="11"/>
  <c r="E731" i="11" s="1"/>
  <c r="G731" i="11"/>
  <c r="E732" i="11"/>
  <c r="F732" i="11"/>
  <c r="G732" i="11" s="1"/>
  <c r="E739" i="11"/>
  <c r="G739" i="11"/>
  <c r="F740" i="11"/>
  <c r="E747" i="11"/>
  <c r="G747" i="11"/>
  <c r="E748" i="11"/>
  <c r="F748" i="11"/>
  <c r="G748" i="11"/>
  <c r="F749" i="11"/>
  <c r="G749" i="11" s="1"/>
  <c r="E756" i="11"/>
  <c r="G756" i="11"/>
  <c r="F757" i="11"/>
  <c r="E757" i="11" s="1"/>
  <c r="G757" i="11"/>
  <c r="E758" i="11"/>
  <c r="F758" i="11"/>
  <c r="G758" i="11" s="1"/>
  <c r="F759" i="11"/>
  <c r="F760" i="11" s="1"/>
  <c r="G759" i="11"/>
  <c r="E760" i="11"/>
  <c r="E766" i="11"/>
  <c r="G766" i="11"/>
  <c r="E767" i="11"/>
  <c r="F767" i="11"/>
  <c r="G767" i="11"/>
  <c r="F768" i="11"/>
  <c r="E776" i="11"/>
  <c r="G776" i="11"/>
  <c r="F777" i="11"/>
  <c r="E777" i="11" s="1"/>
  <c r="F778" i="11"/>
  <c r="E786" i="11"/>
  <c r="G786" i="11"/>
  <c r="E787" i="11"/>
  <c r="F787" i="11"/>
  <c r="G787" i="11"/>
  <c r="F788" i="11"/>
  <c r="E788" i="11" s="1"/>
  <c r="G788" i="11"/>
  <c r="E789" i="11"/>
  <c r="F789" i="11"/>
  <c r="G789" i="11"/>
  <c r="F790" i="11"/>
  <c r="E790" i="11" s="1"/>
  <c r="G790" i="11"/>
  <c r="E791" i="11"/>
  <c r="F791" i="11"/>
  <c r="G791" i="11"/>
  <c r="E796" i="11"/>
  <c r="G796" i="11"/>
  <c r="F797" i="11"/>
  <c r="E806" i="11"/>
  <c r="G806" i="11"/>
  <c r="F807" i="11"/>
  <c r="G807" i="11"/>
  <c r="E816" i="11"/>
  <c r="G816" i="11"/>
  <c r="E817" i="11"/>
  <c r="F817" i="11"/>
  <c r="G817" i="11" s="1"/>
  <c r="E825" i="11"/>
  <c r="G825" i="11"/>
  <c r="F826" i="11"/>
  <c r="E834" i="11"/>
  <c r="G834" i="11"/>
  <c r="F835" i="11"/>
  <c r="G835" i="11"/>
  <c r="E843" i="11"/>
  <c r="G843" i="11"/>
  <c r="E844" i="11"/>
  <c r="F844" i="11"/>
  <c r="G844" i="11"/>
  <c r="E845" i="11"/>
  <c r="F845" i="11"/>
  <c r="F846" i="11" s="1"/>
  <c r="G845" i="11"/>
  <c r="E846" i="11"/>
  <c r="E852" i="11"/>
  <c r="G852" i="11"/>
  <c r="F853" i="11"/>
  <c r="E862" i="11"/>
  <c r="G862" i="11"/>
  <c r="F863" i="11"/>
  <c r="G863" i="11"/>
  <c r="E872" i="11"/>
  <c r="G872" i="11"/>
  <c r="F873" i="11"/>
  <c r="E873" i="11" s="1"/>
  <c r="G873" i="11"/>
  <c r="E874" i="11"/>
  <c r="F874" i="11"/>
  <c r="G874" i="11" s="1"/>
  <c r="E881" i="11"/>
  <c r="G881" i="11"/>
  <c r="E882" i="11"/>
  <c r="F882" i="11"/>
  <c r="G882" i="11"/>
  <c r="E883" i="11"/>
  <c r="F883" i="11"/>
  <c r="E891" i="11"/>
  <c r="G891" i="11"/>
  <c r="F892" i="11"/>
  <c r="E900" i="11"/>
  <c r="G900" i="11"/>
  <c r="E901" i="11"/>
  <c r="F901" i="11"/>
  <c r="G901" i="11"/>
  <c r="F902" i="11"/>
  <c r="F903" i="11" s="1"/>
  <c r="G902" i="11"/>
  <c r="E903" i="11"/>
  <c r="E909" i="11"/>
  <c r="G909" i="11"/>
  <c r="F910" i="11"/>
  <c r="E918" i="11"/>
  <c r="G918" i="11"/>
  <c r="F919" i="11"/>
  <c r="E919" i="11" s="1"/>
  <c r="F920" i="11"/>
  <c r="G920" i="11"/>
  <c r="E926" i="11"/>
  <c r="G926" i="11"/>
  <c r="F927" i="11"/>
  <c r="F928" i="11" s="1"/>
  <c r="G927" i="11"/>
  <c r="E935" i="11"/>
  <c r="G935" i="11"/>
  <c r="E936" i="11"/>
  <c r="F936" i="11"/>
  <c r="E944" i="11"/>
  <c r="G944" i="11"/>
  <c r="E945" i="11"/>
  <c r="F945" i="11"/>
  <c r="G945" i="11"/>
  <c r="F946" i="11"/>
  <c r="G946" i="11"/>
  <c r="E953" i="11"/>
  <c r="G953" i="11"/>
  <c r="F954" i="11"/>
  <c r="E954" i="11" s="1"/>
  <c r="G954" i="11"/>
  <c r="E955" i="11"/>
  <c r="F955" i="11"/>
  <c r="G955" i="11" s="1"/>
  <c r="E962" i="11"/>
  <c r="G962" i="11"/>
  <c r="F963" i="11"/>
  <c r="E971" i="11"/>
  <c r="G971" i="11"/>
  <c r="F972" i="11"/>
  <c r="E972" i="11" s="1"/>
  <c r="F973" i="11"/>
  <c r="E980" i="11"/>
  <c r="G980" i="11"/>
  <c r="F981" i="11"/>
  <c r="E981" i="11" s="1"/>
  <c r="G981" i="11"/>
  <c r="E982" i="11"/>
  <c r="F982" i="11"/>
  <c r="G982" i="11"/>
  <c r="F983" i="11"/>
  <c r="F984" i="11" s="1"/>
  <c r="G983" i="11"/>
  <c r="E990" i="11"/>
  <c r="G990" i="11"/>
  <c r="F991" i="11"/>
  <c r="E991" i="11" s="1"/>
  <c r="E992" i="11"/>
  <c r="F992" i="11"/>
  <c r="E1000" i="11"/>
  <c r="G1000" i="11"/>
  <c r="F1001" i="11"/>
  <c r="F1002" i="11" s="1"/>
  <c r="G1001" i="11"/>
  <c r="E1010" i="11"/>
  <c r="G1010" i="11"/>
  <c r="F1011" i="11"/>
  <c r="E1011" i="11" s="1"/>
  <c r="G1011" i="11"/>
  <c r="F1012" i="11"/>
  <c r="G1012" i="11" s="1"/>
  <c r="E1018" i="11"/>
  <c r="G1018" i="11"/>
  <c r="F1019" i="11"/>
  <c r="F1020" i="11" s="1"/>
  <c r="G1019" i="11"/>
  <c r="E1028" i="11"/>
  <c r="G1028" i="11"/>
  <c r="F1029" i="11"/>
  <c r="F1030" i="11" s="1"/>
  <c r="G1029" i="11"/>
  <c r="E1038" i="11"/>
  <c r="G1038" i="11"/>
  <c r="E1039" i="11"/>
  <c r="F1039" i="11"/>
  <c r="G1039" i="11"/>
  <c r="F1040" i="11"/>
  <c r="G1040" i="11" s="1"/>
  <c r="E1048" i="11"/>
  <c r="G1048" i="11"/>
  <c r="F1049" i="11"/>
  <c r="E1049" i="11" s="1"/>
  <c r="F1050" i="11"/>
  <c r="F1051" i="11" s="1"/>
  <c r="G1050" i="11"/>
  <c r="E1057" i="11"/>
  <c r="G1057" i="11"/>
  <c r="F1058" i="11"/>
  <c r="E1058" i="11" s="1"/>
  <c r="G1058" i="11"/>
  <c r="E1059" i="11"/>
  <c r="F1059" i="11"/>
  <c r="G1059" i="11" s="1"/>
  <c r="F1060" i="11"/>
  <c r="F1061" i="11" s="1"/>
  <c r="G1060" i="11"/>
  <c r="E1068" i="11"/>
  <c r="G1068" i="11"/>
  <c r="E1069" i="11"/>
  <c r="F1069" i="11"/>
  <c r="G1069" i="11" s="1"/>
  <c r="F1070" i="11"/>
  <c r="G1070" i="11" s="1"/>
  <c r="E1076" i="11"/>
  <c r="G1076" i="11"/>
  <c r="F1077" i="11"/>
  <c r="F1078" i="11" s="1"/>
  <c r="G1077" i="11"/>
  <c r="E1085" i="11"/>
  <c r="G1085" i="11"/>
  <c r="E1086" i="11"/>
  <c r="F1086" i="11"/>
  <c r="G1086" i="11"/>
  <c r="F1087" i="11"/>
  <c r="F1088" i="11" s="1"/>
  <c r="E1094" i="11"/>
  <c r="G1094" i="11"/>
  <c r="F1095" i="11"/>
  <c r="E1095" i="11" s="1"/>
  <c r="F1096" i="11"/>
  <c r="G1096" i="11" s="1"/>
  <c r="E1103" i="11"/>
  <c r="G1103" i="11"/>
  <c r="F1104" i="11"/>
  <c r="E1104" i="11" s="1"/>
  <c r="G1104" i="11"/>
  <c r="G1105" i="11" s="1"/>
  <c r="G1106" i="11" s="1"/>
  <c r="G1107" i="11" s="1"/>
  <c r="F1105" i="11"/>
  <c r="E1105" i="11" s="1"/>
  <c r="E1111" i="11"/>
  <c r="G1111" i="11"/>
  <c r="E1112" i="11"/>
  <c r="E1113" i="11" s="1"/>
  <c r="E1114" i="11" s="1"/>
  <c r="E1115" i="11" s="1"/>
  <c r="F1112" i="11"/>
  <c r="G1112" i="11"/>
  <c r="F1113" i="11"/>
  <c r="F1114" i="11" s="1"/>
  <c r="E1119" i="11"/>
  <c r="E1120" i="11" s="1"/>
  <c r="E1121" i="11" s="1"/>
  <c r="E1122" i="11" s="1"/>
  <c r="E1123" i="11" s="1"/>
  <c r="G1119" i="11"/>
  <c r="F1120" i="11"/>
  <c r="G1120" i="11"/>
  <c r="G1121" i="11" s="1"/>
  <c r="G1122" i="11" s="1"/>
  <c r="G1123" i="11" s="1"/>
  <c r="F1121" i="11"/>
  <c r="F1122" i="11" s="1"/>
  <c r="F1123" i="11" s="1"/>
  <c r="E1128" i="11"/>
  <c r="G1128" i="11"/>
  <c r="F1129" i="11"/>
  <c r="F1130" i="11" s="1"/>
  <c r="G1129" i="11"/>
  <c r="E1136" i="11"/>
  <c r="G1136" i="11"/>
  <c r="E1137" i="11"/>
  <c r="F1137" i="11"/>
  <c r="G1137" i="11"/>
  <c r="F1138" i="11"/>
  <c r="F1139" i="11" s="1"/>
  <c r="E1144" i="11"/>
  <c r="E1145" i="11" s="1"/>
  <c r="E1146" i="11" s="1"/>
  <c r="E1147" i="11" s="1"/>
  <c r="E1148" i="11" s="1"/>
  <c r="G1144" i="11"/>
  <c r="F1145" i="11"/>
  <c r="G1145" i="11"/>
  <c r="F1146" i="11"/>
  <c r="G1146" i="11" s="1"/>
  <c r="E1153" i="11"/>
  <c r="G1153" i="11"/>
  <c r="E1154" i="11"/>
  <c r="F1154" i="11"/>
  <c r="G1154" i="11"/>
  <c r="F1155" i="11"/>
  <c r="E1155" i="11" s="1"/>
  <c r="E1161" i="11"/>
  <c r="G1161" i="11"/>
  <c r="F1162" i="11"/>
  <c r="G1162" i="11" s="1"/>
  <c r="F1163" i="11"/>
  <c r="E1163" i="11" s="1"/>
  <c r="F1164" i="11"/>
  <c r="G1164" i="11" s="1"/>
  <c r="E1169" i="11"/>
  <c r="G1169" i="11"/>
  <c r="F1170" i="11"/>
  <c r="E1170" i="11" s="1"/>
  <c r="F1171" i="11"/>
  <c r="G1171" i="11" s="1"/>
  <c r="E1177" i="11"/>
  <c r="G1177" i="11"/>
  <c r="F1178" i="11"/>
  <c r="E1178" i="11" s="1"/>
  <c r="F1179" i="11"/>
  <c r="E1179" i="11" s="1"/>
  <c r="F1180" i="11"/>
  <c r="F1181" i="11" s="1"/>
  <c r="E1186" i="11"/>
  <c r="G1186" i="11"/>
  <c r="E1187" i="11"/>
  <c r="F1187" i="11"/>
  <c r="G1187" i="11"/>
  <c r="F1188" i="11"/>
  <c r="F1189" i="11" s="1"/>
  <c r="E1194" i="11"/>
  <c r="G1194" i="11"/>
  <c r="E1195" i="11"/>
  <c r="F1195" i="11"/>
  <c r="G1195" i="11"/>
  <c r="F1196" i="11"/>
  <c r="G1196" i="11" s="1"/>
  <c r="E1202" i="11"/>
  <c r="G1202" i="11"/>
  <c r="F1203" i="11"/>
  <c r="E1203" i="11" s="1"/>
  <c r="F1204" i="11"/>
  <c r="E1204" i="11" s="1"/>
  <c r="E1210" i="11"/>
  <c r="G1210" i="11"/>
  <c r="F1211" i="11"/>
  <c r="E1211" i="11" s="1"/>
  <c r="G1211" i="11"/>
  <c r="F1212" i="11"/>
  <c r="E1212" i="11" s="1"/>
  <c r="G1212" i="11"/>
  <c r="F1213" i="11"/>
  <c r="G1213" i="11" s="1"/>
  <c r="E1222" i="11"/>
  <c r="G1222" i="11"/>
  <c r="F1223" i="11"/>
  <c r="E1223" i="11" s="1"/>
  <c r="E1231" i="11"/>
  <c r="G1231" i="11"/>
  <c r="F1232" i="11"/>
  <c r="E1232" i="11" s="1"/>
  <c r="E1240" i="11"/>
  <c r="G1240" i="11"/>
  <c r="F1241" i="11"/>
  <c r="E1241" i="11" s="1"/>
  <c r="G1241" i="11"/>
  <c r="F1242" i="11"/>
  <c r="F1243" i="11" s="1"/>
  <c r="E1249" i="11"/>
  <c r="G1249" i="11"/>
  <c r="F1250" i="11"/>
  <c r="G1250" i="11" s="1"/>
  <c r="F1251" i="11"/>
  <c r="E1251" i="11" s="1"/>
  <c r="F1252" i="11"/>
  <c r="G1252" i="11" s="1"/>
  <c r="F1253" i="11"/>
  <c r="E1253" i="11" s="1"/>
  <c r="E1258" i="11"/>
  <c r="G1258" i="11"/>
  <c r="F1259" i="11"/>
  <c r="E1259" i="11" s="1"/>
  <c r="F1260" i="11"/>
  <c r="E1260" i="11" s="1"/>
  <c r="E1267" i="11"/>
  <c r="G1267" i="11"/>
  <c r="F1268" i="11"/>
  <c r="E1268" i="11" s="1"/>
  <c r="G1268" i="11"/>
  <c r="F1269" i="11"/>
  <c r="F1270" i="11" s="1"/>
  <c r="E1276" i="11"/>
  <c r="G1276" i="11"/>
  <c r="F1277" i="11"/>
  <c r="E1277" i="11" s="1"/>
  <c r="E1285" i="11"/>
  <c r="G1285" i="11"/>
  <c r="F1286" i="11"/>
  <c r="E1286" i="11" s="1"/>
  <c r="F1287" i="11"/>
  <c r="E1287" i="11" s="1"/>
  <c r="E1293" i="11"/>
  <c r="G1293" i="11"/>
  <c r="F1294" i="11"/>
  <c r="G1294" i="11" s="1"/>
  <c r="F1295" i="11"/>
  <c r="F1296" i="11" s="1"/>
  <c r="E1303" i="11"/>
  <c r="G1303" i="11"/>
  <c r="E1304" i="11"/>
  <c r="F1304" i="11"/>
  <c r="G1304" i="11"/>
  <c r="F1305" i="11"/>
  <c r="E1305" i="11" s="1"/>
  <c r="E1312" i="11"/>
  <c r="G1312" i="11"/>
  <c r="F1313" i="11"/>
  <c r="F1314" i="11"/>
  <c r="E1314" i="11" s="1"/>
  <c r="F1315" i="11"/>
  <c r="E1315" i="11" s="1"/>
  <c r="G1315" i="11"/>
  <c r="E1320" i="11"/>
  <c r="G1320" i="11"/>
  <c r="E1321" i="11"/>
  <c r="F1321" i="11"/>
  <c r="G1321" i="11" s="1"/>
  <c r="E1329" i="11"/>
  <c r="G1329" i="11"/>
  <c r="F1330" i="11"/>
  <c r="E1330" i="11" s="1"/>
  <c r="G1330" i="11"/>
  <c r="F1331" i="11"/>
  <c r="F1332" i="11" s="1"/>
  <c r="E1338" i="11"/>
  <c r="G1338" i="11"/>
  <c r="E1339" i="11"/>
  <c r="F1339" i="11"/>
  <c r="G1339" i="11"/>
  <c r="G1340" i="11" s="1"/>
  <c r="G1341" i="11" s="1"/>
  <c r="G1342" i="11" s="1"/>
  <c r="G1343" i="11" s="1"/>
  <c r="F1340" i="11"/>
  <c r="F1341" i="11" s="1"/>
  <c r="E1348" i="11"/>
  <c r="G1348" i="11"/>
  <c r="F1349" i="11"/>
  <c r="E1349" i="11" s="1"/>
  <c r="E1350" i="11"/>
  <c r="F1350" i="11"/>
  <c r="G1350" i="11" s="1"/>
  <c r="E1360" i="11"/>
  <c r="G1360" i="11"/>
  <c r="F1361" i="11"/>
  <c r="E1361" i="11" s="1"/>
  <c r="F1362" i="11"/>
  <c r="F1363" i="11" s="1"/>
  <c r="E1370" i="11"/>
  <c r="G1370" i="11"/>
  <c r="F1371" i="11"/>
  <c r="G1371" i="11" s="1"/>
  <c r="F1372" i="11"/>
  <c r="F1373" i="11" s="1"/>
  <c r="G1372" i="11"/>
  <c r="E1379" i="11"/>
  <c r="G1379" i="11"/>
  <c r="E1380" i="11"/>
  <c r="F1380" i="11"/>
  <c r="G1380" i="11" s="1"/>
  <c r="F1381" i="11"/>
  <c r="E1381" i="11" s="1"/>
  <c r="E1390" i="11"/>
  <c r="G1390" i="11"/>
  <c r="F1391" i="11"/>
  <c r="E1391" i="11" s="1"/>
  <c r="F1392" i="11"/>
  <c r="F1393" i="11" s="1"/>
  <c r="E1398" i="11"/>
  <c r="G1398" i="11"/>
  <c r="F1399" i="11"/>
  <c r="E1399" i="11" s="1"/>
  <c r="G1399" i="11"/>
  <c r="F1400" i="11"/>
  <c r="G1400" i="11" s="1"/>
  <c r="E1407" i="11"/>
  <c r="G1407" i="11"/>
  <c r="E1408" i="11"/>
  <c r="F1408" i="11"/>
  <c r="G1408" i="11" s="1"/>
  <c r="F1409" i="11"/>
  <c r="E1409" i="11" s="1"/>
  <c r="E1410" i="11"/>
  <c r="F1410" i="11"/>
  <c r="G1410" i="11" s="1"/>
  <c r="E1415" i="11"/>
  <c r="G1415" i="11"/>
  <c r="E1416" i="11"/>
  <c r="F1416" i="11"/>
  <c r="G1416" i="11"/>
  <c r="F1417" i="11"/>
  <c r="F1418" i="11" s="1"/>
  <c r="E1424" i="11"/>
  <c r="G1424" i="11"/>
  <c r="F1425" i="11"/>
  <c r="E1425" i="11" s="1"/>
  <c r="G1425" i="11"/>
  <c r="F1426" i="11"/>
  <c r="G1426" i="11" s="1"/>
  <c r="E1433" i="11"/>
  <c r="G1433" i="11"/>
  <c r="F1434" i="11"/>
  <c r="E1434" i="11" s="1"/>
  <c r="E1435" i="11"/>
  <c r="F1435" i="11"/>
  <c r="F1436" i="11" s="1"/>
  <c r="G1435" i="11"/>
  <c r="E1442" i="11"/>
  <c r="G1442" i="11"/>
  <c r="F1443" i="11"/>
  <c r="F1444" i="11" s="1"/>
  <c r="E1451" i="11"/>
  <c r="G1451" i="11"/>
  <c r="E1452" i="11"/>
  <c r="F1452" i="11"/>
  <c r="G1452" i="11"/>
  <c r="F1453" i="11"/>
  <c r="G1453" i="11" s="1"/>
  <c r="E1460" i="11"/>
  <c r="G1460" i="11"/>
  <c r="E1461" i="11"/>
  <c r="F1461" i="11"/>
  <c r="G1461" i="11" s="1"/>
  <c r="F1462" i="11"/>
  <c r="E1462" i="11" s="1"/>
  <c r="E1469" i="11"/>
  <c r="G1469" i="11"/>
  <c r="F1470" i="11"/>
  <c r="E1470" i="11" s="1"/>
  <c r="F1471" i="11"/>
  <c r="F1472" i="11" s="1"/>
  <c r="E1482" i="11"/>
  <c r="E1483" i="11" s="1"/>
  <c r="E1484" i="11" s="1"/>
  <c r="E1485" i="11" s="1"/>
  <c r="E1486" i="11" s="1"/>
  <c r="E1487" i="11" s="1"/>
  <c r="G1482" i="11"/>
  <c r="F1483" i="11"/>
  <c r="F1484" i="11" s="1"/>
  <c r="F1485" i="11" s="1"/>
  <c r="F1486" i="11" s="1"/>
  <c r="F1487" i="11" s="1"/>
  <c r="G1483" i="11"/>
  <c r="G1484" i="11" s="1"/>
  <c r="G1485" i="11" s="1"/>
  <c r="G1486" i="11" s="1"/>
  <c r="G1487" i="11" s="1"/>
  <c r="E1491" i="11"/>
  <c r="E1492" i="11" s="1"/>
  <c r="E1493" i="11" s="1"/>
  <c r="E1494" i="11" s="1"/>
  <c r="E1495" i="11" s="1"/>
  <c r="G1491" i="11"/>
  <c r="F1492" i="11"/>
  <c r="G1492" i="11"/>
  <c r="F1493" i="11"/>
  <c r="F1494" i="11" s="1"/>
  <c r="F1495" i="11" s="1"/>
  <c r="G1493" i="11"/>
  <c r="G1494" i="11" s="1"/>
  <c r="G1495" i="11" s="1"/>
  <c r="E1500" i="11"/>
  <c r="G1500" i="11"/>
  <c r="F1501" i="11"/>
  <c r="F1502" i="11" s="1"/>
  <c r="E1508" i="11"/>
  <c r="E1509" i="11"/>
  <c r="F1509" i="11"/>
  <c r="F1510" i="11" s="1"/>
  <c r="E1517" i="11"/>
  <c r="G1517" i="11"/>
  <c r="E1518" i="11"/>
  <c r="F1518" i="11"/>
  <c r="G1518" i="11"/>
  <c r="F1519" i="11"/>
  <c r="E1519" i="11" s="1"/>
  <c r="E1525" i="11"/>
  <c r="G1525" i="11"/>
  <c r="F1526" i="11"/>
  <c r="E1526" i="11" s="1"/>
  <c r="F1527" i="11"/>
  <c r="F1528" i="11" s="1"/>
  <c r="E1534" i="11"/>
  <c r="G1534" i="11"/>
  <c r="F1535" i="11"/>
  <c r="E1535" i="11" s="1"/>
  <c r="G1535" i="11"/>
  <c r="F1536" i="11"/>
  <c r="G1536" i="11" s="1"/>
  <c r="E1543" i="11"/>
  <c r="G1543" i="11"/>
  <c r="E1544" i="11"/>
  <c r="F1544" i="11"/>
  <c r="G1544" i="11" s="1"/>
  <c r="F1545" i="11"/>
  <c r="E1545" i="11" s="1"/>
  <c r="E1552" i="11"/>
  <c r="G1552" i="11"/>
  <c r="E1553" i="11"/>
  <c r="F1553" i="11"/>
  <c r="G1553" i="11"/>
  <c r="F1554" i="11"/>
  <c r="F1555" i="11" s="1"/>
  <c r="E1561" i="11"/>
  <c r="G1561" i="11"/>
  <c r="F1562" i="11"/>
  <c r="E1562" i="11" s="1"/>
  <c r="G1562" i="11"/>
  <c r="F1563" i="11"/>
  <c r="G1563" i="11" s="1"/>
  <c r="E1571" i="11"/>
  <c r="G1571" i="11"/>
  <c r="E1572" i="11"/>
  <c r="F1572" i="11"/>
  <c r="G1572" i="11" s="1"/>
  <c r="F1573" i="11"/>
  <c r="E1573" i="11" s="1"/>
  <c r="E1579" i="11"/>
  <c r="G1579" i="11"/>
  <c r="E1580" i="11"/>
  <c r="F1580" i="11"/>
  <c r="G1580" i="11"/>
  <c r="F1581" i="11"/>
  <c r="F1582" i="11" s="1"/>
  <c r="E1588" i="11"/>
  <c r="G1588" i="11"/>
  <c r="F1589" i="11"/>
  <c r="E1589" i="11" s="1"/>
  <c r="G1589" i="11"/>
  <c r="F1590" i="11"/>
  <c r="G1590" i="11" s="1"/>
  <c r="E1597" i="11"/>
  <c r="G1597" i="11"/>
  <c r="F1598" i="11"/>
  <c r="E1598" i="11" s="1"/>
  <c r="E1599" i="11"/>
  <c r="F1599" i="11"/>
  <c r="G1599" i="11" s="1"/>
  <c r="E1606" i="11"/>
  <c r="G1606" i="11"/>
  <c r="F1607" i="11"/>
  <c r="E1607" i="11" s="1"/>
  <c r="F1608" i="11"/>
  <c r="F1609" i="11" s="1"/>
  <c r="E1615" i="11"/>
  <c r="G1615" i="11"/>
  <c r="F1616" i="11"/>
  <c r="G1616" i="11" s="1"/>
  <c r="F1617" i="11"/>
  <c r="F1618" i="11" s="1"/>
  <c r="G1617" i="11"/>
  <c r="E1625" i="11"/>
  <c r="G1625" i="11"/>
  <c r="E1626" i="11"/>
  <c r="F1626" i="11"/>
  <c r="G1626" i="11"/>
  <c r="F1627" i="11"/>
  <c r="E1627" i="11" s="1"/>
  <c r="G1627" i="11"/>
  <c r="E1634" i="11"/>
  <c r="G1634" i="11"/>
  <c r="F1635" i="11"/>
  <c r="F1636" i="11" s="1"/>
  <c r="E1644" i="11"/>
  <c r="G1644" i="11"/>
  <c r="F1645" i="11"/>
  <c r="F1646" i="11" s="1"/>
  <c r="G1645" i="11"/>
  <c r="E1655" i="11"/>
  <c r="G1655" i="11"/>
  <c r="E1656" i="11"/>
  <c r="F1656" i="11"/>
  <c r="G1656" i="11" s="1"/>
  <c r="F1657" i="11"/>
  <c r="E1657" i="11" s="1"/>
  <c r="E1663" i="11"/>
  <c r="G1663" i="11"/>
  <c r="F1664" i="11"/>
  <c r="E1664" i="11" s="1"/>
  <c r="G1664" i="11"/>
  <c r="F1665" i="11"/>
  <c r="F1666" i="11" s="1"/>
  <c r="E1672" i="11"/>
  <c r="G1672" i="11"/>
  <c r="F1673" i="11"/>
  <c r="E1673" i="11" s="1"/>
  <c r="G1673" i="11"/>
  <c r="F1674" i="11"/>
  <c r="G1674" i="11" s="1"/>
  <c r="E1683" i="11"/>
  <c r="G1683" i="11"/>
  <c r="F1684" i="11"/>
  <c r="E1684" i="11" s="1"/>
  <c r="E1685" i="11"/>
  <c r="F1685" i="11"/>
  <c r="G1685" i="11" s="1"/>
  <c r="F499" i="13" l="1"/>
  <c r="E498" i="13"/>
  <c r="G498" i="13"/>
  <c r="F568" i="13"/>
  <c r="E567" i="13"/>
  <c r="G567" i="13"/>
  <c r="E297" i="13"/>
  <c r="G297" i="13"/>
  <c r="E50" i="13"/>
  <c r="G50" i="13"/>
  <c r="E713" i="13"/>
  <c r="G713" i="13"/>
  <c r="F269" i="13"/>
  <c r="E268" i="13"/>
  <c r="G268" i="13"/>
  <c r="F590" i="13"/>
  <c r="E589" i="13"/>
  <c r="G589" i="13"/>
  <c r="E140" i="13"/>
  <c r="G140" i="13"/>
  <c r="G305" i="13"/>
  <c r="E305" i="13"/>
  <c r="G780" i="13"/>
  <c r="E780" i="13"/>
  <c r="G215" i="13"/>
  <c r="E215" i="13"/>
  <c r="G102" i="13"/>
  <c r="E102" i="13"/>
  <c r="G505" i="13"/>
  <c r="F506" i="13"/>
  <c r="E505" i="13"/>
  <c r="E582" i="13"/>
  <c r="G582" i="13"/>
  <c r="F583" i="13"/>
  <c r="G885" i="13"/>
  <c r="E885" i="13"/>
  <c r="E536" i="13"/>
  <c r="G536" i="13"/>
  <c r="F537" i="13"/>
  <c r="E893" i="13"/>
  <c r="G893" i="13"/>
  <c r="E825" i="13"/>
  <c r="G825" i="13"/>
  <c r="F826" i="13"/>
  <c r="E232" i="13"/>
  <c r="G232" i="13"/>
  <c r="G58" i="13"/>
  <c r="E58" i="13"/>
  <c r="F12" i="13"/>
  <c r="G11" i="13"/>
  <c r="E11" i="13"/>
  <c r="F477" i="13"/>
  <c r="E476" i="13"/>
  <c r="G476" i="13"/>
  <c r="F386" i="13"/>
  <c r="E385" i="13"/>
  <c r="G385" i="13"/>
  <c r="G66" i="13"/>
  <c r="E66" i="13"/>
  <c r="G757" i="13"/>
  <c r="E757" i="13"/>
  <c r="G126" i="13"/>
  <c r="E126" i="13"/>
  <c r="G439" i="13"/>
  <c r="F440" i="13"/>
  <c r="E439" i="13"/>
  <c r="E931" i="13"/>
  <c r="G931" i="13"/>
  <c r="F223" i="13"/>
  <c r="E222" i="13"/>
  <c r="G222" i="13"/>
  <c r="E118" i="13"/>
  <c r="G118" i="13"/>
  <c r="E401" i="13"/>
  <c r="G401" i="13"/>
  <c r="F402" i="13"/>
  <c r="F312" i="13"/>
  <c r="E311" i="13"/>
  <c r="G311" i="13"/>
  <c r="F335" i="13"/>
  <c r="G334" i="13"/>
  <c r="E334" i="13"/>
  <c r="E184" i="13"/>
  <c r="G184" i="13"/>
  <c r="G201" i="13"/>
  <c r="E201" i="13"/>
  <c r="G839" i="13"/>
  <c r="E839" i="13"/>
  <c r="F840" i="13"/>
  <c r="G147" i="13"/>
  <c r="E147" i="13"/>
  <c r="G552" i="13"/>
  <c r="E552" i="13"/>
  <c r="E363" i="13"/>
  <c r="G363" i="13"/>
  <c r="F110" i="13"/>
  <c r="G109" i="13"/>
  <c r="E109" i="13"/>
  <c r="E446" i="13"/>
  <c r="G446" i="13"/>
  <c r="F447" i="13"/>
  <c r="G192" i="13"/>
  <c r="E192" i="13"/>
  <c r="G283" i="13"/>
  <c r="E283" i="13"/>
  <c r="G262" i="13"/>
  <c r="E262" i="13"/>
  <c r="E424" i="13"/>
  <c r="G424" i="13"/>
  <c r="F425" i="13"/>
  <c r="E512" i="13"/>
  <c r="G512" i="13"/>
  <c r="F513" i="13"/>
  <c r="E787" i="13"/>
  <c r="G787" i="13"/>
  <c r="E706" i="13"/>
  <c r="G706" i="13"/>
  <c r="G560" i="13"/>
  <c r="E560" i="13"/>
  <c r="E469" i="13"/>
  <c r="G469" i="13"/>
  <c r="F470" i="13"/>
  <c r="F521" i="13"/>
  <c r="E520" i="13"/>
  <c r="G520" i="13"/>
  <c r="F432" i="13"/>
  <c r="E431" i="13"/>
  <c r="G431" i="13"/>
  <c r="G393" i="13"/>
  <c r="F394" i="13"/>
  <c r="E393" i="13"/>
  <c r="E802" i="13"/>
  <c r="G802" i="13"/>
  <c r="F803" i="13"/>
  <c r="G923" i="13"/>
  <c r="E923" i="13"/>
  <c r="F635" i="13"/>
  <c r="E634" i="13"/>
  <c r="G634" i="13"/>
  <c r="F356" i="13"/>
  <c r="E355" i="13"/>
  <c r="G355" i="13"/>
  <c r="G462" i="13"/>
  <c r="F463" i="13"/>
  <c r="E462" i="13"/>
  <c r="G878" i="13"/>
  <c r="E878" i="13"/>
  <c r="G862" i="13"/>
  <c r="E862" i="13"/>
  <c r="F863" i="13"/>
  <c r="G327" i="13"/>
  <c r="E327" i="13"/>
  <c r="E955" i="13"/>
  <c r="F956" i="13"/>
  <c r="G955" i="13"/>
  <c r="G483" i="13"/>
  <c r="F484" i="13"/>
  <c r="E483" i="13"/>
  <c r="E255" i="13"/>
  <c r="G255" i="13"/>
  <c r="G34" i="13"/>
  <c r="E34" i="13"/>
  <c r="G948" i="13"/>
  <c r="E948" i="13"/>
  <c r="E162" i="13"/>
  <c r="G162" i="13"/>
  <c r="E626" i="13"/>
  <c r="G626" i="13"/>
  <c r="F627" i="13"/>
  <c r="E320" i="13"/>
  <c r="G320" i="13"/>
  <c r="E491" i="13"/>
  <c r="G491" i="13"/>
  <c r="F492" i="13"/>
  <c r="F613" i="13"/>
  <c r="E612" i="13"/>
  <c r="G612" i="13"/>
  <c r="G239" i="13"/>
  <c r="E239" i="13"/>
  <c r="G349" i="13"/>
  <c r="E349" i="13"/>
  <c r="G80" i="13"/>
  <c r="E80" i="13"/>
  <c r="E674" i="13"/>
  <c r="G674" i="13"/>
  <c r="F675" i="13"/>
  <c r="F290" i="13"/>
  <c r="G289" i="13"/>
  <c r="E289" i="13"/>
  <c r="F544" i="13"/>
  <c r="E543" i="13"/>
  <c r="G543" i="13"/>
  <c r="F409" i="13"/>
  <c r="E408" i="13"/>
  <c r="G408" i="13"/>
  <c r="E208" i="13"/>
  <c r="G208" i="13"/>
  <c r="F683" i="13"/>
  <c r="E682" i="13"/>
  <c r="G682" i="13"/>
  <c r="E95" i="13"/>
  <c r="G95" i="13"/>
  <c r="E73" i="13"/>
  <c r="G73" i="13"/>
  <c r="G529" i="13"/>
  <c r="F530" i="13"/>
  <c r="E529" i="13"/>
  <c r="G416" i="13"/>
  <c r="F417" i="13"/>
  <c r="E416" i="13"/>
  <c r="G371" i="13"/>
  <c r="E371" i="13"/>
  <c r="F455" i="13"/>
  <c r="E454" i="13"/>
  <c r="G454" i="13"/>
  <c r="E342" i="13"/>
  <c r="G342" i="13"/>
  <c r="F658" i="13"/>
  <c r="E657" i="13"/>
  <c r="G657" i="13"/>
  <c r="F379" i="13"/>
  <c r="G378" i="13"/>
  <c r="E378" i="13"/>
  <c r="G169" i="13"/>
  <c r="E169" i="13"/>
  <c r="E26" i="13"/>
  <c r="G26" i="13"/>
  <c r="E276" i="13"/>
  <c r="G276" i="13"/>
  <c r="G177" i="13"/>
  <c r="E177" i="13"/>
  <c r="G1618" i="11"/>
  <c r="F1619" i="11"/>
  <c r="E1618" i="11"/>
  <c r="E1582" i="11"/>
  <c r="G1582" i="11"/>
  <c r="F1583" i="11"/>
  <c r="E1510" i="11"/>
  <c r="F1511" i="11"/>
  <c r="E1528" i="11"/>
  <c r="F1529" i="11"/>
  <c r="G1528" i="11"/>
  <c r="F1342" i="11"/>
  <c r="E1341" i="11"/>
  <c r="E1332" i="11"/>
  <c r="G1332" i="11"/>
  <c r="F1333" i="11"/>
  <c r="E1502" i="11"/>
  <c r="G1502" i="11"/>
  <c r="F1503" i="11"/>
  <c r="E1418" i="11"/>
  <c r="G1418" i="11"/>
  <c r="F1419" i="11"/>
  <c r="E1393" i="11"/>
  <c r="G1393" i="11"/>
  <c r="F1394" i="11"/>
  <c r="E1444" i="11"/>
  <c r="G1444" i="11"/>
  <c r="F1445" i="11"/>
  <c r="G1373" i="11"/>
  <c r="F1374" i="11"/>
  <c r="E1373" i="11"/>
  <c r="G1646" i="11"/>
  <c r="F1647" i="11"/>
  <c r="E1646" i="11"/>
  <c r="E1609" i="11"/>
  <c r="F1610" i="11"/>
  <c r="G1609" i="11"/>
  <c r="E1555" i="11"/>
  <c r="G1555" i="11"/>
  <c r="F1556" i="11"/>
  <c r="E1472" i="11"/>
  <c r="G1472" i="11"/>
  <c r="F1473" i="11"/>
  <c r="E1636" i="11"/>
  <c r="F1637" i="11"/>
  <c r="G1636" i="11"/>
  <c r="E1666" i="11"/>
  <c r="G1666" i="11"/>
  <c r="F1667" i="11"/>
  <c r="E1436" i="11"/>
  <c r="G1436" i="11"/>
  <c r="F1437" i="11"/>
  <c r="E1363" i="11"/>
  <c r="G1363" i="11"/>
  <c r="F1364" i="11"/>
  <c r="E1674" i="11"/>
  <c r="G1665" i="11"/>
  <c r="F1658" i="11"/>
  <c r="G1635" i="11"/>
  <c r="F1628" i="11"/>
  <c r="E1616" i="11"/>
  <c r="G1608" i="11"/>
  <c r="E1590" i="11"/>
  <c r="G1581" i="11"/>
  <c r="F1574" i="11"/>
  <c r="E1563" i="11"/>
  <c r="G1554" i="11"/>
  <c r="F1546" i="11"/>
  <c r="E1536" i="11"/>
  <c r="G1527" i="11"/>
  <c r="F1520" i="11"/>
  <c r="G1501" i="11"/>
  <c r="G1471" i="11"/>
  <c r="F1463" i="11"/>
  <c r="E1453" i="11"/>
  <c r="G1443" i="11"/>
  <c r="E1426" i="11"/>
  <c r="G1417" i="11"/>
  <c r="E1400" i="11"/>
  <c r="G1392" i="11"/>
  <c r="F1382" i="11"/>
  <c r="E1371" i="11"/>
  <c r="G1362" i="11"/>
  <c r="E1340" i="11"/>
  <c r="G1331" i="11"/>
  <c r="E1313" i="11"/>
  <c r="G1313" i="11"/>
  <c r="G1139" i="11"/>
  <c r="F1140" i="11"/>
  <c r="E1139" i="11"/>
  <c r="G1088" i="11"/>
  <c r="F1089" i="11"/>
  <c r="E1088" i="11"/>
  <c r="E1051" i="11"/>
  <c r="G1051" i="11"/>
  <c r="F1052" i="11"/>
  <c r="G1002" i="11"/>
  <c r="F1003" i="11"/>
  <c r="E1002" i="11"/>
  <c r="G1243" i="11"/>
  <c r="F1244" i="11"/>
  <c r="E1243" i="11"/>
  <c r="E1130" i="11"/>
  <c r="G1130" i="11"/>
  <c r="F1131" i="11"/>
  <c r="E1078" i="11"/>
  <c r="G1078" i="11"/>
  <c r="F1079" i="11"/>
  <c r="G1684" i="11"/>
  <c r="F1675" i="11"/>
  <c r="E1665" i="11"/>
  <c r="G1657" i="11"/>
  <c r="E1635" i="11"/>
  <c r="E1608" i="11"/>
  <c r="G1598" i="11"/>
  <c r="F1591" i="11"/>
  <c r="E1581" i="11"/>
  <c r="G1573" i="11"/>
  <c r="F1564" i="11"/>
  <c r="E1554" i="11"/>
  <c r="G1545" i="11"/>
  <c r="F1537" i="11"/>
  <c r="E1527" i="11"/>
  <c r="G1519" i="11"/>
  <c r="E1501" i="11"/>
  <c r="E1471" i="11"/>
  <c r="G1462" i="11"/>
  <c r="F1454" i="11"/>
  <c r="E1443" i="11"/>
  <c r="G1434" i="11"/>
  <c r="F1427" i="11"/>
  <c r="E1417" i="11"/>
  <c r="G1409" i="11"/>
  <c r="F1401" i="11"/>
  <c r="E1392" i="11"/>
  <c r="G1381" i="11"/>
  <c r="E1362" i="11"/>
  <c r="G1349" i="11"/>
  <c r="E1331" i="11"/>
  <c r="F1686" i="11"/>
  <c r="E1645" i="11"/>
  <c r="E1617" i="11"/>
  <c r="G1607" i="11"/>
  <c r="F1600" i="11"/>
  <c r="G1526" i="11"/>
  <c r="G1470" i="11"/>
  <c r="F1411" i="11"/>
  <c r="G1391" i="11"/>
  <c r="E1372" i="11"/>
  <c r="G1361" i="11"/>
  <c r="F1351" i="11"/>
  <c r="F1322" i="11"/>
  <c r="G1314" i="11"/>
  <c r="G1114" i="11"/>
  <c r="F1115" i="11"/>
  <c r="G1115" i="11" s="1"/>
  <c r="E1020" i="11"/>
  <c r="G1020" i="11"/>
  <c r="F1021" i="11"/>
  <c r="G1270" i="11"/>
  <c r="F1271" i="11"/>
  <c r="E1270" i="11"/>
  <c r="G1061" i="11"/>
  <c r="F1062" i="11"/>
  <c r="E1061" i="11"/>
  <c r="F1316" i="11"/>
  <c r="G1296" i="11"/>
  <c r="F1297" i="11"/>
  <c r="E1296" i="11"/>
  <c r="G1189" i="11"/>
  <c r="F1190" i="11"/>
  <c r="E1189" i="11"/>
  <c r="E1181" i="11"/>
  <c r="G1181" i="11"/>
  <c r="G1030" i="11"/>
  <c r="F1031" i="11"/>
  <c r="E1030" i="11"/>
  <c r="F1306" i="11"/>
  <c r="E1294" i="11"/>
  <c r="G1286" i="11"/>
  <c r="F1278" i="11"/>
  <c r="G1259" i="11"/>
  <c r="F1254" i="11"/>
  <c r="F1224" i="11"/>
  <c r="E1213" i="11"/>
  <c r="G1203" i="11"/>
  <c r="G1180" i="11"/>
  <c r="G1178" i="11"/>
  <c r="E1164" i="11"/>
  <c r="E1162" i="11"/>
  <c r="F974" i="11"/>
  <c r="E973" i="11"/>
  <c r="G963" i="11"/>
  <c r="F964" i="11"/>
  <c r="F893" i="11"/>
  <c r="E892" i="11"/>
  <c r="F779" i="11"/>
  <c r="E778" i="11"/>
  <c r="G768" i="11"/>
  <c r="F769" i="11"/>
  <c r="F699" i="11"/>
  <c r="E698" i="11"/>
  <c r="G688" i="11"/>
  <c r="F689" i="11"/>
  <c r="F477" i="11"/>
  <c r="E476" i="11"/>
  <c r="G476" i="11"/>
  <c r="F452" i="11"/>
  <c r="E451" i="11"/>
  <c r="G451" i="11"/>
  <c r="G223" i="11"/>
  <c r="E223" i="11"/>
  <c r="F224" i="11"/>
  <c r="G1295" i="11"/>
  <c r="F1288" i="11"/>
  <c r="G1269" i="11"/>
  <c r="F1261" i="11"/>
  <c r="E1252" i="11"/>
  <c r="E1250" i="11"/>
  <c r="G1242" i="11"/>
  <c r="F1233" i="11"/>
  <c r="F1205" i="11"/>
  <c r="E1196" i="11"/>
  <c r="G1188" i="11"/>
  <c r="E1171" i="11"/>
  <c r="G1163" i="11"/>
  <c r="F1156" i="11"/>
  <c r="G1138" i="11"/>
  <c r="G1113" i="11"/>
  <c r="F1106" i="11"/>
  <c r="E1096" i="11"/>
  <c r="G1087" i="11"/>
  <c r="E1070" i="11"/>
  <c r="E1040" i="11"/>
  <c r="E1012" i="11"/>
  <c r="G984" i="11"/>
  <c r="F985" i="11"/>
  <c r="E963" i="11"/>
  <c r="G928" i="11"/>
  <c r="F929" i="11"/>
  <c r="F921" i="11"/>
  <c r="E920" i="11"/>
  <c r="G910" i="11"/>
  <c r="F911" i="11"/>
  <c r="F808" i="11"/>
  <c r="E807" i="11"/>
  <c r="E768" i="11"/>
  <c r="F724" i="11"/>
  <c r="E723" i="11"/>
  <c r="E688" i="11"/>
  <c r="G364" i="11"/>
  <c r="E364" i="11"/>
  <c r="F365" i="11"/>
  <c r="G1305" i="11"/>
  <c r="G1277" i="11"/>
  <c r="G1253" i="11"/>
  <c r="G1251" i="11"/>
  <c r="G1223" i="11"/>
  <c r="F1214" i="11"/>
  <c r="E1180" i="11"/>
  <c r="G1170" i="11"/>
  <c r="F1165" i="11"/>
  <c r="E1129" i="11"/>
  <c r="G1095" i="11"/>
  <c r="E1077" i="11"/>
  <c r="E1050" i="11"/>
  <c r="E1019" i="11"/>
  <c r="E910" i="11"/>
  <c r="F864" i="11"/>
  <c r="E863" i="11"/>
  <c r="G797" i="11"/>
  <c r="F798" i="11"/>
  <c r="F750" i="11"/>
  <c r="E749" i="11"/>
  <c r="F580" i="11"/>
  <c r="E579" i="11"/>
  <c r="G579" i="11"/>
  <c r="E1295" i="11"/>
  <c r="G1287" i="11"/>
  <c r="E1269" i="11"/>
  <c r="G1260" i="11"/>
  <c r="E1242" i="11"/>
  <c r="G1232" i="11"/>
  <c r="G1204" i="11"/>
  <c r="F1197" i="11"/>
  <c r="E1188" i="11"/>
  <c r="G1179" i="11"/>
  <c r="F1172" i="11"/>
  <c r="G1155" i="11"/>
  <c r="F1147" i="11"/>
  <c r="E1138" i="11"/>
  <c r="F1097" i="11"/>
  <c r="E1087" i="11"/>
  <c r="F1071" i="11"/>
  <c r="E1060" i="11"/>
  <c r="G1049" i="11"/>
  <c r="F1041" i="11"/>
  <c r="E1029" i="11"/>
  <c r="F1013" i="11"/>
  <c r="E1001" i="11"/>
  <c r="F947" i="11"/>
  <c r="E946" i="11"/>
  <c r="G903" i="11"/>
  <c r="F904" i="11"/>
  <c r="G853" i="11"/>
  <c r="F854" i="11"/>
  <c r="F836" i="11"/>
  <c r="E835" i="11"/>
  <c r="E797" i="11"/>
  <c r="G714" i="11"/>
  <c r="F715" i="11"/>
  <c r="F674" i="11"/>
  <c r="E673" i="11"/>
  <c r="G664" i="11"/>
  <c r="F665" i="11"/>
  <c r="F502" i="11"/>
  <c r="E501" i="11"/>
  <c r="G501" i="11"/>
  <c r="E853" i="11"/>
  <c r="G826" i="11"/>
  <c r="F827" i="11"/>
  <c r="G760" i="11"/>
  <c r="F761" i="11"/>
  <c r="G740" i="11"/>
  <c r="F741" i="11"/>
  <c r="E714" i="11"/>
  <c r="E664" i="11"/>
  <c r="F426" i="11"/>
  <c r="E425" i="11"/>
  <c r="G425" i="11"/>
  <c r="G992" i="11"/>
  <c r="F993" i="11"/>
  <c r="E984" i="11"/>
  <c r="G973" i="11"/>
  <c r="G936" i="11"/>
  <c r="F937" i="11"/>
  <c r="E928" i="11"/>
  <c r="G892" i="11"/>
  <c r="G883" i="11"/>
  <c r="F884" i="11"/>
  <c r="G846" i="11"/>
  <c r="F847" i="11"/>
  <c r="E826" i="11"/>
  <c r="G778" i="11"/>
  <c r="E740" i="11"/>
  <c r="G698" i="11"/>
  <c r="G657" i="11"/>
  <c r="F658" i="11"/>
  <c r="F648" i="11"/>
  <c r="E647" i="11"/>
  <c r="E638" i="11"/>
  <c r="G638" i="11"/>
  <c r="F639" i="11"/>
  <c r="G991" i="11"/>
  <c r="F956" i="11"/>
  <c r="F875" i="11"/>
  <c r="F818" i="11"/>
  <c r="F733" i="11"/>
  <c r="F707" i="11"/>
  <c r="F682" i="11"/>
  <c r="E258" i="11"/>
  <c r="F259" i="11"/>
  <c r="G258" i="11"/>
  <c r="E128" i="11"/>
  <c r="G128" i="11"/>
  <c r="F129" i="11"/>
  <c r="F30" i="11"/>
  <c r="G29" i="11"/>
  <c r="E29" i="11"/>
  <c r="E983" i="11"/>
  <c r="G972" i="11"/>
  <c r="E927" i="11"/>
  <c r="G919" i="11"/>
  <c r="E902" i="11"/>
  <c r="G777" i="11"/>
  <c r="E759" i="11"/>
  <c r="G697" i="11"/>
  <c r="G672" i="11"/>
  <c r="E656" i="11"/>
  <c r="G646" i="11"/>
  <c r="E624" i="11"/>
  <c r="G624" i="11"/>
  <c r="F625" i="11"/>
  <c r="F384" i="11"/>
  <c r="G384" i="11" s="1"/>
  <c r="G383" i="11"/>
  <c r="F297" i="11"/>
  <c r="E296" i="11"/>
  <c r="G296" i="11"/>
  <c r="G277" i="11"/>
  <c r="E277" i="11"/>
  <c r="F278" i="11"/>
  <c r="F631" i="11"/>
  <c r="E630" i="11"/>
  <c r="G630" i="11"/>
  <c r="F606" i="11"/>
  <c r="E605" i="11"/>
  <c r="G605" i="11"/>
  <c r="E371" i="11"/>
  <c r="F372" i="11"/>
  <c r="G371" i="11"/>
  <c r="G336" i="11"/>
  <c r="F337" i="11"/>
  <c r="G307" i="11"/>
  <c r="F308" i="11"/>
  <c r="E573" i="11"/>
  <c r="G573" i="11"/>
  <c r="F574" i="11"/>
  <c r="F555" i="11"/>
  <c r="E554" i="11"/>
  <c r="G554" i="11"/>
  <c r="F528" i="11"/>
  <c r="E527" i="11"/>
  <c r="G527" i="11"/>
  <c r="E417" i="11"/>
  <c r="G417" i="11"/>
  <c r="F418" i="11"/>
  <c r="G251" i="11"/>
  <c r="E251" i="11"/>
  <c r="F252" i="11"/>
  <c r="E206" i="11"/>
  <c r="F207" i="11"/>
  <c r="G206" i="11"/>
  <c r="G120" i="11"/>
  <c r="F121" i="11"/>
  <c r="E120" i="11"/>
  <c r="F615" i="11"/>
  <c r="G572" i="11"/>
  <c r="F564" i="11"/>
  <c r="E450" i="11"/>
  <c r="F435" i="11"/>
  <c r="G416" i="11"/>
  <c r="F409" i="11"/>
  <c r="E218" i="11"/>
  <c r="G176" i="11"/>
  <c r="E176" i="11"/>
  <c r="E100" i="11"/>
  <c r="G100" i="11"/>
  <c r="F101" i="11"/>
  <c r="G91" i="11"/>
  <c r="F92" i="11"/>
  <c r="E91" i="11"/>
  <c r="E72" i="11"/>
  <c r="G72" i="11"/>
  <c r="F73" i="11"/>
  <c r="G64" i="11"/>
  <c r="F65" i="11"/>
  <c r="E64" i="11"/>
  <c r="E44" i="11"/>
  <c r="G44" i="11"/>
  <c r="F45" i="11"/>
  <c r="G36" i="11"/>
  <c r="F37" i="11"/>
  <c r="E36" i="11"/>
  <c r="E18" i="11"/>
  <c r="G18" i="11"/>
  <c r="F19" i="11"/>
  <c r="G10" i="11"/>
  <c r="F11" i="11"/>
  <c r="E10" i="11"/>
  <c r="E613" i="11"/>
  <c r="E589" i="11"/>
  <c r="E587" i="11"/>
  <c r="E562" i="11"/>
  <c r="F545" i="11"/>
  <c r="E536" i="11"/>
  <c r="F520" i="11"/>
  <c r="E510" i="11"/>
  <c r="F494" i="11"/>
  <c r="E485" i="11"/>
  <c r="F469" i="11"/>
  <c r="E460" i="11"/>
  <c r="F442" i="11"/>
  <c r="E407" i="11"/>
  <c r="F399" i="11"/>
  <c r="G389" i="11"/>
  <c r="E389" i="11"/>
  <c r="E315" i="11"/>
  <c r="F316" i="11"/>
  <c r="E271" i="11"/>
  <c r="G217" i="11"/>
  <c r="G195" i="11"/>
  <c r="E195" i="11"/>
  <c r="E146" i="11"/>
  <c r="G597" i="11"/>
  <c r="F590" i="11"/>
  <c r="G571" i="11"/>
  <c r="G544" i="11"/>
  <c r="F537" i="11"/>
  <c r="G519" i="11"/>
  <c r="F511" i="11"/>
  <c r="G493" i="11"/>
  <c r="F486" i="11"/>
  <c r="G468" i="11"/>
  <c r="F461" i="11"/>
  <c r="G441" i="11"/>
  <c r="G415" i="11"/>
  <c r="G335" i="11"/>
  <c r="E335" i="11"/>
  <c r="G306" i="11"/>
  <c r="E306" i="11"/>
  <c r="E156" i="11"/>
  <c r="F157" i="11"/>
  <c r="F140" i="11"/>
  <c r="G139" i="11"/>
  <c r="F84" i="11"/>
  <c r="E83" i="11"/>
  <c r="G83" i="11"/>
  <c r="F56" i="11"/>
  <c r="E55" i="11"/>
  <c r="G55" i="11"/>
  <c r="G363" i="11"/>
  <c r="E363" i="11"/>
  <c r="E345" i="11"/>
  <c r="F346" i="11"/>
  <c r="E276" i="11"/>
  <c r="G250" i="11"/>
  <c r="E250" i="11"/>
  <c r="E185" i="11"/>
  <c r="F186" i="11"/>
  <c r="F177" i="11"/>
  <c r="F168" i="11"/>
  <c r="G167" i="11"/>
  <c r="F112" i="11"/>
  <c r="E111" i="11"/>
  <c r="G111" i="11"/>
  <c r="F390" i="11"/>
  <c r="F357" i="11"/>
  <c r="G356" i="11"/>
  <c r="F329" i="11"/>
  <c r="G328" i="11"/>
  <c r="E305" i="11"/>
  <c r="E286" i="11"/>
  <c r="F287" i="11"/>
  <c r="F244" i="11"/>
  <c r="G243" i="11"/>
  <c r="E233" i="11"/>
  <c r="F234" i="11"/>
  <c r="F196" i="11"/>
  <c r="F147" i="11"/>
  <c r="G326" i="11"/>
  <c r="G295" i="11"/>
  <c r="G216" i="11"/>
  <c r="E28" i="11"/>
  <c r="E235" i="1"/>
  <c r="G956" i="13" l="1"/>
  <c r="E956" i="13"/>
  <c r="G583" i="13"/>
  <c r="E583" i="13"/>
  <c r="E530" i="13"/>
  <c r="G530" i="13"/>
  <c r="G356" i="13"/>
  <c r="E356" i="13"/>
  <c r="G335" i="13"/>
  <c r="E335" i="13"/>
  <c r="G826" i="13"/>
  <c r="E826" i="13"/>
  <c r="E683" i="13"/>
  <c r="G683" i="13"/>
  <c r="G675" i="13"/>
  <c r="E675" i="13"/>
  <c r="G492" i="13"/>
  <c r="E492" i="13"/>
  <c r="G863" i="13"/>
  <c r="E863" i="13"/>
  <c r="E463" i="13"/>
  <c r="G463" i="13"/>
  <c r="E432" i="13"/>
  <c r="G432" i="13"/>
  <c r="G110" i="13"/>
  <c r="E110" i="13"/>
  <c r="E506" i="13"/>
  <c r="G506" i="13"/>
  <c r="G803" i="13"/>
  <c r="E803" i="13"/>
  <c r="G470" i="13"/>
  <c r="E470" i="13"/>
  <c r="G425" i="13"/>
  <c r="E425" i="13"/>
  <c r="G379" i="13"/>
  <c r="E379" i="13"/>
  <c r="E417" i="13"/>
  <c r="G417" i="13"/>
  <c r="E635" i="13"/>
  <c r="G635" i="13"/>
  <c r="G513" i="13"/>
  <c r="E513" i="13"/>
  <c r="G447" i="13"/>
  <c r="E447" i="13"/>
  <c r="E840" i="13"/>
  <c r="G840" i="13"/>
  <c r="G312" i="13"/>
  <c r="E312" i="13"/>
  <c r="E440" i="13"/>
  <c r="G440" i="13"/>
  <c r="G544" i="13"/>
  <c r="E544" i="13"/>
  <c r="E394" i="13"/>
  <c r="G394" i="13"/>
  <c r="G402" i="13"/>
  <c r="E402" i="13"/>
  <c r="G477" i="13"/>
  <c r="E477" i="13"/>
  <c r="E568" i="13"/>
  <c r="G568" i="13"/>
  <c r="G455" i="13"/>
  <c r="E455" i="13"/>
  <c r="G521" i="13"/>
  <c r="E521" i="13"/>
  <c r="G223" i="13"/>
  <c r="E223" i="13"/>
  <c r="G537" i="13"/>
  <c r="E537" i="13"/>
  <c r="E590" i="13"/>
  <c r="G590" i="13"/>
  <c r="E658" i="13"/>
  <c r="G658" i="13"/>
  <c r="G409" i="13"/>
  <c r="E409" i="13"/>
  <c r="G290" i="13"/>
  <c r="E290" i="13"/>
  <c r="E613" i="13"/>
  <c r="G613" i="13"/>
  <c r="G627" i="13"/>
  <c r="E627" i="13"/>
  <c r="E484" i="13"/>
  <c r="G484" i="13"/>
  <c r="G386" i="13"/>
  <c r="E386" i="13"/>
  <c r="E12" i="13"/>
  <c r="G12" i="13"/>
  <c r="G269" i="13"/>
  <c r="E269" i="13"/>
  <c r="E499" i="13"/>
  <c r="G499" i="13"/>
  <c r="E287" i="11"/>
  <c r="G287" i="11"/>
  <c r="F288" i="11"/>
  <c r="G196" i="11"/>
  <c r="F197" i="11"/>
  <c r="E196" i="11"/>
  <c r="E329" i="11"/>
  <c r="G329" i="11"/>
  <c r="F113" i="11"/>
  <c r="G112" i="11"/>
  <c r="E112" i="11"/>
  <c r="F85" i="11"/>
  <c r="E84" i="11"/>
  <c r="G84" i="11"/>
  <c r="E207" i="11"/>
  <c r="F208" i="11"/>
  <c r="G207" i="11"/>
  <c r="G278" i="11"/>
  <c r="F279" i="11"/>
  <c r="E278" i="11"/>
  <c r="F31" i="11"/>
  <c r="E30" i="11"/>
  <c r="G30" i="11"/>
  <c r="F957" i="11"/>
  <c r="E956" i="11"/>
  <c r="G956" i="11"/>
  <c r="E648" i="11"/>
  <c r="G648" i="11"/>
  <c r="F649" i="11"/>
  <c r="E741" i="11"/>
  <c r="G741" i="11"/>
  <c r="F742" i="11"/>
  <c r="E836" i="11"/>
  <c r="G836" i="11"/>
  <c r="F837" i="11"/>
  <c r="E947" i="11"/>
  <c r="G947" i="11"/>
  <c r="F948" i="11"/>
  <c r="E1214" i="11"/>
  <c r="G1214" i="11"/>
  <c r="G365" i="11"/>
  <c r="E365" i="11"/>
  <c r="F366" i="11"/>
  <c r="E921" i="11"/>
  <c r="G921" i="11"/>
  <c r="F922" i="11"/>
  <c r="F1262" i="11"/>
  <c r="E1261" i="11"/>
  <c r="G1261" i="11"/>
  <c r="G477" i="11"/>
  <c r="E477" i="11"/>
  <c r="F478" i="11"/>
  <c r="G1278" i="11"/>
  <c r="F1279" i="11"/>
  <c r="E1278" i="11"/>
  <c r="E1600" i="11"/>
  <c r="G1600" i="11"/>
  <c r="F1601" i="11"/>
  <c r="F1080" i="11"/>
  <c r="E1079" i="11"/>
  <c r="G1079" i="11"/>
  <c r="E1052" i="11"/>
  <c r="G1052" i="11"/>
  <c r="G1628" i="11"/>
  <c r="F1629" i="11"/>
  <c r="E1628" i="11"/>
  <c r="F1611" i="11"/>
  <c r="E1610" i="11"/>
  <c r="G1610" i="11"/>
  <c r="F1375" i="11"/>
  <c r="E1374" i="11"/>
  <c r="G1374" i="11"/>
  <c r="F1343" i="11"/>
  <c r="E1343" i="11" s="1"/>
  <c r="E1342" i="11"/>
  <c r="E1583" i="11"/>
  <c r="G1583" i="11"/>
  <c r="E399" i="11"/>
  <c r="F400" i="11"/>
  <c r="G399" i="11"/>
  <c r="E73" i="11"/>
  <c r="G73" i="11"/>
  <c r="F74" i="11"/>
  <c r="E101" i="11"/>
  <c r="G101" i="11"/>
  <c r="F102" i="11"/>
  <c r="G409" i="11"/>
  <c r="F410" i="11"/>
  <c r="E409" i="11"/>
  <c r="G615" i="11"/>
  <c r="F616" i="11"/>
  <c r="E615" i="11"/>
  <c r="G555" i="11"/>
  <c r="E555" i="11"/>
  <c r="F556" i="11"/>
  <c r="G337" i="11"/>
  <c r="E337" i="11"/>
  <c r="F338" i="11"/>
  <c r="E129" i="11"/>
  <c r="G129" i="11"/>
  <c r="F130" i="11"/>
  <c r="F683" i="11"/>
  <c r="E682" i="11"/>
  <c r="G682" i="11"/>
  <c r="F659" i="11"/>
  <c r="E658" i="11"/>
  <c r="G658" i="11"/>
  <c r="F848" i="11"/>
  <c r="E847" i="11"/>
  <c r="G847" i="11"/>
  <c r="E937" i="11"/>
  <c r="G937" i="11"/>
  <c r="F938" i="11"/>
  <c r="E674" i="11"/>
  <c r="G674" i="11"/>
  <c r="F675" i="11"/>
  <c r="E854" i="11"/>
  <c r="G854" i="11"/>
  <c r="F855" i="11"/>
  <c r="E1071" i="11"/>
  <c r="G1071" i="11"/>
  <c r="F1072" i="11"/>
  <c r="E1172" i="11"/>
  <c r="G1172" i="11"/>
  <c r="F1173" i="11"/>
  <c r="F930" i="11"/>
  <c r="E929" i="11"/>
  <c r="G929" i="11"/>
  <c r="F1206" i="11"/>
  <c r="E1205" i="11"/>
  <c r="G1205" i="11"/>
  <c r="E689" i="11"/>
  <c r="G689" i="11"/>
  <c r="F690" i="11"/>
  <c r="F1298" i="11"/>
  <c r="E1297" i="11"/>
  <c r="G1297" i="11"/>
  <c r="F1428" i="11"/>
  <c r="E1427" i="11"/>
  <c r="G1427" i="11"/>
  <c r="F1565" i="11"/>
  <c r="E1564" i="11"/>
  <c r="G1564" i="11"/>
  <c r="F1245" i="11"/>
  <c r="E1244" i="11"/>
  <c r="G1244" i="11"/>
  <c r="E1140" i="11"/>
  <c r="G1140" i="11"/>
  <c r="G1520" i="11"/>
  <c r="F1521" i="11"/>
  <c r="E1520" i="11"/>
  <c r="G1574" i="11"/>
  <c r="E1574" i="11"/>
  <c r="F1575" i="11"/>
  <c r="F169" i="11"/>
  <c r="E168" i="11"/>
  <c r="G168" i="11"/>
  <c r="F141" i="11"/>
  <c r="G140" i="11"/>
  <c r="E140" i="11"/>
  <c r="E590" i="11"/>
  <c r="G590" i="11"/>
  <c r="G252" i="11"/>
  <c r="E252" i="11"/>
  <c r="F253" i="11"/>
  <c r="G574" i="11"/>
  <c r="E574" i="11"/>
  <c r="G606" i="11"/>
  <c r="E606" i="11"/>
  <c r="F607" i="11"/>
  <c r="G625" i="11"/>
  <c r="E625" i="11"/>
  <c r="F708" i="11"/>
  <c r="E707" i="11"/>
  <c r="G707" i="11"/>
  <c r="E639" i="11"/>
  <c r="G639" i="11"/>
  <c r="F640" i="11"/>
  <c r="E761" i="11"/>
  <c r="G761" i="11"/>
  <c r="E715" i="11"/>
  <c r="G715" i="11"/>
  <c r="F716" i="11"/>
  <c r="E1013" i="11"/>
  <c r="G1013" i="11"/>
  <c r="F1014" i="11"/>
  <c r="G580" i="11"/>
  <c r="E580" i="11"/>
  <c r="F581" i="11"/>
  <c r="E864" i="11"/>
  <c r="G864" i="11"/>
  <c r="F865" i="11"/>
  <c r="E808" i="11"/>
  <c r="G808" i="11"/>
  <c r="F809" i="11"/>
  <c r="F1157" i="11"/>
  <c r="E1156" i="11"/>
  <c r="G1156" i="11"/>
  <c r="F1234" i="11"/>
  <c r="E1233" i="11"/>
  <c r="G1233" i="11"/>
  <c r="F1289" i="11"/>
  <c r="E1288" i="11"/>
  <c r="G1288" i="11"/>
  <c r="E779" i="11"/>
  <c r="G779" i="11"/>
  <c r="F780" i="11"/>
  <c r="E974" i="11"/>
  <c r="G974" i="11"/>
  <c r="F975" i="11"/>
  <c r="E1271" i="11"/>
  <c r="G1271" i="11"/>
  <c r="G1658" i="11"/>
  <c r="F1659" i="11"/>
  <c r="E1658" i="11"/>
  <c r="G1437" i="11"/>
  <c r="E1437" i="11"/>
  <c r="E1556" i="11"/>
  <c r="G1556" i="11"/>
  <c r="F1446" i="11"/>
  <c r="E1445" i="11"/>
  <c r="G1445" i="11"/>
  <c r="E1419" i="11"/>
  <c r="G1419" i="11"/>
  <c r="E1333" i="11"/>
  <c r="G1333" i="11"/>
  <c r="E1529" i="11"/>
  <c r="G1529" i="11"/>
  <c r="E486" i="11"/>
  <c r="F487" i="11"/>
  <c r="G486" i="11"/>
  <c r="E45" i="11"/>
  <c r="G45" i="11"/>
  <c r="F46" i="11"/>
  <c r="G390" i="11"/>
  <c r="F391" i="11"/>
  <c r="E390" i="11"/>
  <c r="G177" i="11"/>
  <c r="E177" i="11"/>
  <c r="F178" i="11"/>
  <c r="E346" i="11"/>
  <c r="F347" i="11"/>
  <c r="G346" i="11"/>
  <c r="F57" i="11"/>
  <c r="E56" i="11"/>
  <c r="G56" i="11"/>
  <c r="E157" i="11"/>
  <c r="G157" i="11"/>
  <c r="F158" i="11"/>
  <c r="E511" i="11"/>
  <c r="F512" i="11"/>
  <c r="G511" i="11"/>
  <c r="E316" i="11"/>
  <c r="G316" i="11"/>
  <c r="F317" i="11"/>
  <c r="F443" i="11"/>
  <c r="G442" i="11"/>
  <c r="E442" i="11"/>
  <c r="F521" i="11"/>
  <c r="G520" i="11"/>
  <c r="E520" i="11"/>
  <c r="G435" i="11"/>
  <c r="F436" i="11"/>
  <c r="E435" i="11"/>
  <c r="G121" i="11"/>
  <c r="E121" i="11"/>
  <c r="F122" i="11"/>
  <c r="F734" i="11"/>
  <c r="E733" i="11"/>
  <c r="G733" i="11"/>
  <c r="E884" i="11"/>
  <c r="G884" i="11"/>
  <c r="F885" i="11"/>
  <c r="G426" i="11"/>
  <c r="E426" i="11"/>
  <c r="F427" i="11"/>
  <c r="G502" i="11"/>
  <c r="E502" i="11"/>
  <c r="F503" i="11"/>
  <c r="F905" i="11"/>
  <c r="E904" i="11"/>
  <c r="G904" i="11"/>
  <c r="E1097" i="11"/>
  <c r="G1097" i="11"/>
  <c r="F1098" i="11"/>
  <c r="E1165" i="11"/>
  <c r="G1165" i="11"/>
  <c r="E911" i="11"/>
  <c r="G911" i="11"/>
  <c r="F912" i="11"/>
  <c r="G452" i="11"/>
  <c r="E452" i="11"/>
  <c r="F453" i="11"/>
  <c r="G1224" i="11"/>
  <c r="F1225" i="11"/>
  <c r="E1224" i="11"/>
  <c r="G1306" i="11"/>
  <c r="F1307" i="11"/>
  <c r="E1306" i="11"/>
  <c r="G1316" i="11"/>
  <c r="E1316" i="11"/>
  <c r="E1411" i="11"/>
  <c r="G1411" i="11"/>
  <c r="F1132" i="11"/>
  <c r="E1131" i="11"/>
  <c r="G1131" i="11"/>
  <c r="G1382" i="11"/>
  <c r="F1383" i="11"/>
  <c r="E1382" i="11"/>
  <c r="F1638" i="11"/>
  <c r="E1637" i="11"/>
  <c r="G1637" i="11"/>
  <c r="F1648" i="11"/>
  <c r="E1647" i="11"/>
  <c r="G1647" i="11"/>
  <c r="G244" i="11"/>
  <c r="E244" i="11"/>
  <c r="F495" i="11"/>
  <c r="G494" i="11"/>
  <c r="E494" i="11"/>
  <c r="G147" i="11"/>
  <c r="E147" i="11"/>
  <c r="F148" i="11"/>
  <c r="E186" i="11"/>
  <c r="F187" i="11"/>
  <c r="G186" i="11"/>
  <c r="G528" i="11"/>
  <c r="E528" i="11"/>
  <c r="F529" i="11"/>
  <c r="E372" i="11"/>
  <c r="F373" i="11"/>
  <c r="G372" i="11"/>
  <c r="F819" i="11"/>
  <c r="E818" i="11"/>
  <c r="G818" i="11"/>
  <c r="E827" i="11"/>
  <c r="G827" i="11"/>
  <c r="F828" i="11"/>
  <c r="E665" i="11"/>
  <c r="G665" i="11"/>
  <c r="F666" i="11"/>
  <c r="E1041" i="11"/>
  <c r="G1041" i="11"/>
  <c r="F1042" i="11"/>
  <c r="E1197" i="11"/>
  <c r="G1197" i="11"/>
  <c r="F1198" i="11"/>
  <c r="E750" i="11"/>
  <c r="G750" i="11"/>
  <c r="F751" i="11"/>
  <c r="E985" i="11"/>
  <c r="G985" i="11"/>
  <c r="G224" i="11"/>
  <c r="E224" i="11"/>
  <c r="F225" i="11"/>
  <c r="E699" i="11"/>
  <c r="G699" i="11"/>
  <c r="F700" i="11"/>
  <c r="E893" i="11"/>
  <c r="G893" i="11"/>
  <c r="F894" i="11"/>
  <c r="G1254" i="11"/>
  <c r="E1254" i="11"/>
  <c r="E1190" i="11"/>
  <c r="G1190" i="11"/>
  <c r="F1022" i="11"/>
  <c r="E1021" i="11"/>
  <c r="G1021" i="11"/>
  <c r="E1322" i="11"/>
  <c r="G1322" i="11"/>
  <c r="F1323" i="11"/>
  <c r="E1686" i="11"/>
  <c r="G1686" i="11"/>
  <c r="F1687" i="11"/>
  <c r="F1402" i="11"/>
  <c r="E1401" i="11"/>
  <c r="G1401" i="11"/>
  <c r="F1455" i="11"/>
  <c r="E1454" i="11"/>
  <c r="G1454" i="11"/>
  <c r="F1538" i="11"/>
  <c r="E1537" i="11"/>
  <c r="G1537" i="11"/>
  <c r="F1592" i="11"/>
  <c r="G1591" i="11"/>
  <c r="E1591" i="11"/>
  <c r="F1676" i="11"/>
  <c r="E1675" i="11"/>
  <c r="G1675" i="11"/>
  <c r="F1004" i="11"/>
  <c r="E1003" i="11"/>
  <c r="G1003" i="11"/>
  <c r="E1089" i="11"/>
  <c r="G1089" i="11"/>
  <c r="G1463" i="11"/>
  <c r="F1464" i="11"/>
  <c r="E1463" i="11"/>
  <c r="G1546" i="11"/>
  <c r="F1547" i="11"/>
  <c r="E1546" i="11"/>
  <c r="E1511" i="11"/>
  <c r="F1512" i="11"/>
  <c r="F1620" i="11"/>
  <c r="E1619" i="11"/>
  <c r="G1619" i="11"/>
  <c r="E19" i="11"/>
  <c r="G19" i="11"/>
  <c r="F20" i="11"/>
  <c r="G357" i="11"/>
  <c r="E357" i="11"/>
  <c r="E234" i="11"/>
  <c r="G234" i="11"/>
  <c r="F235" i="11"/>
  <c r="E461" i="11"/>
  <c r="F462" i="11"/>
  <c r="G461" i="11"/>
  <c r="E537" i="11"/>
  <c r="F538" i="11"/>
  <c r="G537" i="11"/>
  <c r="F470" i="11"/>
  <c r="G469" i="11"/>
  <c r="E469" i="11"/>
  <c r="F546" i="11"/>
  <c r="G545" i="11"/>
  <c r="E545" i="11"/>
  <c r="G11" i="11"/>
  <c r="E11" i="11"/>
  <c r="F12" i="11"/>
  <c r="G37" i="11"/>
  <c r="E37" i="11"/>
  <c r="F38" i="11"/>
  <c r="G65" i="11"/>
  <c r="E65" i="11"/>
  <c r="F66" i="11"/>
  <c r="G92" i="11"/>
  <c r="E92" i="11"/>
  <c r="F93" i="11"/>
  <c r="G564" i="11"/>
  <c r="F565" i="11"/>
  <c r="E564" i="11"/>
  <c r="G418" i="11"/>
  <c r="E418" i="11"/>
  <c r="G308" i="11"/>
  <c r="E308" i="11"/>
  <c r="F309" i="11"/>
  <c r="G631" i="11"/>
  <c r="E631" i="11"/>
  <c r="F632" i="11"/>
  <c r="F298" i="11"/>
  <c r="G297" i="11"/>
  <c r="E297" i="11"/>
  <c r="E259" i="11"/>
  <c r="F260" i="11"/>
  <c r="G259" i="11"/>
  <c r="F876" i="11"/>
  <c r="E875" i="11"/>
  <c r="G875" i="11"/>
  <c r="E993" i="11"/>
  <c r="G993" i="11"/>
  <c r="F994" i="11"/>
  <c r="G1147" i="11"/>
  <c r="F1148" i="11"/>
  <c r="G1148" i="11" s="1"/>
  <c r="E798" i="11"/>
  <c r="G798" i="11"/>
  <c r="F799" i="11"/>
  <c r="E724" i="11"/>
  <c r="G724" i="11"/>
  <c r="F725" i="11"/>
  <c r="F1107" i="11"/>
  <c r="E1107" i="11" s="1"/>
  <c r="E1106" i="11"/>
  <c r="E769" i="11"/>
  <c r="G769" i="11"/>
  <c r="F770" i="11"/>
  <c r="E964" i="11"/>
  <c r="G964" i="11"/>
  <c r="F965" i="11"/>
  <c r="F1032" i="11"/>
  <c r="E1031" i="11"/>
  <c r="G1031" i="11"/>
  <c r="E1062" i="11"/>
  <c r="G1062" i="11"/>
  <c r="E1351" i="11"/>
  <c r="G1351" i="11"/>
  <c r="F1352" i="11"/>
  <c r="F1365" i="11"/>
  <c r="E1364" i="11"/>
  <c r="G1364" i="11"/>
  <c r="E1667" i="11"/>
  <c r="G1667" i="11"/>
  <c r="E1473" i="11"/>
  <c r="G1473" i="11"/>
  <c r="E1394" i="11"/>
  <c r="G1394" i="11"/>
  <c r="F1504" i="11"/>
  <c r="E1503" i="11"/>
  <c r="G1503" i="11"/>
  <c r="E620" i="1"/>
  <c r="G1032" i="11" l="1"/>
  <c r="F1033" i="11"/>
  <c r="E1032" i="11"/>
  <c r="G799" i="11"/>
  <c r="F800" i="11"/>
  <c r="E799" i="11"/>
  <c r="E260" i="11"/>
  <c r="F261" i="11"/>
  <c r="G260" i="11"/>
  <c r="E1504" i="11"/>
  <c r="G1504" i="11"/>
  <c r="G965" i="11"/>
  <c r="F966" i="11"/>
  <c r="E965" i="11"/>
  <c r="G66" i="11"/>
  <c r="F67" i="11"/>
  <c r="E66" i="11"/>
  <c r="G309" i="11"/>
  <c r="E309" i="11"/>
  <c r="E565" i="11"/>
  <c r="G565" i="11"/>
  <c r="G462" i="11"/>
  <c r="E462" i="11"/>
  <c r="G1620" i="11"/>
  <c r="E1620" i="11"/>
  <c r="F895" i="11"/>
  <c r="E894" i="11"/>
  <c r="G894" i="11"/>
  <c r="G225" i="11"/>
  <c r="F226" i="11"/>
  <c r="E225" i="11"/>
  <c r="E373" i="11"/>
  <c r="F374" i="11"/>
  <c r="G373" i="11"/>
  <c r="E187" i="11"/>
  <c r="F188" i="11"/>
  <c r="G187" i="11"/>
  <c r="G1648" i="11"/>
  <c r="E1648" i="11"/>
  <c r="E1225" i="11"/>
  <c r="G1225" i="11"/>
  <c r="F1226" i="11"/>
  <c r="E521" i="11"/>
  <c r="G521" i="11"/>
  <c r="E1234" i="11"/>
  <c r="G1234" i="11"/>
  <c r="F1235" i="11"/>
  <c r="E616" i="11"/>
  <c r="G616" i="11"/>
  <c r="E400" i="11"/>
  <c r="G400" i="11"/>
  <c r="E1279" i="11"/>
  <c r="G1279" i="11"/>
  <c r="F1280" i="11"/>
  <c r="G957" i="11"/>
  <c r="E957" i="11"/>
  <c r="E85" i="11"/>
  <c r="G85" i="11"/>
  <c r="E470" i="11"/>
  <c r="G470" i="11"/>
  <c r="E20" i="11"/>
  <c r="G20" i="11"/>
  <c r="F21" i="11"/>
  <c r="F1513" i="11"/>
  <c r="E1513" i="11" s="1"/>
  <c r="E1512" i="11"/>
  <c r="E1464" i="11"/>
  <c r="G1464" i="11"/>
  <c r="G1004" i="11"/>
  <c r="F1005" i="11"/>
  <c r="E1004" i="11"/>
  <c r="G1592" i="11"/>
  <c r="F1593" i="11"/>
  <c r="E1592" i="11"/>
  <c r="G1455" i="11"/>
  <c r="E1455" i="11"/>
  <c r="E1022" i="11"/>
  <c r="G1022" i="11"/>
  <c r="F1023" i="11"/>
  <c r="E495" i="11"/>
  <c r="G495" i="11"/>
  <c r="F428" i="11"/>
  <c r="E427" i="11"/>
  <c r="G427" i="11"/>
  <c r="G178" i="11"/>
  <c r="E178" i="11"/>
  <c r="F179" i="11"/>
  <c r="E46" i="11"/>
  <c r="G46" i="11"/>
  <c r="F47" i="11"/>
  <c r="E975" i="11"/>
  <c r="G975" i="11"/>
  <c r="F866" i="11"/>
  <c r="E865" i="11"/>
  <c r="G865" i="11"/>
  <c r="G1014" i="11"/>
  <c r="E1014" i="11"/>
  <c r="E1521" i="11"/>
  <c r="G1521" i="11"/>
  <c r="G1245" i="11"/>
  <c r="E1245" i="11"/>
  <c r="G1428" i="11"/>
  <c r="F1429" i="11"/>
  <c r="E1428" i="11"/>
  <c r="G930" i="11"/>
  <c r="E930" i="11"/>
  <c r="G848" i="11"/>
  <c r="E848" i="11"/>
  <c r="G683" i="11"/>
  <c r="E683" i="11"/>
  <c r="E1629" i="11"/>
  <c r="G1629" i="11"/>
  <c r="F1630" i="11"/>
  <c r="E1080" i="11"/>
  <c r="G1080" i="11"/>
  <c r="E1262" i="11"/>
  <c r="G1262" i="11"/>
  <c r="F838" i="11"/>
  <c r="E837" i="11"/>
  <c r="G837" i="11"/>
  <c r="E649" i="11"/>
  <c r="G649" i="11"/>
  <c r="G197" i="11"/>
  <c r="E197" i="11"/>
  <c r="F198" i="11"/>
  <c r="E725" i="11"/>
  <c r="G725" i="11"/>
  <c r="E1365" i="11"/>
  <c r="G1365" i="11"/>
  <c r="G770" i="11"/>
  <c r="F771" i="11"/>
  <c r="E770" i="11"/>
  <c r="G876" i="11"/>
  <c r="F877" i="11"/>
  <c r="E876" i="11"/>
  <c r="F299" i="11"/>
  <c r="E298" i="11"/>
  <c r="G298" i="11"/>
  <c r="G93" i="11"/>
  <c r="F94" i="11"/>
  <c r="E93" i="11"/>
  <c r="G38" i="11"/>
  <c r="F39" i="11"/>
  <c r="E38" i="11"/>
  <c r="E235" i="11"/>
  <c r="F236" i="11"/>
  <c r="G235" i="11"/>
  <c r="G1323" i="11"/>
  <c r="E1323" i="11"/>
  <c r="F1324" i="11"/>
  <c r="G1198" i="11"/>
  <c r="E1198" i="11"/>
  <c r="G666" i="11"/>
  <c r="F667" i="11"/>
  <c r="E666" i="11"/>
  <c r="E529" i="11"/>
  <c r="G529" i="11"/>
  <c r="G148" i="11"/>
  <c r="E148" i="11"/>
  <c r="F149" i="11"/>
  <c r="E453" i="11"/>
  <c r="G453" i="11"/>
  <c r="E436" i="11"/>
  <c r="G436" i="11"/>
  <c r="G512" i="11"/>
  <c r="E512" i="11"/>
  <c r="G708" i="11"/>
  <c r="E708" i="11"/>
  <c r="G169" i="11"/>
  <c r="E169" i="11"/>
  <c r="G1173" i="11"/>
  <c r="E1173" i="11"/>
  <c r="G855" i="11"/>
  <c r="F856" i="11"/>
  <c r="E855" i="11"/>
  <c r="G938" i="11"/>
  <c r="F939" i="11"/>
  <c r="E938" i="11"/>
  <c r="E130" i="11"/>
  <c r="F131" i="11"/>
  <c r="G130" i="11"/>
  <c r="F557" i="11"/>
  <c r="E556" i="11"/>
  <c r="G556" i="11"/>
  <c r="E74" i="11"/>
  <c r="G74" i="11"/>
  <c r="F75" i="11"/>
  <c r="G1375" i="11"/>
  <c r="E1375" i="11"/>
  <c r="G1601" i="11"/>
  <c r="E1601" i="11"/>
  <c r="F1602" i="11"/>
  <c r="E478" i="11"/>
  <c r="G478" i="11"/>
  <c r="E922" i="11"/>
  <c r="G922" i="11"/>
  <c r="E208" i="11"/>
  <c r="G208" i="11"/>
  <c r="G1352" i="11"/>
  <c r="F1353" i="11"/>
  <c r="E1352" i="11"/>
  <c r="G994" i="11"/>
  <c r="E994" i="11"/>
  <c r="F995" i="11"/>
  <c r="F633" i="11"/>
  <c r="E632" i="11"/>
  <c r="G632" i="11"/>
  <c r="G538" i="11"/>
  <c r="E538" i="11"/>
  <c r="E700" i="11"/>
  <c r="G700" i="11"/>
  <c r="E1638" i="11"/>
  <c r="G1638" i="11"/>
  <c r="F1639" i="11"/>
  <c r="E1132" i="11"/>
  <c r="G1132" i="11"/>
  <c r="E1307" i="11"/>
  <c r="G1307" i="11"/>
  <c r="F1308" i="11"/>
  <c r="G905" i="11"/>
  <c r="E905" i="11"/>
  <c r="G734" i="11"/>
  <c r="E734" i="11"/>
  <c r="E443" i="11"/>
  <c r="G443" i="11"/>
  <c r="F444" i="11"/>
  <c r="E57" i="11"/>
  <c r="G57" i="11"/>
  <c r="E1446" i="11"/>
  <c r="G1446" i="11"/>
  <c r="F1447" i="11"/>
  <c r="E1659" i="11"/>
  <c r="G1659" i="11"/>
  <c r="E1289" i="11"/>
  <c r="G1289" i="11"/>
  <c r="E1157" i="11"/>
  <c r="G1157" i="11"/>
  <c r="G640" i="11"/>
  <c r="F641" i="11"/>
  <c r="E640" i="11"/>
  <c r="E1575" i="11"/>
  <c r="G1575" i="11"/>
  <c r="E410" i="11"/>
  <c r="G410" i="11"/>
  <c r="E31" i="11"/>
  <c r="G31" i="11"/>
  <c r="E113" i="11"/>
  <c r="G113" i="11"/>
  <c r="E288" i="11"/>
  <c r="F289" i="11"/>
  <c r="G288" i="11"/>
  <c r="E546" i="11"/>
  <c r="G546" i="11"/>
  <c r="F547" i="11"/>
  <c r="E1547" i="11"/>
  <c r="G1547" i="11"/>
  <c r="G1676" i="11"/>
  <c r="F1677" i="11"/>
  <c r="E1676" i="11"/>
  <c r="G1538" i="11"/>
  <c r="E1538" i="11"/>
  <c r="G1402" i="11"/>
  <c r="E1402" i="11"/>
  <c r="G819" i="11"/>
  <c r="F820" i="11"/>
  <c r="E819" i="11"/>
  <c r="G1098" i="11"/>
  <c r="E1098" i="11"/>
  <c r="E503" i="11"/>
  <c r="G503" i="11"/>
  <c r="G885" i="11"/>
  <c r="E885" i="11"/>
  <c r="G122" i="11"/>
  <c r="F123" i="11"/>
  <c r="E122" i="11"/>
  <c r="E317" i="11"/>
  <c r="F318" i="11"/>
  <c r="G317" i="11"/>
  <c r="E158" i="11"/>
  <c r="F159" i="11"/>
  <c r="G158" i="11"/>
  <c r="F781" i="11"/>
  <c r="E780" i="11"/>
  <c r="G780" i="11"/>
  <c r="F810" i="11"/>
  <c r="E809" i="11"/>
  <c r="G809" i="11"/>
  <c r="F582" i="11"/>
  <c r="E581" i="11"/>
  <c r="G581" i="11"/>
  <c r="G716" i="11"/>
  <c r="F717" i="11"/>
  <c r="E716" i="11"/>
  <c r="G253" i="11"/>
  <c r="E253" i="11"/>
  <c r="G1565" i="11"/>
  <c r="E1565" i="11"/>
  <c r="G1298" i="11"/>
  <c r="E1298" i="11"/>
  <c r="E1206" i="11"/>
  <c r="G1206" i="11"/>
  <c r="G659" i="11"/>
  <c r="E659" i="11"/>
  <c r="E948" i="11"/>
  <c r="G948" i="11"/>
  <c r="G742" i="11"/>
  <c r="F743" i="11"/>
  <c r="E742" i="11"/>
  <c r="G12" i="11"/>
  <c r="F13" i="11"/>
  <c r="E12" i="11"/>
  <c r="G1687" i="11"/>
  <c r="E1687" i="11"/>
  <c r="F1688" i="11"/>
  <c r="E751" i="11"/>
  <c r="G751" i="11"/>
  <c r="G1042" i="11"/>
  <c r="F1043" i="11"/>
  <c r="E1042" i="11"/>
  <c r="G828" i="11"/>
  <c r="F829" i="11"/>
  <c r="E828" i="11"/>
  <c r="E1383" i="11"/>
  <c r="G1383" i="11"/>
  <c r="G912" i="11"/>
  <c r="F913" i="11"/>
  <c r="E912" i="11"/>
  <c r="E347" i="11"/>
  <c r="F348" i="11"/>
  <c r="G347" i="11"/>
  <c r="G391" i="11"/>
  <c r="E391" i="11"/>
  <c r="F392" i="11"/>
  <c r="G487" i="11"/>
  <c r="E487" i="11"/>
  <c r="F608" i="11"/>
  <c r="E607" i="11"/>
  <c r="G607" i="11"/>
  <c r="G141" i="11"/>
  <c r="E141" i="11"/>
  <c r="G690" i="11"/>
  <c r="F691" i="11"/>
  <c r="E690" i="11"/>
  <c r="G1072" i="11"/>
  <c r="E1072" i="11"/>
  <c r="E675" i="11"/>
  <c r="G675" i="11"/>
  <c r="G338" i="11"/>
  <c r="E338" i="11"/>
  <c r="F339" i="11"/>
  <c r="E102" i="11"/>
  <c r="G102" i="11"/>
  <c r="F103" i="11"/>
  <c r="E1611" i="11"/>
  <c r="G1611" i="11"/>
  <c r="G366" i="11"/>
  <c r="E366" i="11"/>
  <c r="G279" i="11"/>
  <c r="E279" i="11"/>
  <c r="E1279" i="1"/>
  <c r="E1280" i="1" s="1"/>
  <c r="E1281" i="1" s="1"/>
  <c r="E1282" i="1" s="1"/>
  <c r="G13" i="11" l="1"/>
  <c r="E13" i="11"/>
  <c r="E717" i="11"/>
  <c r="G717" i="11"/>
  <c r="G392" i="11"/>
  <c r="E392" i="11"/>
  <c r="E829" i="11"/>
  <c r="G829" i="11"/>
  <c r="F830" i="11"/>
  <c r="G339" i="11"/>
  <c r="E339" i="11"/>
  <c r="E913" i="11"/>
  <c r="G913" i="11"/>
  <c r="E743" i="11"/>
  <c r="G743" i="11"/>
  <c r="E318" i="11"/>
  <c r="F319" i="11"/>
  <c r="G318" i="11"/>
  <c r="F821" i="11"/>
  <c r="E820" i="11"/>
  <c r="G820" i="11"/>
  <c r="G633" i="11"/>
  <c r="E633" i="11"/>
  <c r="E75" i="11"/>
  <c r="G75" i="11"/>
  <c r="E1429" i="11"/>
  <c r="G1429" i="11"/>
  <c r="E1023" i="11"/>
  <c r="G1023" i="11"/>
  <c r="E1593" i="11"/>
  <c r="G1593" i="11"/>
  <c r="G1280" i="11"/>
  <c r="E1280" i="11"/>
  <c r="G1226" i="11"/>
  <c r="F1227" i="11"/>
  <c r="E1226" i="11"/>
  <c r="E188" i="11"/>
  <c r="G188" i="11"/>
  <c r="F189" i="11"/>
  <c r="G226" i="11"/>
  <c r="E226" i="11"/>
  <c r="F227" i="11"/>
  <c r="G608" i="11"/>
  <c r="E608" i="11"/>
  <c r="E1043" i="11"/>
  <c r="G1043" i="11"/>
  <c r="G582" i="11"/>
  <c r="E582" i="11"/>
  <c r="E781" i="11"/>
  <c r="G781" i="11"/>
  <c r="G1677" i="11"/>
  <c r="E1677" i="11"/>
  <c r="E995" i="11"/>
  <c r="G995" i="11"/>
  <c r="E1602" i="11"/>
  <c r="G1602" i="11"/>
  <c r="E131" i="11"/>
  <c r="G131" i="11"/>
  <c r="E856" i="11"/>
  <c r="G856" i="11"/>
  <c r="F857" i="11"/>
  <c r="E1324" i="11"/>
  <c r="G1324" i="11"/>
  <c r="E47" i="11"/>
  <c r="G47" i="11"/>
  <c r="F1236" i="11"/>
  <c r="E1235" i="11"/>
  <c r="G1235" i="11"/>
  <c r="E800" i="11"/>
  <c r="G800" i="11"/>
  <c r="F801" i="11"/>
  <c r="E691" i="11"/>
  <c r="G691" i="11"/>
  <c r="E103" i="11"/>
  <c r="G103" i="11"/>
  <c r="F104" i="11"/>
  <c r="E348" i="11"/>
  <c r="G348" i="11"/>
  <c r="E641" i="11"/>
  <c r="G641" i="11"/>
  <c r="G39" i="11"/>
  <c r="E39" i="11"/>
  <c r="E771" i="11"/>
  <c r="G771" i="11"/>
  <c r="G198" i="11"/>
  <c r="E198" i="11"/>
  <c r="F199" i="11"/>
  <c r="G1630" i="11"/>
  <c r="E1630" i="11"/>
  <c r="G67" i="11"/>
  <c r="E67" i="11"/>
  <c r="E159" i="11"/>
  <c r="G159" i="11"/>
  <c r="G123" i="11"/>
  <c r="E123" i="11"/>
  <c r="E289" i="11"/>
  <c r="G289" i="11"/>
  <c r="F445" i="11"/>
  <c r="G444" i="11"/>
  <c r="E444" i="11"/>
  <c r="E1639" i="11"/>
  <c r="G1639" i="11"/>
  <c r="G149" i="11"/>
  <c r="E149" i="11"/>
  <c r="E667" i="11"/>
  <c r="G667" i="11"/>
  <c r="G299" i="11"/>
  <c r="E299" i="11"/>
  <c r="E838" i="11"/>
  <c r="G838" i="11"/>
  <c r="G428" i="11"/>
  <c r="E428" i="11"/>
  <c r="E1005" i="11"/>
  <c r="G1005" i="11"/>
  <c r="E21" i="11"/>
  <c r="G21" i="11"/>
  <c r="F22" i="11"/>
  <c r="E374" i="11"/>
  <c r="G374" i="11"/>
  <c r="E810" i="11"/>
  <c r="G810" i="11"/>
  <c r="E1447" i="11"/>
  <c r="G1447" i="11"/>
  <c r="E1308" i="11"/>
  <c r="G1308" i="11"/>
  <c r="E939" i="11"/>
  <c r="G939" i="11"/>
  <c r="E866" i="11"/>
  <c r="G866" i="11"/>
  <c r="F867" i="11"/>
  <c r="G179" i="11"/>
  <c r="E179" i="11"/>
  <c r="E895" i="11"/>
  <c r="G895" i="11"/>
  <c r="E261" i="11"/>
  <c r="G261" i="11"/>
  <c r="E1033" i="11"/>
  <c r="G1033" i="11"/>
  <c r="E1688" i="11"/>
  <c r="G1688" i="11"/>
  <c r="G547" i="11"/>
  <c r="E547" i="11"/>
  <c r="E1353" i="11"/>
  <c r="G1353" i="11"/>
  <c r="G557" i="11"/>
  <c r="E557" i="11"/>
  <c r="E236" i="11"/>
  <c r="G236" i="11"/>
  <c r="G94" i="11"/>
  <c r="E94" i="11"/>
  <c r="E877" i="11"/>
  <c r="G877" i="11"/>
  <c r="E966" i="11"/>
  <c r="G966" i="11"/>
  <c r="E360" i="1"/>
  <c r="E361" i="1" s="1"/>
  <c r="E362" i="1" s="1"/>
  <c r="E363" i="1" s="1"/>
  <c r="F359" i="1"/>
  <c r="G359" i="1" s="1"/>
  <c r="G360" i="1" s="1"/>
  <c r="G361" i="1" s="1"/>
  <c r="G362" i="1" s="1"/>
  <c r="G363" i="1" s="1"/>
  <c r="G801" i="11" l="1"/>
  <c r="E801" i="11"/>
  <c r="E1227" i="11"/>
  <c r="G1227" i="11"/>
  <c r="E319" i="11"/>
  <c r="G319" i="11"/>
  <c r="E1236" i="11"/>
  <c r="G1236" i="11"/>
  <c r="G227" i="11"/>
  <c r="E227" i="11"/>
  <c r="E867" i="11"/>
  <c r="G867" i="11"/>
  <c r="E104" i="11"/>
  <c r="G104" i="11"/>
  <c r="E22" i="11"/>
  <c r="G22" i="11"/>
  <c r="G199" i="11"/>
  <c r="E199" i="11"/>
  <c r="E189" i="11"/>
  <c r="G189" i="11"/>
  <c r="G830" i="11"/>
  <c r="E830" i="11"/>
  <c r="E445" i="11"/>
  <c r="G445" i="11"/>
  <c r="G857" i="11"/>
  <c r="E857" i="11"/>
  <c r="G821" i="11"/>
  <c r="E821" i="11"/>
  <c r="F360" i="1"/>
  <c r="F361" i="1" s="1"/>
  <c r="F362" i="1" s="1"/>
  <c r="F363" i="1" s="1"/>
  <c r="E151" i="1"/>
  <c r="E781" i="1" l="1"/>
  <c r="E782" i="1" s="1"/>
  <c r="E783" i="1" s="1"/>
  <c r="E784" i="1" s="1"/>
  <c r="E979" i="1" l="1"/>
  <c r="E980" i="1" s="1"/>
  <c r="E981" i="1" s="1"/>
  <c r="E982" i="1" s="1"/>
  <c r="F978" i="1"/>
  <c r="G978" i="1" s="1"/>
  <c r="G979" i="1" s="1"/>
  <c r="G980" i="1" s="1"/>
  <c r="G981" i="1" s="1"/>
  <c r="G982" i="1" s="1"/>
  <c r="F979" i="1" l="1"/>
  <c r="F980" i="1" s="1"/>
  <c r="F981" i="1" s="1"/>
  <c r="F982" i="1" s="1"/>
  <c r="E753" i="1" l="1"/>
  <c r="E754" i="1" s="1"/>
  <c r="E755" i="1" s="1"/>
  <c r="E756" i="1" s="1"/>
  <c r="F752" i="1"/>
  <c r="F753" i="1" s="1"/>
  <c r="F754" i="1" s="1"/>
  <c r="F755" i="1" s="1"/>
  <c r="F756" i="1" s="1"/>
  <c r="E487" i="1"/>
  <c r="E488" i="1" s="1"/>
  <c r="E489" i="1" s="1"/>
  <c r="E490" i="1" s="1"/>
  <c r="F486" i="1"/>
  <c r="F487" i="1" s="1"/>
  <c r="F488" i="1" s="1"/>
  <c r="F489" i="1" s="1"/>
  <c r="F490" i="1" s="1"/>
  <c r="E470" i="1"/>
  <c r="E471" i="1" s="1"/>
  <c r="E472" i="1" s="1"/>
  <c r="E473" i="1" s="1"/>
  <c r="F469" i="1"/>
  <c r="G469" i="1" s="1"/>
  <c r="G470" i="1" s="1"/>
  <c r="G471" i="1" s="1"/>
  <c r="G472" i="1" s="1"/>
  <c r="G473" i="1" s="1"/>
  <c r="G752" i="1" l="1"/>
  <c r="G753" i="1" s="1"/>
  <c r="G754" i="1" s="1"/>
  <c r="G755" i="1" s="1"/>
  <c r="G756" i="1" s="1"/>
  <c r="G486" i="1"/>
  <c r="G487" i="1" s="1"/>
  <c r="G488" i="1" s="1"/>
  <c r="G489" i="1" s="1"/>
  <c r="G490" i="1" s="1"/>
  <c r="F470" i="1"/>
  <c r="F471" i="1" s="1"/>
  <c r="F472" i="1" s="1"/>
  <c r="F473" i="1" s="1"/>
  <c r="E920" i="1" l="1"/>
  <c r="F35" i="1" l="1"/>
  <c r="F36" i="1" s="1"/>
  <c r="F37" i="1" s="1"/>
  <c r="F38" i="1" s="1"/>
  <c r="F39" i="1" s="1"/>
  <c r="E36" i="1"/>
  <c r="E37" i="1" s="1"/>
  <c r="E38" i="1" s="1"/>
  <c r="E39" i="1" s="1"/>
  <c r="G35" i="1" l="1"/>
  <c r="G36" i="1" s="1"/>
  <c r="G37" i="1" s="1"/>
  <c r="G38" i="1" s="1"/>
  <c r="G39" i="1" s="1"/>
  <c r="E745" i="1"/>
  <c r="E289" i="1"/>
  <c r="F905" i="1" l="1"/>
  <c r="F906" i="1" s="1"/>
  <c r="F907" i="1" s="1"/>
  <c r="F908" i="1" s="1"/>
  <c r="F909" i="1" s="1"/>
  <c r="E906" i="1"/>
  <c r="E907" i="1" s="1"/>
  <c r="E908" i="1" s="1"/>
  <c r="E909" i="1" s="1"/>
  <c r="E1262" i="1" l="1"/>
  <c r="E851" i="1" l="1"/>
  <c r="F225" i="1" l="1"/>
  <c r="F226" i="1" s="1"/>
  <c r="F227" i="1" s="1"/>
  <c r="F228" i="1" s="1"/>
  <c r="F229" i="1" s="1"/>
  <c r="E226" i="1"/>
  <c r="E227" i="1" s="1"/>
  <c r="E228" i="1" s="1"/>
  <c r="E229" i="1" s="1"/>
  <c r="F1180" i="1" l="1"/>
  <c r="G1180" i="1" s="1"/>
  <c r="G1181" i="1" s="1"/>
  <c r="G1182" i="1" s="1"/>
  <c r="G1183" i="1" s="1"/>
  <c r="G1184" i="1" s="1"/>
  <c r="E1181" i="1"/>
  <c r="E1182" i="1" s="1"/>
  <c r="E1183" i="1" s="1"/>
  <c r="E1184" i="1" s="1"/>
  <c r="F1181" i="1" l="1"/>
  <c r="F1182" i="1" s="1"/>
  <c r="F1183" i="1" s="1"/>
  <c r="F1184" i="1" s="1"/>
  <c r="E963" i="1"/>
  <c r="E834" i="1" l="1"/>
  <c r="E835" i="1" s="1"/>
  <c r="E836" i="1" s="1"/>
  <c r="E837" i="1" s="1"/>
  <c r="F833" i="1"/>
  <c r="F834" i="1" s="1"/>
  <c r="F835" i="1" s="1"/>
  <c r="F836" i="1" s="1"/>
  <c r="F837" i="1" s="1"/>
  <c r="E826" i="1"/>
  <c r="E827" i="1" s="1"/>
  <c r="E828" i="1" s="1"/>
  <c r="E829" i="1" s="1"/>
  <c r="F825" i="1"/>
  <c r="F826" i="1" s="1"/>
  <c r="F827" i="1" s="1"/>
  <c r="F828" i="1" s="1"/>
  <c r="F829" i="1" s="1"/>
  <c r="G825" i="1" l="1"/>
  <c r="G826" i="1" s="1"/>
  <c r="G827" i="1" s="1"/>
  <c r="G828" i="1" s="1"/>
  <c r="G829" i="1" s="1"/>
  <c r="G833" i="1"/>
  <c r="G834" i="1" s="1"/>
  <c r="G835" i="1" s="1"/>
  <c r="G836" i="1" s="1"/>
  <c r="G837" i="1" s="1"/>
  <c r="E799" i="1"/>
  <c r="E647" i="1" l="1"/>
  <c r="E648" i="1" s="1"/>
  <c r="E649" i="1" s="1"/>
  <c r="E650" i="1" s="1"/>
  <c r="F646" i="1"/>
  <c r="F647" i="1" s="1"/>
  <c r="F648" i="1" s="1"/>
  <c r="F649" i="1" s="1"/>
  <c r="F650" i="1" s="1"/>
  <c r="G646" i="1" l="1"/>
  <c r="G647" i="1" s="1"/>
  <c r="G648" i="1" s="1"/>
  <c r="G649" i="1" s="1"/>
  <c r="G650" i="1" s="1"/>
  <c r="E1287" i="1" l="1"/>
  <c r="E1288" i="1" s="1"/>
  <c r="E1289" i="1" s="1"/>
  <c r="E1290" i="1" s="1"/>
  <c r="F1286" i="1"/>
  <c r="F1287" i="1" s="1"/>
  <c r="F1288" i="1" s="1"/>
  <c r="F1289" i="1" s="1"/>
  <c r="F1290" i="1" s="1"/>
  <c r="F1278" i="1"/>
  <c r="E1270" i="1"/>
  <c r="E1271" i="1" s="1"/>
  <c r="E1272" i="1" s="1"/>
  <c r="E1273" i="1" s="1"/>
  <c r="F1269" i="1"/>
  <c r="E1263" i="1"/>
  <c r="E1264" i="1" s="1"/>
  <c r="E1265" i="1" s="1"/>
  <c r="F1261" i="1"/>
  <c r="F1262" i="1" s="1"/>
  <c r="E1254" i="1"/>
  <c r="E1255" i="1" s="1"/>
  <c r="E1256" i="1" s="1"/>
  <c r="E1257" i="1" s="1"/>
  <c r="F1253" i="1"/>
  <c r="F1254" i="1" s="1"/>
  <c r="E1245" i="1"/>
  <c r="E1246" i="1" s="1"/>
  <c r="E1247" i="1" s="1"/>
  <c r="E1248" i="1" s="1"/>
  <c r="F1244" i="1"/>
  <c r="F1245" i="1" s="1"/>
  <c r="F1246" i="1" s="1"/>
  <c r="F1247" i="1" s="1"/>
  <c r="F1248" i="1" s="1"/>
  <c r="E1234" i="1"/>
  <c r="E1235" i="1" s="1"/>
  <c r="E1236" i="1" s="1"/>
  <c r="E1237" i="1" s="1"/>
  <c r="F1233" i="1"/>
  <c r="F1234" i="1" s="1"/>
  <c r="F1235" i="1" s="1"/>
  <c r="F1236" i="1" s="1"/>
  <c r="F1237" i="1" s="1"/>
  <c r="E1226" i="1"/>
  <c r="E1227" i="1" s="1"/>
  <c r="E1228" i="1" s="1"/>
  <c r="E1229" i="1" s="1"/>
  <c r="F1225" i="1"/>
  <c r="F1226" i="1" s="1"/>
  <c r="F1227" i="1" s="1"/>
  <c r="F1228" i="1" s="1"/>
  <c r="F1229" i="1" s="1"/>
  <c r="E1218" i="1"/>
  <c r="E1219" i="1" s="1"/>
  <c r="E1220" i="1" s="1"/>
  <c r="E1221" i="1" s="1"/>
  <c r="F1217" i="1"/>
  <c r="F1218" i="1" s="1"/>
  <c r="F1219" i="1" s="1"/>
  <c r="F1220" i="1" s="1"/>
  <c r="F1221" i="1" s="1"/>
  <c r="E1209" i="1"/>
  <c r="E1210" i="1" s="1"/>
  <c r="E1211" i="1" s="1"/>
  <c r="E1212" i="1" s="1"/>
  <c r="F1208" i="1"/>
  <c r="F1209" i="1" s="1"/>
  <c r="F1210" i="1" s="1"/>
  <c r="F1211" i="1" s="1"/>
  <c r="F1212" i="1" s="1"/>
  <c r="E1198" i="1"/>
  <c r="E1199" i="1" s="1"/>
  <c r="E1200" i="1" s="1"/>
  <c r="E1201" i="1" s="1"/>
  <c r="F1197" i="1"/>
  <c r="F1198" i="1" s="1"/>
  <c r="F1199" i="1" s="1"/>
  <c r="F1200" i="1" s="1"/>
  <c r="F1201" i="1" s="1"/>
  <c r="E1189" i="1"/>
  <c r="E1190" i="1" s="1"/>
  <c r="E1191" i="1" s="1"/>
  <c r="E1192" i="1" s="1"/>
  <c r="F1188" i="1"/>
  <c r="F1189" i="1" s="1"/>
  <c r="F1190" i="1" s="1"/>
  <c r="F1191" i="1" s="1"/>
  <c r="F1192" i="1" s="1"/>
  <c r="E1173" i="1"/>
  <c r="E1174" i="1" s="1"/>
  <c r="E1175" i="1" s="1"/>
  <c r="E1176" i="1" s="1"/>
  <c r="F1172" i="1"/>
  <c r="F1173" i="1" s="1"/>
  <c r="F1174" i="1" s="1"/>
  <c r="F1175" i="1" s="1"/>
  <c r="F1176" i="1" s="1"/>
  <c r="E1164" i="1"/>
  <c r="E1165" i="1" s="1"/>
  <c r="E1166" i="1" s="1"/>
  <c r="E1167" i="1" s="1"/>
  <c r="F1163" i="1"/>
  <c r="F1164" i="1" s="1"/>
  <c r="F1165" i="1" s="1"/>
  <c r="F1166" i="1" s="1"/>
  <c r="F1167" i="1" s="1"/>
  <c r="E1156" i="1"/>
  <c r="E1157" i="1" s="1"/>
  <c r="E1158" i="1" s="1"/>
  <c r="E1159" i="1" s="1"/>
  <c r="F1155" i="1"/>
  <c r="F1156" i="1" s="1"/>
  <c r="F1157" i="1" s="1"/>
  <c r="F1158" i="1" s="1"/>
  <c r="F1159" i="1" s="1"/>
  <c r="E1148" i="1"/>
  <c r="E1149" i="1" s="1"/>
  <c r="E1150" i="1" s="1"/>
  <c r="E1151" i="1" s="1"/>
  <c r="F1147" i="1"/>
  <c r="F1148" i="1" s="1"/>
  <c r="F1149" i="1" s="1"/>
  <c r="F1150" i="1" s="1"/>
  <c r="F1151" i="1" s="1"/>
  <c r="E1140" i="1"/>
  <c r="E1141" i="1" s="1"/>
  <c r="E1142" i="1" s="1"/>
  <c r="E1143" i="1" s="1"/>
  <c r="F1139" i="1"/>
  <c r="F1140" i="1" s="1"/>
  <c r="F1141" i="1" s="1"/>
  <c r="F1142" i="1" s="1"/>
  <c r="F1143" i="1" s="1"/>
  <c r="E1132" i="1"/>
  <c r="E1133" i="1" s="1"/>
  <c r="E1134" i="1" s="1"/>
  <c r="E1135" i="1" s="1"/>
  <c r="F1131" i="1"/>
  <c r="F1132" i="1" s="1"/>
  <c r="F1133" i="1" s="1"/>
  <c r="F1134" i="1" s="1"/>
  <c r="F1135" i="1" s="1"/>
  <c r="E1122" i="1"/>
  <c r="E1123" i="1" s="1"/>
  <c r="E1124" i="1" s="1"/>
  <c r="E1125" i="1" s="1"/>
  <c r="F1121" i="1"/>
  <c r="F1122" i="1" s="1"/>
  <c r="F1123" i="1" s="1"/>
  <c r="F1124" i="1" s="1"/>
  <c r="F1125" i="1" s="1"/>
  <c r="F1111" i="1"/>
  <c r="E1112" i="1"/>
  <c r="E1113" i="1" s="1"/>
  <c r="E1114" i="1" s="1"/>
  <c r="E1115" i="1" s="1"/>
  <c r="E1103" i="1"/>
  <c r="E1104" i="1" s="1"/>
  <c r="E1105" i="1" s="1"/>
  <c r="E1106" i="1" s="1"/>
  <c r="F1102" i="1"/>
  <c r="E1093" i="1"/>
  <c r="E1094" i="1" s="1"/>
  <c r="E1095" i="1" s="1"/>
  <c r="E1096" i="1" s="1"/>
  <c r="F1092" i="1"/>
  <c r="E1083" i="1"/>
  <c r="E1084" i="1" s="1"/>
  <c r="E1085" i="1" s="1"/>
  <c r="E1086" i="1" s="1"/>
  <c r="F1082" i="1"/>
  <c r="E1075" i="1"/>
  <c r="E1076" i="1" s="1"/>
  <c r="E1077" i="1" s="1"/>
  <c r="E1078" i="1" s="1"/>
  <c r="F1074" i="1"/>
  <c r="F1065" i="1"/>
  <c r="G1065" i="1" s="1"/>
  <c r="G1066" i="1" s="1"/>
  <c r="G1067" i="1" s="1"/>
  <c r="G1068" i="1" s="1"/>
  <c r="G1069" i="1" s="1"/>
  <c r="E1066" i="1"/>
  <c r="E1067" i="1" s="1"/>
  <c r="E1068" i="1" s="1"/>
  <c r="E1069" i="1" s="1"/>
  <c r="E1058" i="1"/>
  <c r="E1059" i="1" s="1"/>
  <c r="E1060" i="1" s="1"/>
  <c r="E1061" i="1" s="1"/>
  <c r="F1057" i="1"/>
  <c r="F1058" i="1" s="1"/>
  <c r="F1059" i="1" s="1"/>
  <c r="F1060" i="1" s="1"/>
  <c r="F1061" i="1" s="1"/>
  <c r="E1048" i="1"/>
  <c r="E1049" i="1" s="1"/>
  <c r="E1050" i="1" s="1"/>
  <c r="E1051" i="1" s="1"/>
  <c r="F1047" i="1"/>
  <c r="F1048" i="1" s="1"/>
  <c r="F1049" i="1" s="1"/>
  <c r="F1050" i="1" s="1"/>
  <c r="F1051" i="1" s="1"/>
  <c r="F1036" i="1"/>
  <c r="E1037" i="1"/>
  <c r="E1038" i="1" s="1"/>
  <c r="E1039" i="1" s="1"/>
  <c r="E1040" i="1" s="1"/>
  <c r="E1026" i="1"/>
  <c r="E1027" i="1" s="1"/>
  <c r="E1028" i="1" s="1"/>
  <c r="E1029" i="1" s="1"/>
  <c r="F1025" i="1"/>
  <c r="F1015" i="1"/>
  <c r="E1016" i="1"/>
  <c r="E1017" i="1" s="1"/>
  <c r="E1018" i="1" s="1"/>
  <c r="E1019" i="1" s="1"/>
  <c r="F1004" i="1"/>
  <c r="G1004" i="1" s="1"/>
  <c r="G1005" i="1" s="1"/>
  <c r="G1006" i="1" s="1"/>
  <c r="G1007" i="1" s="1"/>
  <c r="G1008" i="1" s="1"/>
  <c r="E1005" i="1"/>
  <c r="E1006" i="1" s="1"/>
  <c r="E1007" i="1" s="1"/>
  <c r="E1008" i="1" s="1"/>
  <c r="E997" i="1"/>
  <c r="E998" i="1" s="1"/>
  <c r="E999" i="1" s="1"/>
  <c r="E1000" i="1" s="1"/>
  <c r="F996" i="1"/>
  <c r="F997" i="1" s="1"/>
  <c r="F998" i="1" s="1"/>
  <c r="F999" i="1" s="1"/>
  <c r="F1000" i="1" s="1"/>
  <c r="F987" i="1"/>
  <c r="G987" i="1" s="1"/>
  <c r="G988" i="1" s="1"/>
  <c r="G989" i="1" s="1"/>
  <c r="G990" i="1" s="1"/>
  <c r="G991" i="1" s="1"/>
  <c r="E988" i="1"/>
  <c r="E989" i="1" s="1"/>
  <c r="E990" i="1" s="1"/>
  <c r="E991" i="1" s="1"/>
  <c r="E971" i="1"/>
  <c r="E972" i="1" s="1"/>
  <c r="E973" i="1" s="1"/>
  <c r="E974" i="1" s="1"/>
  <c r="F970" i="1"/>
  <c r="E964" i="1"/>
  <c r="E965" i="1" s="1"/>
  <c r="E966" i="1" s="1"/>
  <c r="F962" i="1"/>
  <c r="E955" i="1"/>
  <c r="E956" i="1" s="1"/>
  <c r="E957" i="1" s="1"/>
  <c r="E958" i="1" s="1"/>
  <c r="F954" i="1"/>
  <c r="F955" i="1" s="1"/>
  <c r="F956" i="1" s="1"/>
  <c r="F957" i="1" s="1"/>
  <c r="F958" i="1" s="1"/>
  <c r="E945" i="1"/>
  <c r="E946" i="1" s="1"/>
  <c r="E947" i="1" s="1"/>
  <c r="E948" i="1" s="1"/>
  <c r="F944" i="1"/>
  <c r="F945" i="1" s="1"/>
  <c r="F946" i="1" s="1"/>
  <c r="F947" i="1" s="1"/>
  <c r="F948" i="1" s="1"/>
  <c r="E937" i="1"/>
  <c r="E938" i="1" s="1"/>
  <c r="E939" i="1" s="1"/>
  <c r="E940" i="1" s="1"/>
  <c r="F936" i="1"/>
  <c r="E928" i="1"/>
  <c r="E929" i="1" s="1"/>
  <c r="E930" i="1" s="1"/>
  <c r="E931" i="1" s="1"/>
  <c r="F927" i="1"/>
  <c r="E921" i="1"/>
  <c r="E922" i="1" s="1"/>
  <c r="E923" i="1" s="1"/>
  <c r="F919" i="1"/>
  <c r="F920" i="1" s="1"/>
  <c r="F921" i="1" s="1"/>
  <c r="F922" i="1" s="1"/>
  <c r="F923" i="1" s="1"/>
  <c r="F897" i="1"/>
  <c r="E898" i="1"/>
  <c r="E899" i="1" s="1"/>
  <c r="E900" i="1" s="1"/>
  <c r="E901" i="1" s="1"/>
  <c r="F887" i="1"/>
  <c r="G887" i="1" s="1"/>
  <c r="G888" i="1" s="1"/>
  <c r="G889" i="1" s="1"/>
  <c r="G890" i="1" s="1"/>
  <c r="G891" i="1" s="1"/>
  <c r="E888" i="1"/>
  <c r="E889" i="1" s="1"/>
  <c r="E890" i="1" s="1"/>
  <c r="E891" i="1" s="1"/>
  <c r="F877" i="1"/>
  <c r="E878" i="1"/>
  <c r="E879" i="1" s="1"/>
  <c r="E880" i="1" s="1"/>
  <c r="E881" i="1" s="1"/>
  <c r="F868" i="1"/>
  <c r="G868" i="1" s="1"/>
  <c r="G869" i="1" s="1"/>
  <c r="G870" i="1" s="1"/>
  <c r="G871" i="1" s="1"/>
  <c r="G872" i="1" s="1"/>
  <c r="E869" i="1"/>
  <c r="E870" i="1" s="1"/>
  <c r="E871" i="1" s="1"/>
  <c r="E872" i="1" s="1"/>
  <c r="F859" i="1"/>
  <c r="E860" i="1"/>
  <c r="E861" i="1" s="1"/>
  <c r="E862" i="1" s="1"/>
  <c r="E863" i="1" s="1"/>
  <c r="F850" i="1"/>
  <c r="G850" i="1" s="1"/>
  <c r="G851" i="1" s="1"/>
  <c r="G852" i="1" s="1"/>
  <c r="G853" i="1" s="1"/>
  <c r="G854" i="1" s="1"/>
  <c r="E852" i="1"/>
  <c r="E853" i="1" s="1"/>
  <c r="E854" i="1" s="1"/>
  <c r="E842" i="1"/>
  <c r="E843" i="1" s="1"/>
  <c r="E844" i="1" s="1"/>
  <c r="E845" i="1" s="1"/>
  <c r="F841" i="1"/>
  <c r="F817" i="1"/>
  <c r="G817" i="1" s="1"/>
  <c r="G818" i="1" s="1"/>
  <c r="G819" i="1" s="1"/>
  <c r="G820" i="1" s="1"/>
  <c r="G821" i="1" s="1"/>
  <c r="E818" i="1"/>
  <c r="E819" i="1" s="1"/>
  <c r="E820" i="1" s="1"/>
  <c r="E821" i="1" s="1"/>
  <c r="F809" i="1"/>
  <c r="G809" i="1" s="1"/>
  <c r="G810" i="1" s="1"/>
  <c r="G811" i="1" s="1"/>
  <c r="G812" i="1" s="1"/>
  <c r="G813" i="1" s="1"/>
  <c r="E810" i="1"/>
  <c r="E811" i="1" s="1"/>
  <c r="E812" i="1" s="1"/>
  <c r="E813" i="1" s="1"/>
  <c r="F798" i="1"/>
  <c r="F799" i="1" s="1"/>
  <c r="F800" i="1" s="1"/>
  <c r="F801" i="1" s="1"/>
  <c r="F802" i="1" s="1"/>
  <c r="E800" i="1"/>
  <c r="E801" i="1" s="1"/>
  <c r="E802" i="1" s="1"/>
  <c r="G799" i="1"/>
  <c r="G800" i="1" s="1"/>
  <c r="G801" i="1" s="1"/>
  <c r="G802" i="1" s="1"/>
  <c r="F790" i="1"/>
  <c r="G790" i="1" s="1"/>
  <c r="G791" i="1" s="1"/>
  <c r="G792" i="1" s="1"/>
  <c r="G793" i="1" s="1"/>
  <c r="G794" i="1" s="1"/>
  <c r="E791" i="1"/>
  <c r="E792" i="1" s="1"/>
  <c r="E793" i="1" s="1"/>
  <c r="E794" i="1" s="1"/>
  <c r="F780" i="1"/>
  <c r="F770" i="1"/>
  <c r="G770" i="1" s="1"/>
  <c r="G771" i="1" s="1"/>
  <c r="G772" i="1" s="1"/>
  <c r="G773" i="1" s="1"/>
  <c r="G774" i="1" s="1"/>
  <c r="E771" i="1"/>
  <c r="E772" i="1" s="1"/>
  <c r="E773" i="1" s="1"/>
  <c r="E774" i="1" s="1"/>
  <c r="F761" i="1"/>
  <c r="G761" i="1" s="1"/>
  <c r="G762" i="1" s="1"/>
  <c r="G763" i="1" s="1"/>
  <c r="G764" i="1" s="1"/>
  <c r="G765" i="1" s="1"/>
  <c r="E762" i="1"/>
  <c r="E763" i="1" s="1"/>
  <c r="E764" i="1" s="1"/>
  <c r="E765" i="1" s="1"/>
  <c r="F744" i="1"/>
  <c r="G744" i="1" s="1"/>
  <c r="G745" i="1" s="1"/>
  <c r="G746" i="1" s="1"/>
  <c r="G747" i="1" s="1"/>
  <c r="G748" i="1" s="1"/>
  <c r="E746" i="1"/>
  <c r="E747" i="1" s="1"/>
  <c r="E748" i="1" s="1"/>
  <c r="F733" i="1"/>
  <c r="G733" i="1" s="1"/>
  <c r="G734" i="1" s="1"/>
  <c r="G735" i="1" s="1"/>
  <c r="G736" i="1" s="1"/>
  <c r="G737" i="1" s="1"/>
  <c r="E734" i="1"/>
  <c r="E735" i="1" s="1"/>
  <c r="E736" i="1" s="1"/>
  <c r="E737" i="1" s="1"/>
  <c r="E726" i="1"/>
  <c r="E727" i="1" s="1"/>
  <c r="E728" i="1" s="1"/>
  <c r="E729" i="1" s="1"/>
  <c r="F725" i="1"/>
  <c r="F717" i="1"/>
  <c r="G717" i="1" s="1"/>
  <c r="G718" i="1" s="1"/>
  <c r="G719" i="1" s="1"/>
  <c r="G720" i="1" s="1"/>
  <c r="G721" i="1" s="1"/>
  <c r="E718" i="1"/>
  <c r="E719" i="1" s="1"/>
  <c r="E720" i="1" s="1"/>
  <c r="E721" i="1" s="1"/>
  <c r="F706" i="1"/>
  <c r="G706" i="1" s="1"/>
  <c r="G707" i="1" s="1"/>
  <c r="G708" i="1" s="1"/>
  <c r="G709" i="1" s="1"/>
  <c r="G710" i="1" s="1"/>
  <c r="E707" i="1"/>
  <c r="E708" i="1" s="1"/>
  <c r="E709" i="1" s="1"/>
  <c r="E710" i="1" s="1"/>
  <c r="F697" i="1"/>
  <c r="G697" i="1" s="1"/>
  <c r="G698" i="1" s="1"/>
  <c r="G699" i="1" s="1"/>
  <c r="G700" i="1" s="1"/>
  <c r="G701" i="1" s="1"/>
  <c r="E698" i="1"/>
  <c r="E699" i="1" s="1"/>
  <c r="E700" i="1" s="1"/>
  <c r="E701" i="1" s="1"/>
  <c r="F689" i="1"/>
  <c r="G689" i="1" s="1"/>
  <c r="G690" i="1" s="1"/>
  <c r="G691" i="1" s="1"/>
  <c r="G692" i="1" s="1"/>
  <c r="G693" i="1" s="1"/>
  <c r="E690" i="1"/>
  <c r="E691" i="1" s="1"/>
  <c r="E692" i="1" s="1"/>
  <c r="E693" i="1" s="1"/>
  <c r="F680" i="1"/>
  <c r="G680" i="1" s="1"/>
  <c r="G681" i="1" s="1"/>
  <c r="G682" i="1" s="1"/>
  <c r="G683" i="1" s="1"/>
  <c r="G684" i="1" s="1"/>
  <c r="E681" i="1"/>
  <c r="E682" i="1" s="1"/>
  <c r="E683" i="1" s="1"/>
  <c r="E684" i="1" s="1"/>
  <c r="F671" i="1"/>
  <c r="G671" i="1" s="1"/>
  <c r="G672" i="1" s="1"/>
  <c r="G673" i="1" s="1"/>
  <c r="G674" i="1" s="1"/>
  <c r="G675" i="1" s="1"/>
  <c r="E672" i="1"/>
  <c r="E673" i="1" s="1"/>
  <c r="E674" i="1" s="1"/>
  <c r="E675" i="1" s="1"/>
  <c r="F663" i="1"/>
  <c r="G663" i="1" s="1"/>
  <c r="G664" i="1" s="1"/>
  <c r="G665" i="1" s="1"/>
  <c r="G666" i="1" s="1"/>
  <c r="G667" i="1" s="1"/>
  <c r="E664" i="1"/>
  <c r="E665" i="1" s="1"/>
  <c r="E666" i="1" s="1"/>
  <c r="E667" i="1" s="1"/>
  <c r="F654" i="1"/>
  <c r="G654" i="1" s="1"/>
  <c r="G655" i="1" s="1"/>
  <c r="G656" i="1" s="1"/>
  <c r="G657" i="1" s="1"/>
  <c r="G658" i="1" s="1"/>
  <c r="E655" i="1"/>
  <c r="E656" i="1" s="1"/>
  <c r="E657" i="1" s="1"/>
  <c r="E658" i="1" s="1"/>
  <c r="F638" i="1"/>
  <c r="G638" i="1" s="1"/>
  <c r="G639" i="1" s="1"/>
  <c r="G640" i="1" s="1"/>
  <c r="G641" i="1" s="1"/>
  <c r="G642" i="1" s="1"/>
  <c r="E639" i="1"/>
  <c r="E640" i="1" s="1"/>
  <c r="E641" i="1" s="1"/>
  <c r="E642" i="1" s="1"/>
  <c r="F629" i="1"/>
  <c r="G629" i="1" s="1"/>
  <c r="G630" i="1" s="1"/>
  <c r="G631" i="1" s="1"/>
  <c r="G632" i="1" s="1"/>
  <c r="G633" i="1" s="1"/>
  <c r="E630" i="1"/>
  <c r="E631" i="1" s="1"/>
  <c r="E632" i="1" s="1"/>
  <c r="E633" i="1" s="1"/>
  <c r="F619" i="1"/>
  <c r="G619" i="1" s="1"/>
  <c r="G620" i="1" s="1"/>
  <c r="G621" i="1" s="1"/>
  <c r="G622" i="1" s="1"/>
  <c r="G623" i="1" s="1"/>
  <c r="E621" i="1"/>
  <c r="E622" i="1" s="1"/>
  <c r="E623" i="1" s="1"/>
  <c r="F611" i="1"/>
  <c r="G611" i="1" s="1"/>
  <c r="G612" i="1" s="1"/>
  <c r="G613" i="1" s="1"/>
  <c r="G614" i="1" s="1"/>
  <c r="G615" i="1" s="1"/>
  <c r="E612" i="1"/>
  <c r="E613" i="1" s="1"/>
  <c r="E614" i="1" s="1"/>
  <c r="E615" i="1" s="1"/>
  <c r="F603" i="1"/>
  <c r="G603" i="1" s="1"/>
  <c r="G604" i="1" s="1"/>
  <c r="G605" i="1" s="1"/>
  <c r="G606" i="1" s="1"/>
  <c r="G607" i="1" s="1"/>
  <c r="E604" i="1"/>
  <c r="E605" i="1" s="1"/>
  <c r="E606" i="1" s="1"/>
  <c r="E607" i="1" s="1"/>
  <c r="F594" i="1"/>
  <c r="G594" i="1" s="1"/>
  <c r="G595" i="1" s="1"/>
  <c r="G596" i="1" s="1"/>
  <c r="G597" i="1" s="1"/>
  <c r="G598" i="1" s="1"/>
  <c r="E595" i="1"/>
  <c r="E596" i="1" s="1"/>
  <c r="E597" i="1" s="1"/>
  <c r="E598" i="1" s="1"/>
  <c r="F585" i="1"/>
  <c r="G585" i="1" s="1"/>
  <c r="G586" i="1" s="1"/>
  <c r="G587" i="1" s="1"/>
  <c r="G588" i="1" s="1"/>
  <c r="G589" i="1" s="1"/>
  <c r="E586" i="1"/>
  <c r="E587" i="1" s="1"/>
  <c r="E588" i="1" s="1"/>
  <c r="E589" i="1" s="1"/>
  <c r="F575" i="1"/>
  <c r="G575" i="1" s="1"/>
  <c r="G576" i="1" s="1"/>
  <c r="G577" i="1" s="1"/>
  <c r="G578" i="1" s="1"/>
  <c r="G579" i="1" s="1"/>
  <c r="E576" i="1"/>
  <c r="E577" i="1" s="1"/>
  <c r="E578" i="1" s="1"/>
  <c r="E579" i="1" s="1"/>
  <c r="F567" i="1"/>
  <c r="G567" i="1" s="1"/>
  <c r="G568" i="1" s="1"/>
  <c r="G569" i="1" s="1"/>
  <c r="G570" i="1" s="1"/>
  <c r="G571" i="1" s="1"/>
  <c r="E568" i="1"/>
  <c r="E569" i="1" s="1"/>
  <c r="E570" i="1" s="1"/>
  <c r="E571" i="1" s="1"/>
  <c r="F558" i="1"/>
  <c r="G558" i="1" s="1"/>
  <c r="G559" i="1" s="1"/>
  <c r="G560" i="1" s="1"/>
  <c r="G561" i="1" s="1"/>
  <c r="G562" i="1" s="1"/>
  <c r="E559" i="1"/>
  <c r="E560" i="1" s="1"/>
  <c r="E561" i="1" s="1"/>
  <c r="E562" i="1" s="1"/>
  <c r="E551" i="1"/>
  <c r="E552" i="1" s="1"/>
  <c r="E553" i="1" s="1"/>
  <c r="E554" i="1" s="1"/>
  <c r="F550" i="1"/>
  <c r="F551" i="1" s="1"/>
  <c r="F552" i="1" s="1"/>
  <c r="F553" i="1" s="1"/>
  <c r="F554" i="1" s="1"/>
  <c r="F541" i="1"/>
  <c r="G541" i="1" s="1"/>
  <c r="G542" i="1" s="1"/>
  <c r="G543" i="1" s="1"/>
  <c r="G544" i="1" s="1"/>
  <c r="G545" i="1" s="1"/>
  <c r="E542" i="1"/>
  <c r="E543" i="1" s="1"/>
  <c r="E544" i="1" s="1"/>
  <c r="E545" i="1" s="1"/>
  <c r="F532" i="1"/>
  <c r="G532" i="1" s="1"/>
  <c r="G533" i="1" s="1"/>
  <c r="G534" i="1" s="1"/>
  <c r="G535" i="1" s="1"/>
  <c r="G536" i="1" s="1"/>
  <c r="E533" i="1"/>
  <c r="E534" i="1" s="1"/>
  <c r="E535" i="1" s="1"/>
  <c r="E536" i="1" s="1"/>
  <c r="F523" i="1"/>
  <c r="G523" i="1" s="1"/>
  <c r="G524" i="1" s="1"/>
  <c r="G525" i="1" s="1"/>
  <c r="G526" i="1" s="1"/>
  <c r="G527" i="1" s="1"/>
  <c r="E524" i="1"/>
  <c r="E525" i="1" s="1"/>
  <c r="E526" i="1" s="1"/>
  <c r="E527" i="1" s="1"/>
  <c r="F515" i="1"/>
  <c r="G515" i="1" s="1"/>
  <c r="G516" i="1" s="1"/>
  <c r="G517" i="1" s="1"/>
  <c r="G518" i="1" s="1"/>
  <c r="G519" i="1" s="1"/>
  <c r="E516" i="1"/>
  <c r="E517" i="1" s="1"/>
  <c r="E518" i="1" s="1"/>
  <c r="E519" i="1" s="1"/>
  <c r="F506" i="1"/>
  <c r="G506" i="1" s="1"/>
  <c r="G507" i="1" s="1"/>
  <c r="G508" i="1" s="1"/>
  <c r="G509" i="1" s="1"/>
  <c r="G510" i="1" s="1"/>
  <c r="E507" i="1"/>
  <c r="E508" i="1" s="1"/>
  <c r="E509" i="1" s="1"/>
  <c r="E510" i="1" s="1"/>
  <c r="F496" i="1"/>
  <c r="G496" i="1" s="1"/>
  <c r="G497" i="1" s="1"/>
  <c r="G498" i="1" s="1"/>
  <c r="G499" i="1" s="1"/>
  <c r="G500" i="1" s="1"/>
  <c r="E497" i="1"/>
  <c r="E498" i="1" s="1"/>
  <c r="E499" i="1" s="1"/>
  <c r="E500" i="1" s="1"/>
  <c r="F478" i="1"/>
  <c r="G478" i="1" s="1"/>
  <c r="G479" i="1" s="1"/>
  <c r="G480" i="1" s="1"/>
  <c r="G481" i="1" s="1"/>
  <c r="G482" i="1" s="1"/>
  <c r="E479" i="1"/>
  <c r="E480" i="1" s="1"/>
  <c r="E481" i="1" s="1"/>
  <c r="E482" i="1" s="1"/>
  <c r="F460" i="1"/>
  <c r="G460" i="1" s="1"/>
  <c r="G461" i="1" s="1"/>
  <c r="G462" i="1" s="1"/>
  <c r="G463" i="1" s="1"/>
  <c r="G464" i="1" s="1"/>
  <c r="E461" i="1"/>
  <c r="E462" i="1" s="1"/>
  <c r="E463" i="1" s="1"/>
  <c r="E464" i="1" s="1"/>
  <c r="F451" i="1"/>
  <c r="G451" i="1" s="1"/>
  <c r="G452" i="1" s="1"/>
  <c r="G453" i="1" s="1"/>
  <c r="G454" i="1" s="1"/>
  <c r="G455" i="1" s="1"/>
  <c r="E452" i="1"/>
  <c r="E453" i="1" s="1"/>
  <c r="E454" i="1" s="1"/>
  <c r="E455" i="1" s="1"/>
  <c r="E443" i="1"/>
  <c r="E444" i="1" s="1"/>
  <c r="E445" i="1" s="1"/>
  <c r="E446" i="1" s="1"/>
  <c r="F442" i="1"/>
  <c r="F443" i="1" s="1"/>
  <c r="F444" i="1" s="1"/>
  <c r="F445" i="1" s="1"/>
  <c r="F446" i="1" s="1"/>
  <c r="F434" i="1"/>
  <c r="G434" i="1" s="1"/>
  <c r="G435" i="1" s="1"/>
  <c r="G436" i="1" s="1"/>
  <c r="G437" i="1" s="1"/>
  <c r="G438" i="1" s="1"/>
  <c r="E435" i="1"/>
  <c r="E436" i="1" s="1"/>
  <c r="E437" i="1" s="1"/>
  <c r="E438" i="1" s="1"/>
  <c r="F425" i="1"/>
  <c r="G425" i="1" s="1"/>
  <c r="G426" i="1" s="1"/>
  <c r="G427" i="1" s="1"/>
  <c r="G428" i="1" s="1"/>
  <c r="G429" i="1" s="1"/>
  <c r="E426" i="1"/>
  <c r="E427" i="1" s="1"/>
  <c r="E428" i="1" s="1"/>
  <c r="E429" i="1" s="1"/>
  <c r="F415" i="1"/>
  <c r="G415" i="1" s="1"/>
  <c r="G416" i="1" s="1"/>
  <c r="G417" i="1" s="1"/>
  <c r="G418" i="1" s="1"/>
  <c r="G419" i="1" s="1"/>
  <c r="E416" i="1"/>
  <c r="E417" i="1" s="1"/>
  <c r="E418" i="1" s="1"/>
  <c r="E419" i="1" s="1"/>
  <c r="E407" i="1"/>
  <c r="E408" i="1" s="1"/>
  <c r="E409" i="1" s="1"/>
  <c r="E410" i="1" s="1"/>
  <c r="F406" i="1"/>
  <c r="F407" i="1" s="1"/>
  <c r="F408" i="1" s="1"/>
  <c r="F409" i="1" s="1"/>
  <c r="F410" i="1" s="1"/>
  <c r="E398" i="1"/>
  <c r="E399" i="1" s="1"/>
  <c r="E400" i="1" s="1"/>
  <c r="E401" i="1" s="1"/>
  <c r="F397" i="1"/>
  <c r="F398" i="1" s="1"/>
  <c r="F399" i="1" s="1"/>
  <c r="F400" i="1" s="1"/>
  <c r="F401" i="1" s="1"/>
  <c r="F388" i="1"/>
  <c r="G388" i="1" s="1"/>
  <c r="G389" i="1" s="1"/>
  <c r="G390" i="1" s="1"/>
  <c r="G391" i="1" s="1"/>
  <c r="G392" i="1" s="1"/>
  <c r="E389" i="1"/>
  <c r="E390" i="1" s="1"/>
  <c r="E391" i="1" s="1"/>
  <c r="E392" i="1" s="1"/>
  <c r="E379" i="1"/>
  <c r="E380" i="1" s="1"/>
  <c r="E381" i="1" s="1"/>
  <c r="E382" i="1" s="1"/>
  <c r="F378" i="1"/>
  <c r="F379" i="1" s="1"/>
  <c r="F380" i="1" s="1"/>
  <c r="F381" i="1" s="1"/>
  <c r="F382" i="1" s="1"/>
  <c r="F370" i="1"/>
  <c r="E371" i="1"/>
  <c r="E372" i="1" s="1"/>
  <c r="E373" i="1" s="1"/>
  <c r="E374" i="1" s="1"/>
  <c r="F351" i="1"/>
  <c r="G351" i="1" s="1"/>
  <c r="G352" i="1" s="1"/>
  <c r="G353" i="1" s="1"/>
  <c r="G354" i="1" s="1"/>
  <c r="G355" i="1" s="1"/>
  <c r="E352" i="1"/>
  <c r="E353" i="1" s="1"/>
  <c r="E354" i="1" s="1"/>
  <c r="E355" i="1" s="1"/>
  <c r="E343" i="1"/>
  <c r="E344" i="1" s="1"/>
  <c r="E345" i="1" s="1"/>
  <c r="E346" i="1" s="1"/>
  <c r="F342" i="1"/>
  <c r="E334" i="1"/>
  <c r="E335" i="1" s="1"/>
  <c r="E336" i="1" s="1"/>
  <c r="E337" i="1" s="1"/>
  <c r="F333" i="1"/>
  <c r="F323" i="1"/>
  <c r="G323" i="1" s="1"/>
  <c r="G324" i="1" s="1"/>
  <c r="G325" i="1" s="1"/>
  <c r="G326" i="1" s="1"/>
  <c r="G327" i="1" s="1"/>
  <c r="E324" i="1"/>
  <c r="E325" i="1" s="1"/>
  <c r="E326" i="1" s="1"/>
  <c r="E327" i="1" s="1"/>
  <c r="E316" i="1"/>
  <c r="E317" i="1" s="1"/>
  <c r="E318" i="1" s="1"/>
  <c r="E319" i="1" s="1"/>
  <c r="F315" i="1"/>
  <c r="E306" i="1"/>
  <c r="E307" i="1" s="1"/>
  <c r="E308" i="1" s="1"/>
  <c r="E309" i="1" s="1"/>
  <c r="F305" i="1"/>
  <c r="E297" i="1"/>
  <c r="E298" i="1" s="1"/>
  <c r="E299" i="1" s="1"/>
  <c r="E300" i="1" s="1"/>
  <c r="F296" i="1"/>
  <c r="E290" i="1"/>
  <c r="E291" i="1" s="1"/>
  <c r="E292" i="1" s="1"/>
  <c r="F288" i="1"/>
  <c r="E280" i="1"/>
  <c r="E281" i="1" s="1"/>
  <c r="E282" i="1" s="1"/>
  <c r="E283" i="1" s="1"/>
  <c r="F279" i="1"/>
  <c r="E271" i="1"/>
  <c r="E272" i="1" s="1"/>
  <c r="E273" i="1" s="1"/>
  <c r="E274" i="1" s="1"/>
  <c r="F270" i="1"/>
  <c r="E262" i="1"/>
  <c r="E263" i="1" s="1"/>
  <c r="E264" i="1" s="1"/>
  <c r="E265" i="1" s="1"/>
  <c r="F261" i="1"/>
  <c r="E253" i="1"/>
  <c r="E254" i="1" s="1"/>
  <c r="E255" i="1" s="1"/>
  <c r="E256" i="1" s="1"/>
  <c r="F252" i="1"/>
  <c r="E244" i="1"/>
  <c r="E245" i="1" s="1"/>
  <c r="E246" i="1" s="1"/>
  <c r="E247" i="1" s="1"/>
  <c r="F243" i="1"/>
  <c r="E236" i="1"/>
  <c r="E237" i="1" s="1"/>
  <c r="E238" i="1" s="1"/>
  <c r="F234" i="1"/>
  <c r="E217" i="1"/>
  <c r="E218" i="1" s="1"/>
  <c r="E219" i="1" s="1"/>
  <c r="E220" i="1" s="1"/>
  <c r="F216" i="1"/>
  <c r="E208" i="1"/>
  <c r="E209" i="1" s="1"/>
  <c r="E210" i="1" s="1"/>
  <c r="E211" i="1" s="1"/>
  <c r="F207" i="1"/>
  <c r="E198" i="1"/>
  <c r="E199" i="1" s="1"/>
  <c r="E200" i="1" s="1"/>
  <c r="E201" i="1" s="1"/>
  <c r="F197" i="1"/>
  <c r="E188" i="1"/>
  <c r="E189" i="1" s="1"/>
  <c r="E190" i="1" s="1"/>
  <c r="E191" i="1" s="1"/>
  <c r="F187" i="1"/>
  <c r="E179" i="1"/>
  <c r="E180" i="1" s="1"/>
  <c r="E181" i="1" s="1"/>
  <c r="E182" i="1" s="1"/>
  <c r="F178" i="1"/>
  <c r="E170" i="1"/>
  <c r="E171" i="1" s="1"/>
  <c r="E172" i="1" s="1"/>
  <c r="E173" i="1" s="1"/>
  <c r="F169" i="1"/>
  <c r="E160" i="1"/>
  <c r="E161" i="1" s="1"/>
  <c r="E162" i="1" s="1"/>
  <c r="E163" i="1" s="1"/>
  <c r="F159" i="1"/>
  <c r="E152" i="1"/>
  <c r="E153" i="1" s="1"/>
  <c r="E154" i="1" s="1"/>
  <c r="F150" i="1"/>
  <c r="E142" i="1"/>
  <c r="E143" i="1" s="1"/>
  <c r="E144" i="1" s="1"/>
  <c r="E145" i="1" s="1"/>
  <c r="F141" i="1"/>
  <c r="E133" i="1"/>
  <c r="E134" i="1" s="1"/>
  <c r="E135" i="1" s="1"/>
  <c r="E136" i="1" s="1"/>
  <c r="F132" i="1"/>
  <c r="E124" i="1"/>
  <c r="E125" i="1" s="1"/>
  <c r="E126" i="1" s="1"/>
  <c r="E127" i="1" s="1"/>
  <c r="F123" i="1"/>
  <c r="E115" i="1"/>
  <c r="E116" i="1" s="1"/>
  <c r="E117" i="1" s="1"/>
  <c r="E118" i="1" s="1"/>
  <c r="F114" i="1"/>
  <c r="E106" i="1"/>
  <c r="E107" i="1" s="1"/>
  <c r="E108" i="1" s="1"/>
  <c r="E109" i="1" s="1"/>
  <c r="F105" i="1"/>
  <c r="E97" i="1"/>
  <c r="E98" i="1" s="1"/>
  <c r="E99" i="1" s="1"/>
  <c r="E100" i="1" s="1"/>
  <c r="F96" i="1"/>
  <c r="E89" i="1"/>
  <c r="E90" i="1" s="1"/>
  <c r="E91" i="1" s="1"/>
  <c r="E92" i="1" s="1"/>
  <c r="F88" i="1"/>
  <c r="E81" i="1"/>
  <c r="E82" i="1" s="1"/>
  <c r="E83" i="1" s="1"/>
  <c r="E84" i="1" s="1"/>
  <c r="F80" i="1"/>
  <c r="E72" i="1"/>
  <c r="E73" i="1" s="1"/>
  <c r="E74" i="1" s="1"/>
  <c r="E75" i="1" s="1"/>
  <c r="F71" i="1"/>
  <c r="E62" i="1"/>
  <c r="E63" i="1" s="1"/>
  <c r="E64" i="1" s="1"/>
  <c r="E65" i="1" s="1"/>
  <c r="F61" i="1"/>
  <c r="E53" i="1"/>
  <c r="E54" i="1" s="1"/>
  <c r="E55" i="1" s="1"/>
  <c r="E56" i="1" s="1"/>
  <c r="F52" i="1"/>
  <c r="E44" i="1"/>
  <c r="E45" i="1" s="1"/>
  <c r="E46" i="1" s="1"/>
  <c r="E47" i="1" s="1"/>
  <c r="F43" i="1"/>
  <c r="F44" i="1" s="1"/>
  <c r="F45" i="1" s="1"/>
  <c r="F46" i="1" s="1"/>
  <c r="F47" i="1" s="1"/>
  <c r="E25" i="1"/>
  <c r="E26" i="1" s="1"/>
  <c r="E27" i="1" s="1"/>
  <c r="E28" i="1" s="1"/>
  <c r="F24" i="1"/>
  <c r="F25" i="1" s="1"/>
  <c r="F26" i="1" s="1"/>
  <c r="F27" i="1" s="1"/>
  <c r="F28" i="1" s="1"/>
  <c r="E16" i="1"/>
  <c r="E17" i="1" s="1"/>
  <c r="E18" i="1" s="1"/>
  <c r="E19" i="1" s="1"/>
  <c r="F15" i="1"/>
  <c r="F16" i="1" s="1"/>
  <c r="F17" i="1" s="1"/>
  <c r="F18" i="1" s="1"/>
  <c r="F19" i="1" s="1"/>
  <c r="E7" i="1"/>
  <c r="E8" i="1" s="1"/>
  <c r="E9" i="1" s="1"/>
  <c r="E10" i="1" s="1"/>
  <c r="F6" i="1"/>
  <c r="F7" i="1" s="1"/>
  <c r="F8" i="1" s="1"/>
  <c r="F9" i="1" s="1"/>
  <c r="F10" i="1" s="1"/>
  <c r="F639" i="1" l="1"/>
  <c r="F640" i="1" s="1"/>
  <c r="F641" i="1" s="1"/>
  <c r="F642" i="1" s="1"/>
  <c r="F568" i="1"/>
  <c r="F569" i="1" s="1"/>
  <c r="F570" i="1" s="1"/>
  <c r="F571" i="1" s="1"/>
  <c r="F707" i="1"/>
  <c r="F708" i="1" s="1"/>
  <c r="F709" i="1" s="1"/>
  <c r="F710" i="1" s="1"/>
  <c r="F604" i="1"/>
  <c r="F605" i="1" s="1"/>
  <c r="F606" i="1" s="1"/>
  <c r="F607" i="1" s="1"/>
  <c r="F672" i="1"/>
  <c r="F673" i="1" s="1"/>
  <c r="F674" i="1" s="1"/>
  <c r="F675" i="1" s="1"/>
  <c r="F791" i="1"/>
  <c r="F792" i="1" s="1"/>
  <c r="F793" i="1" s="1"/>
  <c r="F794" i="1" s="1"/>
  <c r="F888" i="1"/>
  <c r="F889" i="1" s="1"/>
  <c r="F890" i="1" s="1"/>
  <c r="F891" i="1" s="1"/>
  <c r="G1047" i="1"/>
  <c r="G1048" i="1" s="1"/>
  <c r="G1049" i="1" s="1"/>
  <c r="G1050" i="1" s="1"/>
  <c r="G1051" i="1" s="1"/>
  <c r="G1057" i="1"/>
  <c r="G1058" i="1" s="1"/>
  <c r="G1059" i="1" s="1"/>
  <c r="G1060" i="1" s="1"/>
  <c r="G1061" i="1" s="1"/>
  <c r="F1066" i="1"/>
  <c r="F1067" i="1" s="1"/>
  <c r="F1068" i="1" s="1"/>
  <c r="F1069" i="1" s="1"/>
  <c r="G1121" i="1"/>
  <c r="G1122" i="1" s="1"/>
  <c r="G1123" i="1" s="1"/>
  <c r="G1124" i="1" s="1"/>
  <c r="G1125" i="1" s="1"/>
  <c r="G1139" i="1"/>
  <c r="G1140" i="1" s="1"/>
  <c r="G1141" i="1" s="1"/>
  <c r="G1142" i="1" s="1"/>
  <c r="G1143" i="1" s="1"/>
  <c r="G1155" i="1"/>
  <c r="G1156" i="1" s="1"/>
  <c r="G1157" i="1" s="1"/>
  <c r="G1158" i="1" s="1"/>
  <c r="G1159" i="1" s="1"/>
  <c r="G1163" i="1"/>
  <c r="G1164" i="1" s="1"/>
  <c r="G1165" i="1" s="1"/>
  <c r="G1166" i="1" s="1"/>
  <c r="G1167" i="1" s="1"/>
  <c r="G1172" i="1"/>
  <c r="G1173" i="1" s="1"/>
  <c r="G1174" i="1" s="1"/>
  <c r="G1175" i="1" s="1"/>
  <c r="G1176" i="1" s="1"/>
  <c r="G1188" i="1"/>
  <c r="G1189" i="1" s="1"/>
  <c r="G1190" i="1" s="1"/>
  <c r="G1191" i="1" s="1"/>
  <c r="G1192" i="1" s="1"/>
  <c r="G1197" i="1"/>
  <c r="G1198" i="1" s="1"/>
  <c r="G1199" i="1" s="1"/>
  <c r="G1200" i="1" s="1"/>
  <c r="G1201" i="1" s="1"/>
  <c r="G1208" i="1"/>
  <c r="G1209" i="1" s="1"/>
  <c r="G1210" i="1" s="1"/>
  <c r="G1211" i="1" s="1"/>
  <c r="G1212" i="1" s="1"/>
  <c r="G1217" i="1"/>
  <c r="G1218" i="1" s="1"/>
  <c r="G1219" i="1" s="1"/>
  <c r="G1220" i="1" s="1"/>
  <c r="G1221" i="1" s="1"/>
  <c r="G1244" i="1"/>
  <c r="G1245" i="1" s="1"/>
  <c r="G1246" i="1" s="1"/>
  <c r="G1247" i="1" s="1"/>
  <c r="G1248" i="1" s="1"/>
  <c r="G1261" i="1"/>
  <c r="G1286" i="1"/>
  <c r="G1287" i="1" s="1"/>
  <c r="G1288" i="1" s="1"/>
  <c r="G1289" i="1" s="1"/>
  <c r="G1290" i="1" s="1"/>
  <c r="G1233" i="1"/>
  <c r="G1234" i="1" s="1"/>
  <c r="G1235" i="1" s="1"/>
  <c r="G1236" i="1" s="1"/>
  <c r="G1237" i="1" s="1"/>
  <c r="F533" i="1"/>
  <c r="F534" i="1" s="1"/>
  <c r="F535" i="1" s="1"/>
  <c r="F536" i="1" s="1"/>
  <c r="F586" i="1"/>
  <c r="F587" i="1" s="1"/>
  <c r="F588" i="1" s="1"/>
  <c r="F589" i="1" s="1"/>
  <c r="F620" i="1"/>
  <c r="F621" i="1" s="1"/>
  <c r="F622" i="1" s="1"/>
  <c r="F623" i="1" s="1"/>
  <c r="F655" i="1"/>
  <c r="F656" i="1" s="1"/>
  <c r="F657" i="1" s="1"/>
  <c r="F658" i="1" s="1"/>
  <c r="F690" i="1"/>
  <c r="F691" i="1" s="1"/>
  <c r="F692" i="1" s="1"/>
  <c r="F693" i="1" s="1"/>
  <c r="F771" i="1"/>
  <c r="F772" i="1" s="1"/>
  <c r="F773" i="1" s="1"/>
  <c r="F774" i="1" s="1"/>
  <c r="F810" i="1"/>
  <c r="F811" i="1" s="1"/>
  <c r="F812" i="1" s="1"/>
  <c r="F813" i="1" s="1"/>
  <c r="F389" i="1"/>
  <c r="F390" i="1" s="1"/>
  <c r="F391" i="1" s="1"/>
  <c r="F392" i="1" s="1"/>
  <c r="F818" i="1"/>
  <c r="F819" i="1" s="1"/>
  <c r="F820" i="1" s="1"/>
  <c r="F821" i="1" s="1"/>
  <c r="G1225" i="1"/>
  <c r="G1226" i="1" s="1"/>
  <c r="G1227" i="1" s="1"/>
  <c r="G1228" i="1" s="1"/>
  <c r="G1229" i="1" s="1"/>
  <c r="G1147" i="1"/>
  <c r="G1148" i="1" s="1"/>
  <c r="G1149" i="1" s="1"/>
  <c r="G1150" i="1" s="1"/>
  <c r="G1151" i="1" s="1"/>
  <c r="F324" i="1"/>
  <c r="F325" i="1" s="1"/>
  <c r="F326" i="1" s="1"/>
  <c r="F327" i="1" s="1"/>
  <c r="F497" i="1"/>
  <c r="F498" i="1" s="1"/>
  <c r="F499" i="1" s="1"/>
  <c r="F500" i="1" s="1"/>
  <c r="F851" i="1"/>
  <c r="F852" i="1" s="1"/>
  <c r="F853" i="1" s="1"/>
  <c r="F854" i="1" s="1"/>
  <c r="G905" i="1"/>
  <c r="G906" i="1" s="1"/>
  <c r="G907" i="1" s="1"/>
  <c r="G908" i="1" s="1"/>
  <c r="G909" i="1" s="1"/>
  <c r="G919" i="1"/>
  <c r="G920" i="1" s="1"/>
  <c r="G921" i="1" s="1"/>
  <c r="G922" i="1" s="1"/>
  <c r="G923" i="1" s="1"/>
  <c r="F352" i="1"/>
  <c r="F353" i="1" s="1"/>
  <c r="F354" i="1" s="1"/>
  <c r="F355" i="1" s="1"/>
  <c r="F426" i="1"/>
  <c r="F427" i="1" s="1"/>
  <c r="F428" i="1" s="1"/>
  <c r="F429" i="1" s="1"/>
  <c r="F461" i="1"/>
  <c r="F462" i="1" s="1"/>
  <c r="F463" i="1" s="1"/>
  <c r="F464" i="1" s="1"/>
  <c r="F516" i="1"/>
  <c r="F517" i="1" s="1"/>
  <c r="F518" i="1" s="1"/>
  <c r="F519" i="1" s="1"/>
  <c r="G550" i="1"/>
  <c r="G551" i="1" s="1"/>
  <c r="G552" i="1" s="1"/>
  <c r="G553" i="1" s="1"/>
  <c r="G554" i="1" s="1"/>
  <c r="F745" i="1"/>
  <c r="F746" i="1" s="1"/>
  <c r="F747" i="1" s="1"/>
  <c r="F748" i="1" s="1"/>
  <c r="G944" i="1"/>
  <c r="G945" i="1" s="1"/>
  <c r="G946" i="1" s="1"/>
  <c r="G947" i="1" s="1"/>
  <c r="G948" i="1" s="1"/>
  <c r="G954" i="1"/>
  <c r="G955" i="1" s="1"/>
  <c r="G956" i="1" s="1"/>
  <c r="G957" i="1" s="1"/>
  <c r="G958" i="1" s="1"/>
  <c r="G996" i="1"/>
  <c r="G997" i="1" s="1"/>
  <c r="G998" i="1" s="1"/>
  <c r="G999" i="1" s="1"/>
  <c r="G1000" i="1" s="1"/>
  <c r="G1131" i="1"/>
  <c r="G1132" i="1" s="1"/>
  <c r="G1133" i="1" s="1"/>
  <c r="G1134" i="1" s="1"/>
  <c r="G1135" i="1" s="1"/>
  <c r="F781" i="1"/>
  <c r="F782" i="1" s="1"/>
  <c r="F783" i="1" s="1"/>
  <c r="F784" i="1" s="1"/>
  <c r="G780" i="1"/>
  <c r="G781" i="1" s="1"/>
  <c r="G782" i="1" s="1"/>
  <c r="F842" i="1"/>
  <c r="F843" i="1" s="1"/>
  <c r="F844" i="1" s="1"/>
  <c r="F845" i="1" s="1"/>
  <c r="G841" i="1"/>
  <c r="G842" i="1" s="1"/>
  <c r="G843" i="1" s="1"/>
  <c r="G844" i="1" s="1"/>
  <c r="G845" i="1" s="1"/>
  <c r="F928" i="1"/>
  <c r="F929" i="1" s="1"/>
  <c r="F930" i="1" s="1"/>
  <c r="F931" i="1" s="1"/>
  <c r="G927" i="1"/>
  <c r="G928" i="1" s="1"/>
  <c r="G929" i="1" s="1"/>
  <c r="G930" i="1" s="1"/>
  <c r="G931" i="1" s="1"/>
  <c r="F971" i="1"/>
  <c r="F972" i="1" s="1"/>
  <c r="F973" i="1" s="1"/>
  <c r="F974" i="1" s="1"/>
  <c r="G970" i="1"/>
  <c r="G971" i="1" s="1"/>
  <c r="G972" i="1" s="1"/>
  <c r="G973" i="1" s="1"/>
  <c r="G974" i="1" s="1"/>
  <c r="F1083" i="1"/>
  <c r="F1084" i="1" s="1"/>
  <c r="F1085" i="1" s="1"/>
  <c r="F1086" i="1" s="1"/>
  <c r="G1082" i="1"/>
  <c r="G1083" i="1" s="1"/>
  <c r="G1084" i="1" s="1"/>
  <c r="G1085" i="1" s="1"/>
  <c r="G1086" i="1" s="1"/>
  <c r="F1103" i="1"/>
  <c r="F1104" i="1" s="1"/>
  <c r="F1105" i="1" s="1"/>
  <c r="F1106" i="1" s="1"/>
  <c r="G1102" i="1"/>
  <c r="G1103" i="1" s="1"/>
  <c r="G1104" i="1" s="1"/>
  <c r="G1105" i="1" s="1"/>
  <c r="G1106" i="1" s="1"/>
  <c r="F1279" i="1"/>
  <c r="F1280" i="1" s="1"/>
  <c r="F1281" i="1" s="1"/>
  <c r="G1278" i="1"/>
  <c r="G1279" i="1" s="1"/>
  <c r="G378" i="1"/>
  <c r="G379" i="1" s="1"/>
  <c r="G380" i="1" s="1"/>
  <c r="G381" i="1" s="1"/>
  <c r="G382" i="1" s="1"/>
  <c r="G397" i="1"/>
  <c r="G398" i="1" s="1"/>
  <c r="G399" i="1" s="1"/>
  <c r="G400" i="1" s="1"/>
  <c r="G401" i="1" s="1"/>
  <c r="G406" i="1"/>
  <c r="G407" i="1" s="1"/>
  <c r="G408" i="1" s="1"/>
  <c r="G409" i="1" s="1"/>
  <c r="G410" i="1" s="1"/>
  <c r="G442" i="1"/>
  <c r="G443" i="1" s="1"/>
  <c r="G444" i="1" s="1"/>
  <c r="G445" i="1" s="1"/>
  <c r="G446" i="1" s="1"/>
  <c r="F726" i="1"/>
  <c r="F727" i="1" s="1"/>
  <c r="F728" i="1" s="1"/>
  <c r="F729" i="1" s="1"/>
  <c r="G725" i="1"/>
  <c r="G726" i="1" s="1"/>
  <c r="G727" i="1" s="1"/>
  <c r="G728" i="1" s="1"/>
  <c r="G729" i="1" s="1"/>
  <c r="F869" i="1"/>
  <c r="F870" i="1" s="1"/>
  <c r="F871" i="1" s="1"/>
  <c r="F872" i="1" s="1"/>
  <c r="F937" i="1"/>
  <c r="F938" i="1" s="1"/>
  <c r="F939" i="1" s="1"/>
  <c r="F940" i="1" s="1"/>
  <c r="G936" i="1"/>
  <c r="G937" i="1" s="1"/>
  <c r="G938" i="1" s="1"/>
  <c r="G939" i="1" s="1"/>
  <c r="G940" i="1" s="1"/>
  <c r="F963" i="1"/>
  <c r="F964" i="1" s="1"/>
  <c r="F965" i="1" s="1"/>
  <c r="F966" i="1" s="1"/>
  <c r="G962" i="1"/>
  <c r="G963" i="1" s="1"/>
  <c r="G964" i="1" s="1"/>
  <c r="G965" i="1" s="1"/>
  <c r="G966" i="1" s="1"/>
  <c r="F988" i="1"/>
  <c r="F989" i="1" s="1"/>
  <c r="F990" i="1" s="1"/>
  <c r="F991" i="1" s="1"/>
  <c r="F1005" i="1"/>
  <c r="F1006" i="1" s="1"/>
  <c r="F1007" i="1" s="1"/>
  <c r="F1008" i="1" s="1"/>
  <c r="F1026" i="1"/>
  <c r="F1027" i="1" s="1"/>
  <c r="F1028" i="1" s="1"/>
  <c r="F1029" i="1" s="1"/>
  <c r="G1025" i="1"/>
  <c r="G1026" i="1" s="1"/>
  <c r="G1027" i="1" s="1"/>
  <c r="G1028" i="1" s="1"/>
  <c r="G1029" i="1" s="1"/>
  <c r="F1075" i="1"/>
  <c r="F1076" i="1" s="1"/>
  <c r="F1077" i="1" s="1"/>
  <c r="F1078" i="1" s="1"/>
  <c r="G1074" i="1"/>
  <c r="G1075" i="1" s="1"/>
  <c r="G1076" i="1" s="1"/>
  <c r="G1077" i="1" s="1"/>
  <c r="G1078" i="1" s="1"/>
  <c r="F1093" i="1"/>
  <c r="F1094" i="1" s="1"/>
  <c r="F1095" i="1" s="1"/>
  <c r="F1096" i="1" s="1"/>
  <c r="G1092" i="1"/>
  <c r="G1093" i="1" s="1"/>
  <c r="G1094" i="1" s="1"/>
  <c r="G1095" i="1" s="1"/>
  <c r="G1096" i="1" s="1"/>
  <c r="G1262" i="1"/>
  <c r="F1263" i="1"/>
  <c r="F1264" i="1" s="1"/>
  <c r="F1270" i="1"/>
  <c r="F1271" i="1" s="1"/>
  <c r="F1272" i="1" s="1"/>
  <c r="F1273" i="1" s="1"/>
  <c r="G1269" i="1"/>
  <c r="G1270" i="1" s="1"/>
  <c r="G1271" i="1" s="1"/>
  <c r="G1272" i="1" s="1"/>
  <c r="G1273" i="1" s="1"/>
  <c r="G1253" i="1"/>
  <c r="F53" i="1"/>
  <c r="F54" i="1" s="1"/>
  <c r="F55" i="1" s="1"/>
  <c r="F56" i="1" s="1"/>
  <c r="G52" i="1"/>
  <c r="G53" i="1" s="1"/>
  <c r="G54" i="1" s="1"/>
  <c r="G55" i="1" s="1"/>
  <c r="G56" i="1" s="1"/>
  <c r="F72" i="1"/>
  <c r="F73" i="1" s="1"/>
  <c r="F74" i="1" s="1"/>
  <c r="F75" i="1" s="1"/>
  <c r="G71" i="1"/>
  <c r="G72" i="1" s="1"/>
  <c r="G73" i="1" s="1"/>
  <c r="G74" i="1" s="1"/>
  <c r="G75" i="1" s="1"/>
  <c r="F89" i="1"/>
  <c r="F90" i="1" s="1"/>
  <c r="F91" i="1" s="1"/>
  <c r="F92" i="1" s="1"/>
  <c r="G88" i="1"/>
  <c r="G89" i="1" s="1"/>
  <c r="G90" i="1" s="1"/>
  <c r="G91" i="1" s="1"/>
  <c r="G92" i="1" s="1"/>
  <c r="F106" i="1"/>
  <c r="F107" i="1" s="1"/>
  <c r="F108" i="1" s="1"/>
  <c r="F109" i="1" s="1"/>
  <c r="G105" i="1"/>
  <c r="G106" i="1" s="1"/>
  <c r="G107" i="1" s="1"/>
  <c r="G108" i="1" s="1"/>
  <c r="G109" i="1" s="1"/>
  <c r="F124" i="1"/>
  <c r="F125" i="1" s="1"/>
  <c r="F126" i="1" s="1"/>
  <c r="F127" i="1" s="1"/>
  <c r="G123" i="1"/>
  <c r="G124" i="1" s="1"/>
  <c r="G125" i="1" s="1"/>
  <c r="G126" i="1" s="1"/>
  <c r="G127" i="1" s="1"/>
  <c r="F142" i="1"/>
  <c r="F143" i="1" s="1"/>
  <c r="F144" i="1" s="1"/>
  <c r="F145" i="1" s="1"/>
  <c r="G141" i="1"/>
  <c r="G142" i="1" s="1"/>
  <c r="G143" i="1" s="1"/>
  <c r="G144" i="1" s="1"/>
  <c r="G145" i="1" s="1"/>
  <c r="F160" i="1"/>
  <c r="F161" i="1" s="1"/>
  <c r="F162" i="1" s="1"/>
  <c r="F163" i="1" s="1"/>
  <c r="G159" i="1"/>
  <c r="G160" i="1" s="1"/>
  <c r="G161" i="1" s="1"/>
  <c r="G162" i="1" s="1"/>
  <c r="G163" i="1" s="1"/>
  <c r="F179" i="1"/>
  <c r="F180" i="1" s="1"/>
  <c r="F181" i="1" s="1"/>
  <c r="F182" i="1" s="1"/>
  <c r="G178" i="1"/>
  <c r="G179" i="1" s="1"/>
  <c r="G180" i="1" s="1"/>
  <c r="G181" i="1" s="1"/>
  <c r="G182" i="1" s="1"/>
  <c r="F198" i="1"/>
  <c r="F199" i="1" s="1"/>
  <c r="F200" i="1" s="1"/>
  <c r="F201" i="1" s="1"/>
  <c r="G197" i="1"/>
  <c r="G198" i="1" s="1"/>
  <c r="G199" i="1" s="1"/>
  <c r="G200" i="1" s="1"/>
  <c r="G201" i="1" s="1"/>
  <c r="F217" i="1"/>
  <c r="F218" i="1" s="1"/>
  <c r="F219" i="1" s="1"/>
  <c r="F220" i="1" s="1"/>
  <c r="G216" i="1"/>
  <c r="G217" i="1" s="1"/>
  <c r="G218" i="1" s="1"/>
  <c r="G219" i="1" s="1"/>
  <c r="G220" i="1" s="1"/>
  <c r="F235" i="1"/>
  <c r="F236" i="1" s="1"/>
  <c r="F237" i="1" s="1"/>
  <c r="F238" i="1" s="1"/>
  <c r="G234" i="1"/>
  <c r="G235" i="1" s="1"/>
  <c r="G236" i="1" s="1"/>
  <c r="G237" i="1" s="1"/>
  <c r="G238" i="1" s="1"/>
  <c r="F253" i="1"/>
  <c r="F254" i="1" s="1"/>
  <c r="F255" i="1" s="1"/>
  <c r="F256" i="1" s="1"/>
  <c r="G252" i="1"/>
  <c r="G253" i="1" s="1"/>
  <c r="G254" i="1" s="1"/>
  <c r="G255" i="1" s="1"/>
  <c r="G256" i="1" s="1"/>
  <c r="F271" i="1"/>
  <c r="F272" i="1" s="1"/>
  <c r="F273" i="1" s="1"/>
  <c r="F274" i="1" s="1"/>
  <c r="G270" i="1"/>
  <c r="G271" i="1" s="1"/>
  <c r="G272" i="1" s="1"/>
  <c r="G273" i="1" s="1"/>
  <c r="G274" i="1" s="1"/>
  <c r="F289" i="1"/>
  <c r="F290" i="1" s="1"/>
  <c r="F291" i="1" s="1"/>
  <c r="F292" i="1" s="1"/>
  <c r="G288" i="1"/>
  <c r="G289" i="1" s="1"/>
  <c r="G290" i="1" s="1"/>
  <c r="G291" i="1" s="1"/>
  <c r="G292" i="1" s="1"/>
  <c r="F306" i="1"/>
  <c r="F307" i="1" s="1"/>
  <c r="F308" i="1" s="1"/>
  <c r="F309" i="1" s="1"/>
  <c r="G305" i="1"/>
  <c r="G306" i="1" s="1"/>
  <c r="G307" i="1" s="1"/>
  <c r="G308" i="1" s="1"/>
  <c r="G309" i="1" s="1"/>
  <c r="F334" i="1"/>
  <c r="F335" i="1" s="1"/>
  <c r="F336" i="1" s="1"/>
  <c r="F337" i="1" s="1"/>
  <c r="G333" i="1"/>
  <c r="G334" i="1" s="1"/>
  <c r="G335" i="1" s="1"/>
  <c r="G336" i="1" s="1"/>
  <c r="G337" i="1" s="1"/>
  <c r="G859" i="1"/>
  <c r="G860" i="1" s="1"/>
  <c r="G861" i="1" s="1"/>
  <c r="G862" i="1" s="1"/>
  <c r="G863" i="1" s="1"/>
  <c r="F860" i="1"/>
  <c r="F861" i="1" s="1"/>
  <c r="F862" i="1" s="1"/>
  <c r="F863" i="1" s="1"/>
  <c r="G897" i="1"/>
  <c r="G898" i="1" s="1"/>
  <c r="G899" i="1" s="1"/>
  <c r="G900" i="1" s="1"/>
  <c r="G901" i="1" s="1"/>
  <c r="F898" i="1"/>
  <c r="F899" i="1" s="1"/>
  <c r="F900" i="1" s="1"/>
  <c r="F901" i="1" s="1"/>
  <c r="G1015" i="1"/>
  <c r="G1016" i="1" s="1"/>
  <c r="G1017" i="1" s="1"/>
  <c r="G1018" i="1" s="1"/>
  <c r="G1019" i="1" s="1"/>
  <c r="F1016" i="1"/>
  <c r="F1017" i="1" s="1"/>
  <c r="F1018" i="1" s="1"/>
  <c r="F1019" i="1" s="1"/>
  <c r="G1036" i="1"/>
  <c r="G1037" i="1" s="1"/>
  <c r="G1038" i="1" s="1"/>
  <c r="G1039" i="1" s="1"/>
  <c r="G1040" i="1" s="1"/>
  <c r="F1037" i="1"/>
  <c r="F1038" i="1" s="1"/>
  <c r="F1039" i="1" s="1"/>
  <c r="F1040" i="1" s="1"/>
  <c r="G6" i="1"/>
  <c r="G7" i="1" s="1"/>
  <c r="G8" i="1" s="1"/>
  <c r="G9" i="1" s="1"/>
  <c r="G10" i="1" s="1"/>
  <c r="G15" i="1"/>
  <c r="G16" i="1" s="1"/>
  <c r="G17" i="1" s="1"/>
  <c r="G18" i="1" s="1"/>
  <c r="G19" i="1" s="1"/>
  <c r="G24" i="1"/>
  <c r="G25" i="1" s="1"/>
  <c r="G26" i="1" s="1"/>
  <c r="G27" i="1" s="1"/>
  <c r="G28" i="1" s="1"/>
  <c r="G43" i="1"/>
  <c r="G44" i="1" s="1"/>
  <c r="G45" i="1" s="1"/>
  <c r="G46" i="1" s="1"/>
  <c r="G47" i="1" s="1"/>
  <c r="F62" i="1"/>
  <c r="F63" i="1" s="1"/>
  <c r="F64" i="1" s="1"/>
  <c r="F65" i="1" s="1"/>
  <c r="G61" i="1"/>
  <c r="G62" i="1" s="1"/>
  <c r="G63" i="1" s="1"/>
  <c r="G64" i="1" s="1"/>
  <c r="G65" i="1" s="1"/>
  <c r="F81" i="1"/>
  <c r="F82" i="1" s="1"/>
  <c r="F83" i="1" s="1"/>
  <c r="F84" i="1" s="1"/>
  <c r="G80" i="1"/>
  <c r="G81" i="1" s="1"/>
  <c r="G82" i="1" s="1"/>
  <c r="G83" i="1" s="1"/>
  <c r="G84" i="1" s="1"/>
  <c r="F97" i="1"/>
  <c r="F98" i="1" s="1"/>
  <c r="F99" i="1" s="1"/>
  <c r="F100" i="1" s="1"/>
  <c r="G96" i="1"/>
  <c r="G97" i="1" s="1"/>
  <c r="G98" i="1" s="1"/>
  <c r="G99" i="1" s="1"/>
  <c r="G100" i="1" s="1"/>
  <c r="F115" i="1"/>
  <c r="F116" i="1" s="1"/>
  <c r="F117" i="1" s="1"/>
  <c r="F118" i="1" s="1"/>
  <c r="G114" i="1"/>
  <c r="G115" i="1" s="1"/>
  <c r="G116" i="1" s="1"/>
  <c r="G117" i="1" s="1"/>
  <c r="G118" i="1" s="1"/>
  <c r="F133" i="1"/>
  <c r="F134" i="1" s="1"/>
  <c r="F135" i="1" s="1"/>
  <c r="F136" i="1" s="1"/>
  <c r="G132" i="1"/>
  <c r="G133" i="1" s="1"/>
  <c r="G134" i="1" s="1"/>
  <c r="G135" i="1" s="1"/>
  <c r="G136" i="1" s="1"/>
  <c r="F151" i="1"/>
  <c r="F152" i="1" s="1"/>
  <c r="F153" i="1" s="1"/>
  <c r="F154" i="1" s="1"/>
  <c r="G150" i="1"/>
  <c r="G151" i="1" s="1"/>
  <c r="G152" i="1" s="1"/>
  <c r="G153" i="1" s="1"/>
  <c r="G154" i="1" s="1"/>
  <c r="F170" i="1"/>
  <c r="F171" i="1" s="1"/>
  <c r="F172" i="1" s="1"/>
  <c r="F173" i="1" s="1"/>
  <c r="G169" i="1"/>
  <c r="G170" i="1" s="1"/>
  <c r="G171" i="1" s="1"/>
  <c r="G172" i="1" s="1"/>
  <c r="G173" i="1" s="1"/>
  <c r="F188" i="1"/>
  <c r="F189" i="1" s="1"/>
  <c r="F190" i="1" s="1"/>
  <c r="F191" i="1" s="1"/>
  <c r="G187" i="1"/>
  <c r="G188" i="1" s="1"/>
  <c r="G189" i="1" s="1"/>
  <c r="G190" i="1" s="1"/>
  <c r="G191" i="1" s="1"/>
  <c r="F208" i="1"/>
  <c r="F209" i="1" s="1"/>
  <c r="F210" i="1" s="1"/>
  <c r="F211" i="1" s="1"/>
  <c r="G207" i="1"/>
  <c r="G208" i="1" s="1"/>
  <c r="G209" i="1" s="1"/>
  <c r="G210" i="1" s="1"/>
  <c r="G211" i="1" s="1"/>
  <c r="G225" i="1"/>
  <c r="G226" i="1" s="1"/>
  <c r="G227" i="1" s="1"/>
  <c r="G228" i="1" s="1"/>
  <c r="G229" i="1" s="1"/>
  <c r="F244" i="1"/>
  <c r="F245" i="1" s="1"/>
  <c r="F246" i="1" s="1"/>
  <c r="F247" i="1" s="1"/>
  <c r="G243" i="1"/>
  <c r="G244" i="1" s="1"/>
  <c r="G245" i="1" s="1"/>
  <c r="G246" i="1" s="1"/>
  <c r="G247" i="1" s="1"/>
  <c r="F262" i="1"/>
  <c r="F263" i="1" s="1"/>
  <c r="F264" i="1" s="1"/>
  <c r="F265" i="1" s="1"/>
  <c r="G261" i="1"/>
  <c r="G262" i="1" s="1"/>
  <c r="G263" i="1" s="1"/>
  <c r="G264" i="1" s="1"/>
  <c r="G265" i="1" s="1"/>
  <c r="F280" i="1"/>
  <c r="F281" i="1" s="1"/>
  <c r="F282" i="1" s="1"/>
  <c r="F283" i="1" s="1"/>
  <c r="G279" i="1"/>
  <c r="G280" i="1" s="1"/>
  <c r="G281" i="1" s="1"/>
  <c r="G282" i="1" s="1"/>
  <c r="G283" i="1" s="1"/>
  <c r="F297" i="1"/>
  <c r="F298" i="1" s="1"/>
  <c r="F299" i="1" s="1"/>
  <c r="F300" i="1" s="1"/>
  <c r="G296" i="1"/>
  <c r="G297" i="1" s="1"/>
  <c r="G298" i="1" s="1"/>
  <c r="G299" i="1" s="1"/>
  <c r="G300" i="1" s="1"/>
  <c r="F316" i="1"/>
  <c r="F317" i="1" s="1"/>
  <c r="F318" i="1" s="1"/>
  <c r="F319" i="1" s="1"/>
  <c r="G315" i="1"/>
  <c r="G316" i="1" s="1"/>
  <c r="G317" i="1" s="1"/>
  <c r="G318" i="1" s="1"/>
  <c r="G319" i="1" s="1"/>
  <c r="F343" i="1"/>
  <c r="F344" i="1" s="1"/>
  <c r="F345" i="1" s="1"/>
  <c r="F346" i="1" s="1"/>
  <c r="G342" i="1"/>
  <c r="G343" i="1" s="1"/>
  <c r="G344" i="1" s="1"/>
  <c r="G345" i="1" s="1"/>
  <c r="G346" i="1" s="1"/>
  <c r="G370" i="1"/>
  <c r="G371" i="1" s="1"/>
  <c r="G372" i="1" s="1"/>
  <c r="G373" i="1" s="1"/>
  <c r="G374" i="1" s="1"/>
  <c r="F371" i="1"/>
  <c r="F372" i="1" s="1"/>
  <c r="F373" i="1" s="1"/>
  <c r="F374" i="1" s="1"/>
  <c r="F416" i="1"/>
  <c r="F417" i="1" s="1"/>
  <c r="F418" i="1" s="1"/>
  <c r="F419" i="1" s="1"/>
  <c r="F435" i="1"/>
  <c r="F436" i="1" s="1"/>
  <c r="F437" i="1" s="1"/>
  <c r="F438" i="1" s="1"/>
  <c r="F452" i="1"/>
  <c r="F453" i="1" s="1"/>
  <c r="F454" i="1" s="1"/>
  <c r="F455" i="1" s="1"/>
  <c r="F479" i="1"/>
  <c r="F480" i="1" s="1"/>
  <c r="F481" i="1" s="1"/>
  <c r="F482" i="1" s="1"/>
  <c r="F507" i="1"/>
  <c r="F508" i="1" s="1"/>
  <c r="F509" i="1" s="1"/>
  <c r="F510" i="1" s="1"/>
  <c r="F524" i="1"/>
  <c r="F525" i="1" s="1"/>
  <c r="F526" i="1" s="1"/>
  <c r="F527" i="1" s="1"/>
  <c r="F542" i="1"/>
  <c r="F543" i="1" s="1"/>
  <c r="F544" i="1" s="1"/>
  <c r="F545" i="1" s="1"/>
  <c r="F559" i="1"/>
  <c r="F560" i="1" s="1"/>
  <c r="F561" i="1" s="1"/>
  <c r="F562" i="1" s="1"/>
  <c r="F576" i="1"/>
  <c r="F577" i="1" s="1"/>
  <c r="F578" i="1" s="1"/>
  <c r="F579" i="1" s="1"/>
  <c r="F595" i="1"/>
  <c r="F596" i="1" s="1"/>
  <c r="F597" i="1" s="1"/>
  <c r="F598" i="1" s="1"/>
  <c r="F612" i="1"/>
  <c r="F613" i="1" s="1"/>
  <c r="F614" i="1" s="1"/>
  <c r="F615" i="1" s="1"/>
  <c r="F630" i="1"/>
  <c r="F631" i="1" s="1"/>
  <c r="F632" i="1" s="1"/>
  <c r="F633" i="1" s="1"/>
  <c r="F664" i="1"/>
  <c r="F665" i="1" s="1"/>
  <c r="F666" i="1" s="1"/>
  <c r="F667" i="1" s="1"/>
  <c r="F681" i="1"/>
  <c r="F682" i="1" s="1"/>
  <c r="F683" i="1" s="1"/>
  <c r="F684" i="1" s="1"/>
  <c r="F698" i="1"/>
  <c r="F699" i="1" s="1"/>
  <c r="F700" i="1" s="1"/>
  <c r="F701" i="1" s="1"/>
  <c r="F718" i="1"/>
  <c r="F719" i="1" s="1"/>
  <c r="F720" i="1" s="1"/>
  <c r="F721" i="1" s="1"/>
  <c r="F734" i="1"/>
  <c r="F735" i="1" s="1"/>
  <c r="F736" i="1" s="1"/>
  <c r="F737" i="1" s="1"/>
  <c r="F762" i="1"/>
  <c r="F763" i="1" s="1"/>
  <c r="F764" i="1" s="1"/>
  <c r="F765" i="1" s="1"/>
  <c r="G877" i="1"/>
  <c r="G878" i="1" s="1"/>
  <c r="G879" i="1" s="1"/>
  <c r="G880" i="1" s="1"/>
  <c r="G881" i="1" s="1"/>
  <c r="F878" i="1"/>
  <c r="F879" i="1" s="1"/>
  <c r="F880" i="1" s="1"/>
  <c r="F881" i="1" s="1"/>
  <c r="G1111" i="1"/>
  <c r="G1112" i="1" s="1"/>
  <c r="G1113" i="1" s="1"/>
  <c r="G1114" i="1" s="1"/>
  <c r="G1115" i="1" s="1"/>
  <c r="F1112" i="1"/>
  <c r="F1113" i="1" s="1"/>
  <c r="F1114" i="1" s="1"/>
  <c r="F1115" i="1" s="1"/>
  <c r="G1254" i="1"/>
  <c r="F1255" i="1"/>
  <c r="G1263" i="1" l="1"/>
  <c r="G783" i="1"/>
  <c r="G784" i="1" s="1"/>
  <c r="G1280" i="1"/>
  <c r="F1282" i="1"/>
  <c r="G1282" i="1" s="1"/>
  <c r="G1281" i="1"/>
  <c r="F1265" i="1"/>
  <c r="G1265" i="1" s="1"/>
  <c r="G1264" i="1"/>
  <c r="G1255" i="1"/>
  <c r="F1256" i="1"/>
  <c r="F1257" i="1" s="1"/>
  <c r="G1257" i="1" s="1"/>
  <c r="G1256" i="1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</author>
    <author>111</author>
  </authors>
  <commentList>
    <comment ref="E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GOETEBORG Sweden
OOCL---LL2
COSCO---AEU3</t>
        </r>
      </text>
    </comment>
    <comment ref="D1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 直航 36左右</t>
        </r>
      </text>
    </comment>
    <comment ref="D9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MD2 比雷中转
</t>
        </r>
      </text>
    </comment>
    <comment ref="D11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MEXII 比雷中转
同OOCL  MD2</t>
        </r>
      </text>
    </comment>
    <comment ref="D12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
</t>
        </r>
        <r>
          <rPr>
            <sz val="9"/>
            <rFont val="宋体"/>
            <family val="3"/>
            <charset val="134"/>
          </rPr>
          <t>到港承运人托运：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 shapeId="0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0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88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
船期同IST</t>
        </r>
      </text>
    </comment>
    <comment ref="D19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0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</t>
        </r>
      </text>
    </comment>
    <comment ref="D21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NUE2</t>
        </r>
      </text>
    </comment>
    <comment ref="D22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NUE</t>
        </r>
      </text>
    </comment>
    <comment ref="D243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 shapeId="0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28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CEN</t>
        </r>
      </text>
    </comment>
    <comment ref="D293" authorId="1" shapeId="0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36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航线代码：</t>
        </r>
        <r>
          <rPr>
            <sz val="9"/>
            <rFont val="Tahoma"/>
            <family val="2"/>
            <charset val="134"/>
          </rPr>
          <t>AX3</t>
        </r>
      </text>
    </comment>
    <comment ref="D548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SEAS 2</t>
        </r>
      </text>
    </comment>
    <comment ref="D55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6" authorId="3" shapeId="0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航线代码：AX3</t>
        </r>
      </text>
    </comment>
    <comment ref="D59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2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09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6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3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38" authorId="0" shapeId="0">
      <text>
        <r>
          <rPr>
            <b/>
            <sz val="9"/>
            <rFont val="宋体"/>
            <family val="3"/>
            <charset val="134"/>
          </rPr>
          <t>JADE</t>
        </r>
      </text>
    </comment>
    <comment ref="D64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5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6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71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 直达 12天左右</t>
        </r>
      </text>
    </comment>
    <comment ref="D67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11</t>
        </r>
        <r>
          <rPr>
            <sz val="9"/>
            <rFont val="宋体"/>
            <family val="3"/>
            <charset val="134"/>
          </rPr>
          <t>天左右</t>
        </r>
      </text>
    </comment>
    <comment ref="D687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9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70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0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MEX7</t>
        </r>
      </text>
    </comment>
    <comment ref="D71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 21天左右</t>
        </r>
      </text>
    </comment>
    <comment ref="D72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3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7</t>
        </r>
        <r>
          <rPr>
            <sz val="9"/>
            <rFont val="宋体"/>
            <family val="3"/>
            <charset val="134"/>
          </rPr>
          <t>天左右</t>
        </r>
      </text>
    </comment>
    <comment ref="D74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CMA:HHX
OOCL:HHX2 7</t>
        </r>
        <r>
          <rPr>
            <sz val="9"/>
            <rFont val="宋体"/>
            <family val="3"/>
            <charset val="134"/>
          </rPr>
          <t>天左右</t>
        </r>
      </text>
    </comment>
    <comment ref="D75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CYH 9</t>
        </r>
        <r>
          <rPr>
            <sz val="9"/>
            <rFont val="宋体"/>
            <family val="3"/>
            <charset val="134"/>
          </rPr>
          <t>天左右</t>
        </r>
      </text>
    </comment>
    <comment ref="D76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NV1</t>
        </r>
      </text>
    </comment>
    <comment ref="D76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 10天左右</t>
        </r>
      </text>
    </comment>
    <comment ref="D77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OOCL船航线代码：CSS1
</t>
        </r>
      </text>
    </comment>
    <comment ref="D783" authorId="3" shapeId="0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KCM2
YML:PA5</t>
        </r>
      </text>
    </comment>
    <comment ref="D79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 11天左右</t>
        </r>
      </text>
    </comment>
    <comment ref="A796" authorId="4" shapeId="0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79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 20</t>
        </r>
        <r>
          <rPr>
            <sz val="9"/>
            <rFont val="宋体"/>
            <family val="3"/>
            <charset val="134"/>
          </rPr>
          <t>天左右</t>
        </r>
      </text>
    </comment>
    <comment ref="D806" authorId="4" shapeId="0">
      <text>
        <r>
          <rPr>
            <b/>
            <sz val="9"/>
            <color indexed="81"/>
            <rFont val="宋体"/>
            <family val="3"/>
            <charset val="134"/>
          </rPr>
          <t>CIX2</t>
        </r>
      </text>
    </comment>
    <comment ref="D813" authorId="4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2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29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CI5 18天左右</t>
        </r>
      </text>
    </comment>
    <comment ref="D83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 18天左右</t>
        </r>
      </text>
    </comment>
    <comment ref="D84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COSCO：AS1
OOCL：CPX3
 26天左右</t>
        </r>
      </text>
    </comment>
    <comment ref="D851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AIS 27天左右</t>
        </r>
      </text>
    </comment>
    <comment ref="D859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FI3 19天左右</t>
        </r>
      </text>
    </comment>
    <comment ref="D866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73" authorId="4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 SHIKRA</t>
        </r>
      </text>
    </comment>
    <comment ref="D881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CI3 直达</t>
        </r>
      </text>
    </comment>
    <comment ref="D88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CBX2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13</t>
        </r>
      </text>
    </comment>
    <comment ref="D89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 25</t>
        </r>
        <r>
          <rPr>
            <sz val="9"/>
            <rFont val="宋体"/>
            <family val="3"/>
            <charset val="134"/>
          </rPr>
          <t>天左右</t>
        </r>
      </text>
    </comment>
    <comment ref="D90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93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935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94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BQ1 2天左右</t>
        </r>
      </text>
    </comment>
    <comment ref="D95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 2天左右</t>
        </r>
      </text>
    </comment>
  </commentList>
</comments>
</file>

<file path=xl/sharedStrings.xml><?xml version="1.0" encoding="utf-8"?>
<sst xmlns="http://schemas.openxmlformats.org/spreadsheetml/2006/main" count="11015" uniqueCount="3600">
  <si>
    <t xml:space="preserve">DAMMAN </t>
  </si>
  <si>
    <t>CHENNAI</t>
  </si>
  <si>
    <t>SAN ANTONIO</t>
  </si>
  <si>
    <t>NAVARINO</t>
  </si>
  <si>
    <t>HYUNDAI SINGAPORE</t>
  </si>
  <si>
    <t>058E</t>
  </si>
  <si>
    <t>030E</t>
  </si>
  <si>
    <t>CARRIER</t>
  </si>
  <si>
    <t>CNTAO</t>
  </si>
  <si>
    <t>044W</t>
  </si>
  <si>
    <t>020E</t>
  </si>
  <si>
    <t>026S</t>
  </si>
  <si>
    <t>078W</t>
  </si>
  <si>
    <t>CAPE FORBY</t>
  </si>
  <si>
    <t>CNCAN</t>
  </si>
  <si>
    <t>ISTANBUL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</si>
  <si>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</si>
  <si>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</si>
  <si>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</si>
  <si>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</si>
  <si>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</si>
  <si>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</si>
  <si>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</si>
  <si>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</si>
  <si>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</si>
  <si>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</si>
  <si>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</si>
  <si>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</si>
  <si>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SATURN</t>
  </si>
  <si>
    <t>001W</t>
  </si>
  <si>
    <t>023W</t>
  </si>
  <si>
    <t>XIN MEI ZHOU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</si>
  <si>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</si>
  <si>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</si>
  <si>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</si>
  <si>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</si>
  <si>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</si>
  <si>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</si>
  <si>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</si>
  <si>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</si>
  <si>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XIN CHANG SHU</t>
  </si>
  <si>
    <t>KOPER</t>
  </si>
  <si>
    <t>GDYNIA</t>
  </si>
  <si>
    <t>AARHUS/COPENHAGEN</t>
  </si>
  <si>
    <t>ARS/COP</t>
  </si>
  <si>
    <t>GOTHENBURG</t>
  </si>
  <si>
    <t>HELSINKI</t>
  </si>
  <si>
    <t xml:space="preserve">BARCELONA  </t>
  </si>
  <si>
    <t>PIRAEUS</t>
  </si>
  <si>
    <t xml:space="preserve">GENOA </t>
  </si>
  <si>
    <t xml:space="preserve">ISTANBUL(k) </t>
  </si>
  <si>
    <t>026W</t>
  </si>
  <si>
    <t>086W</t>
  </si>
  <si>
    <t xml:space="preserve">BEIRUT  </t>
  </si>
  <si>
    <t xml:space="preserve">ALEXANDRIA  </t>
  </si>
  <si>
    <t xml:space="preserve">ASHDOD </t>
  </si>
  <si>
    <t>005W</t>
  </si>
  <si>
    <t>009W</t>
  </si>
  <si>
    <t>CAPE TOWN</t>
  </si>
  <si>
    <t>018W</t>
  </si>
  <si>
    <t>SGP</t>
  </si>
  <si>
    <t>010W</t>
  </si>
  <si>
    <t>021E</t>
  </si>
  <si>
    <t xml:space="preserve">AUCKLAND </t>
  </si>
  <si>
    <t xml:space="preserve">BRISBANE  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</si>
  <si>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</si>
  <si>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</si>
  <si>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</si>
  <si>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</si>
  <si>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</si>
  <si>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</si>
  <si>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</si>
  <si>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</si>
  <si>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</si>
  <si>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</si>
  <si>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</si>
  <si>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</si>
  <si>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</si>
  <si>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</si>
  <si>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</si>
  <si>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 xml:space="preserve">BANGKOK </t>
  </si>
  <si>
    <t>031W</t>
  </si>
  <si>
    <t>030W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</si>
  <si>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</si>
  <si>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</si>
  <si>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</si>
  <si>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</si>
  <si>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</si>
  <si>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</si>
  <si>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</si>
  <si>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</si>
  <si>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</si>
  <si>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>KMTC QINGDAO</t>
  </si>
  <si>
    <t>KMTC NINGBO</t>
  </si>
  <si>
    <t xml:space="preserve">INCHON </t>
  </si>
  <si>
    <t xml:space="preserve">KAOHSIUNG </t>
  </si>
  <si>
    <t xml:space="preserve">KEELUNG </t>
  </si>
  <si>
    <t>TAICHUNG</t>
  </si>
  <si>
    <t xml:space="preserve">INDIAN ROUTE   </t>
  </si>
  <si>
    <t xml:space="preserve">CALCUTTA  </t>
  </si>
  <si>
    <t>036W</t>
  </si>
  <si>
    <t>COSCO OCEANIA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</si>
  <si>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</si>
  <si>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</si>
  <si>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</si>
  <si>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</si>
  <si>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</si>
  <si>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</si>
  <si>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</si>
  <si>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</si>
  <si>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</si>
  <si>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</si>
  <si>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</si>
  <si>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</si>
  <si>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</si>
  <si>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</si>
  <si>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</si>
  <si>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</si>
  <si>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</si>
  <si>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</si>
  <si>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</si>
  <si>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 xml:space="preserve">CALLAO </t>
  </si>
  <si>
    <t xml:space="preserve">GUAYAQUIL  </t>
  </si>
  <si>
    <t>VALPARAISO</t>
  </si>
  <si>
    <t xml:space="preserve">MANZANILIO (MEX) </t>
  </si>
  <si>
    <t>GUATEMALA CITY</t>
  </si>
  <si>
    <t>NORTH AMERICAN ROUTE</t>
  </si>
  <si>
    <t>LONG BEACH(via)</t>
  </si>
  <si>
    <t>LOS ANGELES</t>
  </si>
  <si>
    <t>OOCL</t>
  </si>
  <si>
    <t>HYUNDAI FAITH</t>
  </si>
  <si>
    <t>HYUNDAI FORCE</t>
  </si>
  <si>
    <t>OAKLAND,CA</t>
  </si>
  <si>
    <t>NEW YORK,NJ</t>
  </si>
  <si>
    <t>019E</t>
  </si>
  <si>
    <t>MIAMI,FL</t>
  </si>
  <si>
    <t xml:space="preserve">CHICAGO,IL </t>
  </si>
  <si>
    <t>MSC</t>
  </si>
  <si>
    <t xml:space="preserve">VANCOUVER 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</si>
  <si>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</si>
  <si>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</si>
  <si>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</si>
  <si>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</si>
  <si>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</si>
  <si>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</si>
  <si>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</si>
  <si>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COSCO DEVELOPMENT</t>
  </si>
  <si>
    <t>COSCO BELGIUM</t>
  </si>
  <si>
    <t>COSCO FRANCE</t>
  </si>
  <si>
    <t>MOL CELEBRATION</t>
  </si>
  <si>
    <t>OOCL LUXEMBOURG</t>
  </si>
  <si>
    <t>FELIXSTOWE</t>
  </si>
  <si>
    <t>CMA CGM MUSCA</t>
  </si>
  <si>
    <t>VARNA</t>
  </si>
  <si>
    <t>EVER SALUTE</t>
  </si>
  <si>
    <t>MEDITERRANEAN ROUTE</t>
  </si>
  <si>
    <t>BARCELONA</t>
  </si>
  <si>
    <t>0060W</t>
  </si>
  <si>
    <t>COSCO AFRICA</t>
  </si>
  <si>
    <t>019W</t>
  </si>
  <si>
    <t>MSK</t>
  </si>
  <si>
    <t>PIR</t>
  </si>
  <si>
    <t>BEIRUT</t>
  </si>
  <si>
    <t>MOL MAESTRO</t>
  </si>
  <si>
    <t>LIMASSOL</t>
  </si>
  <si>
    <t>027W</t>
  </si>
  <si>
    <t>042W</t>
  </si>
  <si>
    <t>AFRICA ROUTE</t>
  </si>
  <si>
    <t>AUSTRALIA &amp; NEW ZEALAND ROUTE</t>
  </si>
  <si>
    <t>033S</t>
  </si>
  <si>
    <t>042S</t>
  </si>
  <si>
    <t>029W</t>
  </si>
  <si>
    <t>PKG(N)</t>
  </si>
  <si>
    <t>KMTC</t>
  </si>
  <si>
    <t>PENANG</t>
  </si>
  <si>
    <t>HAIPHONG</t>
  </si>
  <si>
    <t>SITC YOKKAICHI</t>
  </si>
  <si>
    <t>KMTC INCHEON</t>
  </si>
  <si>
    <t>SUR</t>
  </si>
  <si>
    <t>107S</t>
  </si>
  <si>
    <t>HARRIER</t>
  </si>
  <si>
    <t>LAEM CHABANG</t>
  </si>
  <si>
    <t>072W</t>
  </si>
  <si>
    <t>015W</t>
  </si>
  <si>
    <t>RCL</t>
  </si>
  <si>
    <t>249S</t>
  </si>
  <si>
    <t>045W</t>
  </si>
  <si>
    <t>INDIAN ROUTE</t>
  </si>
  <si>
    <t>CLT</t>
  </si>
  <si>
    <t>OOCL JAKARTA</t>
  </si>
  <si>
    <t>NEW DELHI/(P )</t>
  </si>
  <si>
    <t>NHAVA SHEVA</t>
  </si>
  <si>
    <t>NYK FUJI</t>
  </si>
  <si>
    <t>COLOMBO</t>
  </si>
  <si>
    <t>KARACHI</t>
  </si>
  <si>
    <t>DUB</t>
  </si>
  <si>
    <t>OOCL SOUTHAMPTON</t>
  </si>
  <si>
    <t xml:space="preserve">DUB </t>
  </si>
  <si>
    <t>YM WEALTH</t>
  </si>
  <si>
    <t>AQA</t>
  </si>
  <si>
    <t>DAMMAN</t>
  </si>
  <si>
    <t>RIYADH</t>
  </si>
  <si>
    <t>CCNI ARAUCO</t>
  </si>
  <si>
    <t>056E</t>
  </si>
  <si>
    <t>CALLAO</t>
  </si>
  <si>
    <t>MANZANILLO</t>
  </si>
  <si>
    <t>052E</t>
  </si>
  <si>
    <t>SINGAPORE</t>
  </si>
  <si>
    <t>100E</t>
  </si>
  <si>
    <t>025W</t>
  </si>
  <si>
    <t>COSCO HOUSTON</t>
  </si>
  <si>
    <t>053E</t>
  </si>
  <si>
    <t>COLON FREE ZONE</t>
  </si>
  <si>
    <t>050E</t>
  </si>
  <si>
    <t>055E</t>
  </si>
  <si>
    <t>060W</t>
  </si>
  <si>
    <t>NYC</t>
  </si>
  <si>
    <t>144W</t>
  </si>
  <si>
    <t>058W</t>
  </si>
  <si>
    <t>CHICAGO</t>
  </si>
  <si>
    <t>MIAMI</t>
  </si>
  <si>
    <t>JAPAN &amp; SOUTH KOREA</t>
  </si>
  <si>
    <t>OSAKA/KOBE</t>
  </si>
  <si>
    <t>TOKYO/YOKOHAMA</t>
  </si>
  <si>
    <t>NAGOYA</t>
  </si>
  <si>
    <t>SITC NAGOYA</t>
  </si>
  <si>
    <t>BUSAN</t>
  </si>
  <si>
    <t>0030E</t>
  </si>
  <si>
    <t>INCHON</t>
  </si>
  <si>
    <t>CNSZX</t>
  </si>
  <si>
    <t>BANGKOK</t>
  </si>
  <si>
    <t>022W</t>
  </si>
  <si>
    <t>OOCL SEOUL</t>
  </si>
  <si>
    <t>W010</t>
  </si>
  <si>
    <t xml:space="preserve">TORONTO </t>
  </si>
  <si>
    <t>MONTREAL</t>
  </si>
  <si>
    <t xml:space="preserve">          Salling schedule-Ningbo    </t>
    <phoneticPr fontId="36" type="noConversion"/>
  </si>
  <si>
    <t>HAKATA</t>
  </si>
  <si>
    <t>ONE MD1</t>
  </si>
  <si>
    <t xml:space="preserve">EUROPEAN ROUTE </t>
    <phoneticPr fontId="36" type="noConversion"/>
  </si>
  <si>
    <t>ZHONG HANG SHENG</t>
  </si>
  <si>
    <t>AS PAMELA</t>
  </si>
  <si>
    <t>XIN WEN ZHOU</t>
  </si>
  <si>
    <t>EPONYMA</t>
  </si>
  <si>
    <t>XIN MING ZHOU 20</t>
  </si>
  <si>
    <t>CHARLOTTE SCHULTE</t>
  </si>
  <si>
    <t>ANL GIPPSLAND</t>
  </si>
  <si>
    <t>WIDE HOTEL</t>
  </si>
  <si>
    <t>SITC MOJI</t>
  </si>
  <si>
    <t>SITC DALIAN</t>
  </si>
  <si>
    <t>SITC OSAKA</t>
  </si>
  <si>
    <t>HYUNDAI VANCOUVER</t>
  </si>
  <si>
    <t>OOCL AUSTRALIA</t>
  </si>
  <si>
    <t>COSCO SHIPPING KILIMANJARO</t>
  </si>
  <si>
    <t>2323E</t>
  </si>
  <si>
    <t>REN JIAN 6</t>
  </si>
  <si>
    <t>COSCO DENMARK</t>
  </si>
  <si>
    <t>COSCO MALAYSIA</t>
  </si>
  <si>
    <t>CSCL GLOBE</t>
  </si>
  <si>
    <t>OOCL BEIJING</t>
  </si>
  <si>
    <t>WAN HAI 508</t>
  </si>
  <si>
    <t>ARIES</t>
  </si>
  <si>
    <t>SEAMAX STAMFORD</t>
  </si>
  <si>
    <t>WAN HAI 273</t>
  </si>
  <si>
    <t>INTERASIA FORWARD</t>
  </si>
  <si>
    <t>NORDMAAS</t>
  </si>
  <si>
    <t>INFERRO</t>
  </si>
  <si>
    <t>CUL YANGPU</t>
  </si>
  <si>
    <t>RATANA THIDA</t>
  </si>
  <si>
    <t>2320E</t>
  </si>
  <si>
    <t>EVER ULYSSES</t>
  </si>
  <si>
    <t>WAN HAI 627</t>
  </si>
  <si>
    <t>GSL MYNY</t>
  </si>
  <si>
    <t>SEASPAN KYOTO</t>
  </si>
  <si>
    <t>ZHONG WAI YUN XIN GANG</t>
  </si>
  <si>
    <t>EVER ONWARD</t>
  </si>
  <si>
    <t>EVER BREED</t>
  </si>
  <si>
    <t>EVER BLINK</t>
  </si>
  <si>
    <t>EVER BURLY</t>
  </si>
  <si>
    <t>EVER LAUREL</t>
  </si>
  <si>
    <t>OOCL POLAND</t>
  </si>
  <si>
    <t>BLANK SAILING</t>
  </si>
  <si>
    <t>064W</t>
  </si>
  <si>
    <t>OOCL DURBAN</t>
  </si>
  <si>
    <t>WAN XING DA</t>
  </si>
  <si>
    <t>2316S</t>
  </si>
  <si>
    <t>2312S</t>
  </si>
  <si>
    <t>MAERSK VLADIVOSTOK</t>
  </si>
  <si>
    <t>ONE TRIUMPH</t>
  </si>
  <si>
    <t>YM WINDOW</t>
  </si>
  <si>
    <t>099W</t>
  </si>
  <si>
    <t>INTERASIA HORIZON</t>
  </si>
  <si>
    <t>152W</t>
  </si>
  <si>
    <t>HYUNDAI PRIVILEGE</t>
  </si>
  <si>
    <t>CHRISTA SCHULTE</t>
  </si>
  <si>
    <t>326S</t>
  </si>
  <si>
    <t>SEASPAN OSAKA</t>
  </si>
  <si>
    <t>ONE ALTAIR</t>
  </si>
  <si>
    <t>YM MANDATE</t>
  </si>
  <si>
    <t>YM MOBILITY</t>
  </si>
  <si>
    <t>YM ORCHID</t>
  </si>
  <si>
    <t>180W</t>
  </si>
  <si>
    <t>RDO ACE</t>
  </si>
  <si>
    <t>2326W</t>
  </si>
  <si>
    <t>2325E</t>
  </si>
  <si>
    <t>2326E</t>
  </si>
  <si>
    <t>SEASPAN BRILLIANCE</t>
  </si>
  <si>
    <t>2327E</t>
  </si>
  <si>
    <t>ONE THESEUS</t>
  </si>
  <si>
    <t>CMA CGM HYDRA</t>
  </si>
  <si>
    <t>0PPFZE1MA</t>
  </si>
  <si>
    <t>MSC KALAMATA VII</t>
  </si>
  <si>
    <t>2327S</t>
  </si>
  <si>
    <t>2328E</t>
  </si>
  <si>
    <t>WAN HAI 626</t>
  </si>
  <si>
    <t>VIRA BHUM</t>
  </si>
  <si>
    <t>KAMA BHUM</t>
  </si>
  <si>
    <t>CNNGB</t>
    <phoneticPr fontId="36" type="noConversion"/>
  </si>
  <si>
    <t>COSCO SHIPPING GEMINI</t>
  </si>
  <si>
    <t>EVER AIM</t>
  </si>
  <si>
    <t>1251W</t>
  </si>
  <si>
    <t>OOCL HONG KONG</t>
  </si>
  <si>
    <t>APL FULLERTON</t>
  </si>
  <si>
    <t>THALASSA DOXA</t>
  </si>
  <si>
    <t>043W</t>
  </si>
  <si>
    <t>CMA CGM GREENLAND</t>
  </si>
  <si>
    <t>0MEFFW1</t>
  </si>
  <si>
    <t>LOTUS A</t>
  </si>
  <si>
    <t>OOCL MIAMI</t>
  </si>
  <si>
    <t>104S</t>
  </si>
  <si>
    <t>MERATUS JAYAGIRI</t>
  </si>
  <si>
    <t>054W</t>
  </si>
  <si>
    <t>CMA CGM NIAGARA</t>
  </si>
  <si>
    <t>KMTC MUNDRA</t>
  </si>
  <si>
    <t>XIN PU DONG</t>
  </si>
  <si>
    <t>COSCO SHIPPING HIMALAYAS</t>
  </si>
  <si>
    <t>CMA CGM MISSOURI</t>
  </si>
  <si>
    <t>0BDFFW1</t>
  </si>
  <si>
    <t>EVER LASTING</t>
  </si>
  <si>
    <t>OOCL EGYPT</t>
  </si>
  <si>
    <t>AKADIMOS</t>
  </si>
  <si>
    <t>CMA CGM GANGES</t>
  </si>
  <si>
    <t>0TNA7S1</t>
  </si>
  <si>
    <t>2327N</t>
  </si>
  <si>
    <t>2321E</t>
  </si>
  <si>
    <t>2322E</t>
  </si>
  <si>
    <t>SITC MINGCHENG</t>
  </si>
  <si>
    <t>SITC LIANYUNGANG</t>
  </si>
  <si>
    <t>2314S</t>
  </si>
  <si>
    <t>2345E</t>
  </si>
  <si>
    <t>MCC TOKYO</t>
  </si>
  <si>
    <t>MAERSK DHAKA</t>
  </si>
  <si>
    <t>MAERSK KWANGYANG</t>
  </si>
  <si>
    <t>ASIATIC SUN</t>
  </si>
  <si>
    <t xml:space="preserve">HAMBURG </t>
    <phoneticPr fontId="12" type="noConversion"/>
  </si>
  <si>
    <t>ONE TRIBUTE</t>
  </si>
  <si>
    <t>BARZAN</t>
  </si>
  <si>
    <t>ZENITH LUMOS</t>
  </si>
  <si>
    <t>HMM DAON</t>
  </si>
  <si>
    <t>ONE FRIENDSHIP</t>
  </si>
  <si>
    <t>ZEUS LUMOS</t>
  </si>
  <si>
    <t>ONE FRONTIER</t>
  </si>
  <si>
    <t>HONG KONG EXPRESS</t>
  </si>
  <si>
    <t>LUDWIGSHAFEN EXPRESS</t>
  </si>
  <si>
    <t>YM WONDROUS</t>
  </si>
  <si>
    <t>YM WINNER</t>
  </si>
  <si>
    <t>TO BE NOMINATED</t>
  </si>
  <si>
    <t>NYK FURANO</t>
  </si>
  <si>
    <t>121W</t>
  </si>
  <si>
    <t>139W</t>
  </si>
  <si>
    <t>236W</t>
  </si>
  <si>
    <t>W028</t>
  </si>
  <si>
    <t>153W</t>
  </si>
  <si>
    <t>008W</t>
  </si>
  <si>
    <t>W196</t>
  </si>
  <si>
    <t>EVER UNICORN</t>
  </si>
  <si>
    <t>160S</t>
  </si>
  <si>
    <t>099S</t>
  </si>
  <si>
    <t>0097S</t>
  </si>
  <si>
    <t>0286S</t>
  </si>
  <si>
    <t>SFL HAWAII</t>
  </si>
  <si>
    <t>GSL MELITA</t>
  </si>
  <si>
    <t>327S</t>
  </si>
  <si>
    <t>328S</t>
  </si>
  <si>
    <t>329S</t>
  </si>
  <si>
    <t>330S</t>
  </si>
  <si>
    <t>WAN HAI 515</t>
  </si>
  <si>
    <t>SEATTLE BRIDGE</t>
  </si>
  <si>
    <t>W084</t>
  </si>
  <si>
    <t>079W</t>
  </si>
  <si>
    <t>081W</t>
  </si>
  <si>
    <t>W008</t>
  </si>
  <si>
    <t>ONE ARCADIA</t>
  </si>
  <si>
    <t>ONE CONTINUITY</t>
  </si>
  <si>
    <t>ONE COMPETENCE</t>
  </si>
  <si>
    <t>YM UBIQUITY</t>
  </si>
  <si>
    <t>063W</t>
  </si>
  <si>
    <t>085W</t>
  </si>
  <si>
    <t>057W</t>
  </si>
  <si>
    <t>YM MASCULINITY</t>
  </si>
  <si>
    <t>YM MILESTONE</t>
  </si>
  <si>
    <t>MSC AVNI</t>
  </si>
  <si>
    <t>MSC SHUBA B</t>
  </si>
  <si>
    <t>CAPE ARTEMISIO</t>
  </si>
  <si>
    <t>SEASPAN HARRIER</t>
  </si>
  <si>
    <t>FI327A</t>
  </si>
  <si>
    <t>FI328A</t>
  </si>
  <si>
    <t>2329W</t>
  </si>
  <si>
    <t>330W</t>
  </si>
  <si>
    <t>BUENAVENTURA EXPRESS</t>
  </si>
  <si>
    <t>CISNES</t>
  </si>
  <si>
    <t>CAUTIN</t>
  </si>
  <si>
    <t>CAUQUENES</t>
  </si>
  <si>
    <t>SEASPAN BELIEF</t>
  </si>
  <si>
    <t>2329E</t>
  </si>
  <si>
    <t>2330E</t>
  </si>
  <si>
    <t>2331E</t>
  </si>
  <si>
    <t>COYHAIQUE</t>
  </si>
  <si>
    <t>SEASPAN BELLWETHER</t>
  </si>
  <si>
    <t>SEASPAN BEYOND</t>
  </si>
  <si>
    <t>FZ329A</t>
  </si>
  <si>
    <t>NYK VIRGO</t>
  </si>
  <si>
    <t xml:space="preserve">CONTI CONQUEST </t>
  </si>
  <si>
    <t>MOL PREMIUM</t>
  </si>
  <si>
    <t>BRIGHTON</t>
  </si>
  <si>
    <t>SAN DIEGO BRIDGE</t>
  </si>
  <si>
    <t>ESL WAFA</t>
  </si>
  <si>
    <t>ESL SANA</t>
  </si>
  <si>
    <t>GFS GALAXY</t>
  </si>
  <si>
    <t>ESL BUSAN</t>
  </si>
  <si>
    <t>TESSA</t>
  </si>
  <si>
    <t>KOTA CEMPAKA</t>
  </si>
  <si>
    <t>TINA I</t>
  </si>
  <si>
    <t>INTERASIA MOMENTUM</t>
  </si>
  <si>
    <t>POSEN</t>
  </si>
  <si>
    <t>MSC IRINA</t>
  </si>
  <si>
    <t>FJ326W</t>
  </si>
  <si>
    <t>MSC SIXIN</t>
  </si>
  <si>
    <t>FJ327W</t>
  </si>
  <si>
    <t>MSC GULSUN</t>
  </si>
  <si>
    <t>FJ328W</t>
  </si>
  <si>
    <t>MSC MICHELLE</t>
  </si>
  <si>
    <t>FJ329W</t>
  </si>
  <si>
    <t>FR327E</t>
  </si>
  <si>
    <t>GSL MARIA</t>
  </si>
  <si>
    <t>328E</t>
  </si>
  <si>
    <t>GOOD PROSPECT</t>
  </si>
  <si>
    <t>329E</t>
  </si>
  <si>
    <t>MSC YORK VII</t>
  </si>
  <si>
    <t>FR330E</t>
  </si>
  <si>
    <t>July</t>
    <phoneticPr fontId="36" type="noConversion"/>
  </si>
  <si>
    <t>CSCL LONG BEACH</t>
  </si>
  <si>
    <t>APL DUBLIN</t>
  </si>
  <si>
    <t>SEASPAN HUDSON</t>
  </si>
  <si>
    <t>051E</t>
  </si>
  <si>
    <t>0PPG3E1MA</t>
  </si>
  <si>
    <t>0PPF1E1MA</t>
  </si>
  <si>
    <t>EVER LEADING</t>
  </si>
  <si>
    <t>EVER FAR</t>
  </si>
  <si>
    <t>EVER LOVELY</t>
  </si>
  <si>
    <t>EVER FOCUS</t>
  </si>
  <si>
    <t>EVER FIT</t>
  </si>
  <si>
    <t>EVER FINE</t>
  </si>
  <si>
    <t>EVER LOGIC </t>
  </si>
  <si>
    <t>YM UTILITY</t>
  </si>
  <si>
    <t>EVER FOND </t>
  </si>
  <si>
    <t>EVER LYRIC</t>
  </si>
  <si>
    <t>EVER LAWFUL</t>
  </si>
  <si>
    <t>WAN HAI 622</t>
  </si>
  <si>
    <t>WAN HAI 723</t>
  </si>
  <si>
    <t>WAN HAI 611</t>
  </si>
  <si>
    <t>EVER LOADING </t>
  </si>
  <si>
    <t>KOTA MANZANILLO</t>
  </si>
  <si>
    <t>0AAM5W1MA</t>
  </si>
  <si>
    <t>EVER LIBERAL</t>
  </si>
  <si>
    <t>COSCO SHIPPING THAMES</t>
  </si>
  <si>
    <t>COSCO SHIPPING SEINE</t>
  </si>
  <si>
    <t>EVER LINKING</t>
  </si>
  <si>
    <t>2318E</t>
  </si>
  <si>
    <t>2315N</t>
  </si>
  <si>
    <t>2313N</t>
  </si>
  <si>
    <t>2332E</t>
  </si>
  <si>
    <t>2328S</t>
  </si>
  <si>
    <t>2329S</t>
  </si>
  <si>
    <t>2330S</t>
  </si>
  <si>
    <t>2331S</t>
  </si>
  <si>
    <t>SM QINGDAO</t>
  </si>
  <si>
    <t>SM PORTLAND </t>
  </si>
  <si>
    <t>SM MUMBAI </t>
  </si>
  <si>
    <t>SM TIANJIN</t>
  </si>
  <si>
    <t> OOCL TOKYO</t>
  </si>
  <si>
    <t> YANTIAN</t>
  </si>
  <si>
    <t>CSCL BOHAI SEA</t>
  </si>
  <si>
    <t>CMA CGM OHIO</t>
  </si>
  <si>
    <t>CMA CGM TIGRIS</t>
  </si>
  <si>
    <t>0TNA9S1MA</t>
  </si>
  <si>
    <t>0TNADS1MA</t>
  </si>
  <si>
    <t>0TNAFS1MA</t>
  </si>
  <si>
    <t>1117E</t>
  </si>
  <si>
    <t>1119E</t>
  </si>
  <si>
    <t>1120E</t>
  </si>
  <si>
    <t> EVER FINE</t>
  </si>
  <si>
    <t> COSCO SHIPPING SAKURA</t>
  </si>
  <si>
    <t>CMA CGM BALI</t>
  </si>
  <si>
    <t>0MBE5E1MA</t>
  </si>
  <si>
    <t>COSCO SHIPPING LEO</t>
  </si>
  <si>
    <t>COSCO SHIPPING SCORPIO</t>
  </si>
  <si>
    <t>COSCO SHIPPING SAGITTARIUS</t>
  </si>
  <si>
    <t>CMA CGM LOUIS BLERIOT</t>
  </si>
  <si>
    <t>CMA CGM PALAIS ROYAL</t>
  </si>
  <si>
    <t>CMA CGM CONCORDE</t>
  </si>
  <si>
    <t>CMA CGM MONTMARTRE</t>
  </si>
  <si>
    <t>CMA CGM ANTOINE DE SAINT EXUPERY</t>
  </si>
  <si>
    <t>0FLFDW1</t>
  </si>
  <si>
    <t>0FLFFW1</t>
  </si>
  <si>
    <t>0FLFHW1</t>
  </si>
  <si>
    <t>0FLFJW1</t>
  </si>
  <si>
    <t>0FLFLW1</t>
  </si>
  <si>
    <t>EVER ACME</t>
  </si>
  <si>
    <t>EVER ARIA</t>
  </si>
  <si>
    <t>EVER ART</t>
  </si>
  <si>
    <t>EVER ARM</t>
  </si>
  <si>
    <t>1252W</t>
  </si>
  <si>
    <t>1253W</t>
  </si>
  <si>
    <t>1254W</t>
  </si>
  <si>
    <t>1255W</t>
  </si>
  <si>
    <t>COSCO SHIPPING STAR</t>
  </si>
  <si>
    <t>COSCO SHIPPING GALAXY</t>
  </si>
  <si>
    <t>OOCL INDONESIA</t>
  </si>
  <si>
    <t>COSCO SHIPPING PISCES</t>
  </si>
  <si>
    <t>CMA CGM GEORG FORSTER</t>
  </si>
  <si>
    <t>APL LION CITY</t>
  </si>
  <si>
    <t>APL CHANGI</t>
  </si>
  <si>
    <t>APL RAFFLES</t>
  </si>
  <si>
    <t>0FMD7W1</t>
  </si>
  <si>
    <t>0FMD9W1</t>
  </si>
  <si>
    <t>0FMDBW1</t>
  </si>
  <si>
    <t>0FMDDW1</t>
  </si>
  <si>
    <t>0FMDFW1</t>
  </si>
  <si>
    <t>THALASSA TYHI</t>
  </si>
  <si>
    <t>037W</t>
  </si>
  <si>
    <t>CMA CGM KIMBERLEY</t>
  </si>
  <si>
    <t>CMA CGM GALAPAGOS</t>
  </si>
  <si>
    <t>COSCO SHIPPING ANDES</t>
  </si>
  <si>
    <t>OOCL FRANCE</t>
  </si>
  <si>
    <t>0MEFHW1</t>
  </si>
  <si>
    <t>0MEFJW1</t>
  </si>
  <si>
    <t>OOCL CANADA</t>
  </si>
  <si>
    <t>CMA CGM JEAN GABRIEL</t>
  </si>
  <si>
    <t>CMA CGM URAL</t>
  </si>
  <si>
    <t>ANTHEA Y</t>
  </si>
  <si>
    <t>0BXFPW1</t>
  </si>
  <si>
    <t>0BXFTW1</t>
  </si>
  <si>
    <t>BELITA</t>
  </si>
  <si>
    <t>OOCL GUANGZHOU</t>
  </si>
  <si>
    <t>CMA CGM ORFEO</t>
  </si>
  <si>
    <t>EVER LEARNED</t>
  </si>
  <si>
    <t>CMA CGM MUMBAI</t>
  </si>
  <si>
    <t>0BEFLW1</t>
  </si>
  <si>
    <t>156W</t>
  </si>
  <si>
    <t>0BEFPW1</t>
  </si>
  <si>
    <t>0BEFTW1</t>
  </si>
  <si>
    <t>MAERSK JAKARTA</t>
  </si>
  <si>
    <t>TS KOBE</t>
  </si>
  <si>
    <t>2324E</t>
  </si>
  <si>
    <t>0QAEXS</t>
  </si>
  <si>
    <t>0QAEZS</t>
  </si>
  <si>
    <t>0QAF1S</t>
  </si>
  <si>
    <t>0QAF3S</t>
  </si>
  <si>
    <t>0QAF4S</t>
  </si>
  <si>
    <t>TIGER BINTULU</t>
  </si>
  <si>
    <t>ZHONG WAI YUN XIN GAN</t>
  </si>
  <si>
    <t>2328N</t>
  </si>
  <si>
    <t>2329N</t>
  </si>
  <si>
    <t>2330N</t>
  </si>
  <si>
    <t>2317S</t>
  </si>
  <si>
    <t>2318S</t>
  </si>
  <si>
    <t>EVER ENVOY</t>
  </si>
  <si>
    <t>E012</t>
  </si>
  <si>
    <t>E009</t>
  </si>
  <si>
    <t>E065</t>
  </si>
  <si>
    <t>182E</t>
  </si>
  <si>
    <t>SAN CHRISTOBAL</t>
  </si>
  <si>
    <t>SAN FERNANDO</t>
  </si>
  <si>
    <t>SANTA INES</t>
  </si>
  <si>
    <t>CEZANNE</t>
  </si>
  <si>
    <t xml:space="preserve">330S </t>
  </si>
  <si>
    <t>APL ANTWERP</t>
  </si>
  <si>
    <t>CMA CGM NORMA</t>
  </si>
  <si>
    <t>CMA CGM RIGOLETTO</t>
  </si>
  <si>
    <t>0FF97W1</t>
  </si>
  <si>
    <t>0FF99W1</t>
  </si>
  <si>
    <t>0FF9BW1</t>
  </si>
  <si>
    <t>0FF9DW1</t>
  </si>
  <si>
    <t>OOCL BRAZIL</t>
  </si>
  <si>
    <t>068S</t>
  </si>
  <si>
    <t>090S</t>
  </si>
  <si>
    <t>017S</t>
  </si>
  <si>
    <t>055W</t>
  </si>
  <si>
    <t>162W</t>
  </si>
  <si>
    <t>ESL KABIR</t>
  </si>
  <si>
    <t>ESL NHAVA SHEVA</t>
  </si>
  <si>
    <t>ZHONG GU JI NAN</t>
  </si>
  <si>
    <t>02326W</t>
  </si>
  <si>
    <t>23002W</t>
  </si>
  <si>
    <t>02328W</t>
  </si>
  <si>
    <t>2305W</t>
  </si>
  <si>
    <t>268W</t>
  </si>
  <si>
    <t>EVER STEADY</t>
  </si>
  <si>
    <t>EVER LUCKY</t>
  </si>
  <si>
    <t>0172W</t>
  </si>
  <si>
    <t>0173W</t>
  </si>
  <si>
    <t>0174W</t>
  </si>
  <si>
    <t>0175W</t>
  </si>
  <si>
    <t xml:space="preserve"> TIAN CHANG HE</t>
  </si>
  <si>
    <t>CSCL INDIAN OCEAN</t>
  </si>
  <si>
    <t>COSCO SHIPPING AQUARIUS</t>
  </si>
  <si>
    <t>084W</t>
  </si>
  <si>
    <t>CMA CGM BRAZIL</t>
  </si>
  <si>
    <t>EVER TOP</t>
  </si>
  <si>
    <t>0REF9W1</t>
  </si>
  <si>
    <t xml:space="preserve"> </t>
  </si>
  <si>
    <t>1162W</t>
  </si>
  <si>
    <t>KOTA PAHLAWAN</t>
  </si>
  <si>
    <t>CMA CGM NILE</t>
  </si>
  <si>
    <t>KOTA PELANGI</t>
  </si>
  <si>
    <t xml:space="preserve">0033W </t>
  </si>
  <si>
    <t>0BDFJW1</t>
  </si>
  <si>
    <t>0034W</t>
  </si>
  <si>
    <t>0PPG3E1</t>
  </si>
  <si>
    <t>OPPF1E1</t>
  </si>
  <si>
    <t>SITC SHENGDE</t>
  </si>
  <si>
    <t>SITC HEBEI</t>
  </si>
  <si>
    <t>SITC SHANGDE</t>
  </si>
  <si>
    <t>SITC LIDE</t>
  </si>
  <si>
    <t>SITC FUJIAN</t>
  </si>
  <si>
    <t>SITC /VTX2</t>
    <phoneticPr fontId="36" type="noConversion"/>
  </si>
  <si>
    <t>2347E</t>
  </si>
  <si>
    <t>2349E</t>
  </si>
  <si>
    <t>2351E</t>
  </si>
  <si>
    <t>2353E</t>
  </si>
  <si>
    <t xml:space="preserve">SITC SKU </t>
    <phoneticPr fontId="36" type="noConversion"/>
  </si>
  <si>
    <t>SITC SKU</t>
    <phoneticPr fontId="36" type="noConversion"/>
  </si>
  <si>
    <t>SITC CJV4</t>
    <phoneticPr fontId="12" type="noConversion"/>
  </si>
  <si>
    <t>ASL HONG KONG</t>
  </si>
  <si>
    <t>PROS HOPE</t>
  </si>
  <si>
    <t>DANUM 168</t>
  </si>
  <si>
    <t>2309W</t>
  </si>
  <si>
    <t>2314W</t>
  </si>
  <si>
    <t>2315W</t>
  </si>
  <si>
    <t>ASL/CUL HHX1</t>
    <phoneticPr fontId="36" type="noConversion"/>
  </si>
  <si>
    <t>MAERSK CHATTOGRAM</t>
    <phoneticPr fontId="12" type="noConversion"/>
  </si>
  <si>
    <t>319S</t>
    <phoneticPr fontId="12" type="noConversion"/>
  </si>
  <si>
    <t>MCC SH2</t>
    <phoneticPr fontId="36" type="noConversion"/>
  </si>
  <si>
    <t>MAERSK NUSANTARA</t>
    <phoneticPr fontId="12" type="noConversion"/>
  </si>
  <si>
    <t>318S</t>
    <phoneticPr fontId="12" type="noConversion"/>
  </si>
  <si>
    <t>MAERSK DAVAO</t>
    <phoneticPr fontId="12" type="noConversion"/>
  </si>
  <si>
    <t>259S</t>
    <phoneticPr fontId="12" type="noConversion"/>
  </si>
  <si>
    <t>COSCO   AEU3</t>
    <phoneticPr fontId="36" type="noConversion"/>
  </si>
  <si>
    <t>OPERATOR</t>
    <phoneticPr fontId="36" type="noConversion"/>
  </si>
  <si>
    <t>CNNGB</t>
    <phoneticPr fontId="36" type="noConversion"/>
  </si>
  <si>
    <t>COSCO/AEU2</t>
    <phoneticPr fontId="36" type="noConversion"/>
  </si>
  <si>
    <t>COSCO/AEU5</t>
    <phoneticPr fontId="36" type="noConversion"/>
  </si>
  <si>
    <t xml:space="preserve">LE HAVRE  </t>
    <phoneticPr fontId="36" type="noConversion"/>
  </si>
  <si>
    <t>VESSEL</t>
    <phoneticPr fontId="36" type="noConversion"/>
  </si>
  <si>
    <t>OPERATOR</t>
    <phoneticPr fontId="12" type="noConversion"/>
  </si>
  <si>
    <t xml:space="preserve">LE HAVRE  </t>
    <phoneticPr fontId="12" type="noConversion"/>
  </si>
  <si>
    <t>COSCO AEU2</t>
    <phoneticPr fontId="12" type="noConversion"/>
  </si>
  <si>
    <t xml:space="preserve">ANTWERP </t>
    <phoneticPr fontId="36" type="noConversion"/>
  </si>
  <si>
    <t>CNNGB</t>
    <phoneticPr fontId="36" type="noConversion"/>
  </si>
  <si>
    <t xml:space="preserve">ROTTERDAM </t>
    <phoneticPr fontId="36" type="noConversion"/>
  </si>
  <si>
    <t xml:space="preserve">FELIXSTOWE </t>
    <phoneticPr fontId="36" type="noConversion"/>
  </si>
  <si>
    <t>028W</t>
    <phoneticPr fontId="12" type="noConversion"/>
  </si>
  <si>
    <t>COSCO  AEU1</t>
    <phoneticPr fontId="36" type="noConversion"/>
  </si>
  <si>
    <t>018W</t>
    <phoneticPr fontId="12" type="noConversion"/>
  </si>
  <si>
    <t>019W</t>
    <phoneticPr fontId="12" type="noConversion"/>
  </si>
  <si>
    <t>025W</t>
    <phoneticPr fontId="12" type="noConversion"/>
  </si>
  <si>
    <t>022W</t>
    <phoneticPr fontId="12" type="noConversion"/>
  </si>
  <si>
    <t>SOUTHAMPTON</t>
    <phoneticPr fontId="36" type="noConversion"/>
  </si>
  <si>
    <t>COSCO/AEU6</t>
    <phoneticPr fontId="36" type="noConversion"/>
  </si>
  <si>
    <t>DUBLIN</t>
    <phoneticPr fontId="36" type="noConversion"/>
  </si>
  <si>
    <t xml:space="preserve">ROTTERDAM(VIA) </t>
    <phoneticPr fontId="36" type="noConversion"/>
  </si>
  <si>
    <t>COSCO   AEU1</t>
    <phoneticPr fontId="36" type="noConversion"/>
  </si>
  <si>
    <t>018W</t>
    <phoneticPr fontId="12" type="noConversion"/>
  </si>
  <si>
    <t>019W</t>
    <phoneticPr fontId="12" type="noConversion"/>
  </si>
  <si>
    <t>025W</t>
    <phoneticPr fontId="12" type="noConversion"/>
  </si>
  <si>
    <t>022W</t>
    <phoneticPr fontId="12" type="noConversion"/>
  </si>
  <si>
    <t xml:space="preserve">LEIXOES/PORTO </t>
    <phoneticPr fontId="36" type="noConversion"/>
  </si>
  <si>
    <t>VESSEL</t>
    <phoneticPr fontId="12" type="noConversion"/>
  </si>
  <si>
    <t>ROTTERDAM (VIA)</t>
    <phoneticPr fontId="36" type="noConversion"/>
  </si>
  <si>
    <t>ONE/HPL/FE2</t>
    <phoneticPr fontId="36" type="noConversion"/>
  </si>
  <si>
    <t>OMIT</t>
    <phoneticPr fontId="12" type="noConversion"/>
  </si>
  <si>
    <t xml:space="preserve">VARNA  </t>
    <phoneticPr fontId="36" type="noConversion"/>
  </si>
  <si>
    <t>PRIAEUS(VIA)</t>
    <phoneticPr fontId="36" type="noConversion"/>
  </si>
  <si>
    <t>COSCO/AEM1</t>
    <phoneticPr fontId="36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</si>
  <si>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6" type="noConversion"/>
  </si>
  <si>
    <t>CNNGB</t>
    <phoneticPr fontId="36" type="noConversion"/>
  </si>
  <si>
    <t>COSCO /AEM3</t>
    <phoneticPr fontId="36" type="noConversion"/>
  </si>
  <si>
    <t>KOPER</t>
    <phoneticPr fontId="36" type="noConversion"/>
  </si>
  <si>
    <t>COSCO/EMC/AEM6</t>
    <phoneticPr fontId="36" type="noConversion"/>
  </si>
  <si>
    <t>RIJEKA</t>
    <phoneticPr fontId="36" type="noConversion"/>
  </si>
  <si>
    <t>GDYNIA</t>
    <phoneticPr fontId="36" type="noConversion"/>
  </si>
  <si>
    <t>ROTTERDAM(VIA)</t>
    <phoneticPr fontId="36" type="noConversion"/>
  </si>
  <si>
    <t>WAREHOUSE CUT OFF</t>
    <phoneticPr fontId="36" type="noConversion"/>
  </si>
  <si>
    <t>TALLINN</t>
    <phoneticPr fontId="36" type="noConversion"/>
  </si>
  <si>
    <t>HAMBURG(VIA)</t>
    <phoneticPr fontId="36" type="noConversion"/>
  </si>
  <si>
    <t xml:space="preserve">NORDIC ROUTE     </t>
    <phoneticPr fontId="36" type="noConversion"/>
  </si>
  <si>
    <t>AARHUS/COPENHAGEN</t>
    <phoneticPr fontId="36" type="noConversion"/>
  </si>
  <si>
    <t>VESSEL</t>
    <phoneticPr fontId="36" type="noConversion"/>
  </si>
  <si>
    <t>CNNGB</t>
    <phoneticPr fontId="36" type="noConversion"/>
  </si>
  <si>
    <t>ROTTERDAM (VIA)</t>
    <phoneticPr fontId="36" type="noConversion"/>
  </si>
  <si>
    <t>GOTHENBURG</t>
    <phoneticPr fontId="36" type="noConversion"/>
  </si>
  <si>
    <t>HELSINKI</t>
    <phoneticPr fontId="36" type="noConversion"/>
  </si>
  <si>
    <t>COSCO  AEU3</t>
    <phoneticPr fontId="36" type="noConversion"/>
  </si>
  <si>
    <t>OSLO</t>
    <phoneticPr fontId="36" type="noConversion"/>
  </si>
  <si>
    <t xml:space="preserve">MEDITERRANEAN ROUTE </t>
    <phoneticPr fontId="36" type="noConversion"/>
  </si>
  <si>
    <t xml:space="preserve">BARCELONA  </t>
    <phoneticPr fontId="36" type="noConversion"/>
  </si>
  <si>
    <t>012W</t>
    <phoneticPr fontId="12" type="noConversion"/>
  </si>
  <si>
    <t>ONE MD1</t>
    <phoneticPr fontId="36" type="noConversion"/>
  </si>
  <si>
    <t>008W</t>
    <phoneticPr fontId="12" type="noConversion"/>
  </si>
  <si>
    <t>002W</t>
    <phoneticPr fontId="12" type="noConversion"/>
  </si>
  <si>
    <t>010W</t>
    <phoneticPr fontId="12" type="noConversion"/>
  </si>
  <si>
    <t>001W</t>
    <phoneticPr fontId="12" type="noConversion"/>
  </si>
  <si>
    <t>COSCO/AEM2</t>
    <phoneticPr fontId="36" type="noConversion"/>
  </si>
  <si>
    <t xml:space="preserve">VALENCIA  </t>
    <phoneticPr fontId="36" type="noConversion"/>
  </si>
  <si>
    <t xml:space="preserve">VALENCIA  </t>
    <phoneticPr fontId="12" type="noConversion"/>
  </si>
  <si>
    <t>MSC JADE</t>
    <phoneticPr fontId="36" type="noConversion"/>
  </si>
  <si>
    <t>PIRAEUS</t>
    <phoneticPr fontId="36" type="noConversion"/>
  </si>
  <si>
    <t xml:space="preserve">GENOA </t>
    <phoneticPr fontId="36" type="noConversion"/>
  </si>
  <si>
    <t>002W</t>
    <phoneticPr fontId="12" type="noConversion"/>
  </si>
  <si>
    <t>010W</t>
    <phoneticPr fontId="12" type="noConversion"/>
  </si>
  <si>
    <t>001W</t>
    <phoneticPr fontId="12" type="noConversion"/>
  </si>
  <si>
    <t>COSCO AEM2</t>
    <phoneticPr fontId="36" type="noConversion"/>
  </si>
  <si>
    <t xml:space="preserve">ISTANBUL(k) </t>
    <phoneticPr fontId="36" type="noConversion"/>
  </si>
  <si>
    <t>TUNIS/RADES</t>
    <phoneticPr fontId="36" type="noConversion"/>
  </si>
  <si>
    <t>VALENCIA</t>
    <phoneticPr fontId="36" type="noConversion"/>
  </si>
  <si>
    <t xml:space="preserve">BEIRUT  </t>
    <phoneticPr fontId="36" type="noConversion"/>
  </si>
  <si>
    <t>COSCO/AEM3</t>
    <phoneticPr fontId="36" type="noConversion"/>
  </si>
  <si>
    <t xml:space="preserve">LIMASSOL  </t>
    <phoneticPr fontId="36" type="noConversion"/>
  </si>
  <si>
    <t>PORT SAID (E)</t>
    <phoneticPr fontId="36" type="noConversion"/>
  </si>
  <si>
    <t>COSCO/AEM6</t>
    <phoneticPr fontId="36" type="noConversion"/>
  </si>
  <si>
    <t>ALEXANDRIA  new</t>
    <phoneticPr fontId="36" type="noConversion"/>
  </si>
  <si>
    <t>PIRAEUS(VIA)</t>
    <phoneticPr fontId="36" type="noConversion"/>
  </si>
  <si>
    <t>COSCO/AEU3</t>
    <phoneticPr fontId="36" type="noConversion"/>
  </si>
  <si>
    <t xml:space="preserve">ASHDOD </t>
    <phoneticPr fontId="36" type="noConversion"/>
  </si>
  <si>
    <t>VESSEL</t>
    <phoneticPr fontId="36" type="noConversion"/>
  </si>
  <si>
    <t>PIRAEUS(VIA)</t>
    <phoneticPr fontId="36" type="noConversion"/>
  </si>
  <si>
    <t>036W</t>
    <phoneticPr fontId="12" type="noConversion"/>
  </si>
  <si>
    <t>ONE/MD3</t>
    <phoneticPr fontId="36" type="noConversion"/>
  </si>
  <si>
    <t>042W</t>
    <phoneticPr fontId="12" type="noConversion"/>
  </si>
  <si>
    <t>043W</t>
    <phoneticPr fontId="12" type="noConversion"/>
  </si>
  <si>
    <t>041W</t>
    <phoneticPr fontId="12" type="noConversion"/>
  </si>
  <si>
    <t>040W</t>
    <phoneticPr fontId="12" type="noConversion"/>
  </si>
  <si>
    <t xml:space="preserve">AFRICA ROUTE   </t>
    <phoneticPr fontId="36" type="noConversion"/>
  </si>
  <si>
    <t>DURBAN</t>
    <phoneticPr fontId="36" type="noConversion"/>
  </si>
  <si>
    <t>ONE  SAC</t>
    <phoneticPr fontId="36" type="noConversion"/>
  </si>
  <si>
    <t xml:space="preserve">TEMA   </t>
    <phoneticPr fontId="36" type="noConversion"/>
  </si>
  <si>
    <t>TANGER</t>
    <phoneticPr fontId="36" type="noConversion"/>
  </si>
  <si>
    <t>COSCO/WSA2</t>
    <phoneticPr fontId="36" type="noConversion"/>
  </si>
  <si>
    <t>CAPE TOWN</t>
    <phoneticPr fontId="36" type="noConversion"/>
  </si>
  <si>
    <t>MOMBASA</t>
    <phoneticPr fontId="36" type="noConversion"/>
  </si>
  <si>
    <t>TANJUNGS</t>
    <phoneticPr fontId="36" type="noConversion"/>
  </si>
  <si>
    <t>COSCO AEM1</t>
    <phoneticPr fontId="36" type="noConversion"/>
  </si>
  <si>
    <t xml:space="preserve"> </t>
    <phoneticPr fontId="36" type="noConversion"/>
  </si>
  <si>
    <t xml:space="preserve">PORT LOUIS  </t>
    <phoneticPr fontId="36" type="noConversion"/>
  </si>
  <si>
    <t>PORT LOUIS</t>
    <phoneticPr fontId="36" type="noConversion"/>
  </si>
  <si>
    <t>CMA  SHAKA II MSK/HSD  ASAF
COSCO ZAX1</t>
    <phoneticPr fontId="36" type="noConversion"/>
  </si>
  <si>
    <t>CASABLANCA</t>
    <phoneticPr fontId="36" type="noConversion"/>
  </si>
  <si>
    <r>
      <t>TANGIER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12" type="noConversion"/>
  </si>
  <si>
    <t>ONE FE2</t>
    <phoneticPr fontId="36" type="noConversion"/>
  </si>
  <si>
    <t xml:space="preserve">                                                                                                                      AUSTRALIA &amp; NEW ZEALAND ROUTE   </t>
    <phoneticPr fontId="36" type="noConversion"/>
  </si>
  <si>
    <t xml:space="preserve">ADELAIDE   </t>
    <phoneticPr fontId="36" type="noConversion"/>
  </si>
  <si>
    <t>OPERATOR</t>
    <phoneticPr fontId="36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</si>
  <si>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12" type="noConversion"/>
  </si>
  <si>
    <t>COSCO AS1</t>
    <phoneticPr fontId="36" type="noConversion"/>
  </si>
  <si>
    <t xml:space="preserve">AUCKLAND </t>
    <phoneticPr fontId="36" type="noConversion"/>
  </si>
  <si>
    <t>COSCO  FCE</t>
    <phoneticPr fontId="36" type="noConversion"/>
  </si>
  <si>
    <t xml:space="preserve">BRISBANE  </t>
    <phoneticPr fontId="36" type="noConversion"/>
  </si>
  <si>
    <t>BRISBANE</t>
    <phoneticPr fontId="12" type="noConversion"/>
  </si>
  <si>
    <t>ONE AUE/EMC NEAX</t>
    <phoneticPr fontId="36" type="noConversion"/>
  </si>
  <si>
    <t xml:space="preserve">FREMANTLE(PERTH) </t>
    <phoneticPr fontId="36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</si>
  <si>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</si>
  <si>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ONE SAC</t>
    <phoneticPr fontId="36" type="noConversion"/>
  </si>
  <si>
    <t xml:space="preserve">MELBOURNE  </t>
    <phoneticPr fontId="36" type="noConversion"/>
  </si>
  <si>
    <t>ONE AUN</t>
    <phoneticPr fontId="36" type="noConversion"/>
  </si>
  <si>
    <t xml:space="preserve">SYDNEY </t>
    <phoneticPr fontId="36" type="noConversion"/>
  </si>
  <si>
    <t>COSCO A3C</t>
    <phoneticPr fontId="36" type="noConversion"/>
  </si>
  <si>
    <t xml:space="preserve"> </t>
    <phoneticPr fontId="36" type="noConversion"/>
  </si>
  <si>
    <t>PENANG</t>
    <phoneticPr fontId="36" type="noConversion"/>
  </si>
  <si>
    <t>PENANG</t>
    <phoneticPr fontId="36" type="noConversion"/>
  </si>
  <si>
    <t>WAREHOUSE CUT OFF</t>
    <phoneticPr fontId="36" type="noConversion"/>
  </si>
  <si>
    <t>VIA SGP</t>
    <phoneticPr fontId="36" type="noConversion"/>
  </si>
  <si>
    <t>073S</t>
    <phoneticPr fontId="12" type="noConversion"/>
  </si>
  <si>
    <t>EMC NCS</t>
    <phoneticPr fontId="12" type="noConversion"/>
  </si>
  <si>
    <t>049S</t>
    <phoneticPr fontId="12" type="noConversion"/>
  </si>
  <si>
    <t>053S</t>
    <phoneticPr fontId="12" type="noConversion"/>
  </si>
  <si>
    <t>014S</t>
    <phoneticPr fontId="12" type="noConversion"/>
  </si>
  <si>
    <t>074S</t>
    <phoneticPr fontId="12" type="noConversion"/>
  </si>
  <si>
    <t xml:space="preserve"> </t>
    <phoneticPr fontId="36" type="noConversion"/>
  </si>
  <si>
    <t xml:space="preserve">PORT KELANG        </t>
    <phoneticPr fontId="36" type="noConversion"/>
  </si>
  <si>
    <t>PORT KELANG</t>
    <phoneticPr fontId="36" type="noConversion"/>
  </si>
  <si>
    <t>236W</t>
    <phoneticPr fontId="12" type="noConversion"/>
  </si>
  <si>
    <t>WHL  CI3</t>
    <phoneticPr fontId="36" type="noConversion"/>
  </si>
  <si>
    <t>W028</t>
    <phoneticPr fontId="12" type="noConversion"/>
  </si>
  <si>
    <t>153W</t>
    <phoneticPr fontId="12" type="noConversion"/>
  </si>
  <si>
    <t>W196</t>
    <phoneticPr fontId="12" type="noConversion"/>
  </si>
  <si>
    <t>VOYAGE</t>
    <phoneticPr fontId="12" type="noConversion"/>
  </si>
  <si>
    <t>WAREHOUSE CUT OFF</t>
    <phoneticPr fontId="36" type="noConversion"/>
  </si>
  <si>
    <t>COSCO/WHL  PMX</t>
    <phoneticPr fontId="36" type="noConversion"/>
  </si>
  <si>
    <t xml:space="preserve">HO CHI MINH    </t>
    <phoneticPr fontId="36" type="noConversion"/>
  </si>
  <si>
    <t>COSCO CV2</t>
    <phoneticPr fontId="36" type="noConversion"/>
  </si>
  <si>
    <t xml:space="preserve">HO CHI MINH </t>
    <phoneticPr fontId="36" type="noConversion"/>
  </si>
  <si>
    <t>XIN MING ZHOU 102</t>
    <phoneticPr fontId="12" type="noConversion"/>
  </si>
  <si>
    <t>NBYY CVT</t>
    <phoneticPr fontId="36" type="noConversion"/>
  </si>
  <si>
    <t>XIN MING ZHOU 98</t>
    <phoneticPr fontId="12" type="noConversion"/>
  </si>
  <si>
    <t xml:space="preserve">HAIPHONG </t>
    <phoneticPr fontId="36" type="noConversion"/>
  </si>
  <si>
    <t>327S</t>
    <phoneticPr fontId="12" type="noConversion"/>
  </si>
  <si>
    <t xml:space="preserve">MCC NV2 </t>
    <phoneticPr fontId="36" type="noConversion"/>
  </si>
  <si>
    <t>011S</t>
    <phoneticPr fontId="12" type="noConversion"/>
  </si>
  <si>
    <t>329S</t>
    <phoneticPr fontId="12" type="noConversion"/>
  </si>
  <si>
    <t>012S</t>
    <phoneticPr fontId="12" type="noConversion"/>
  </si>
  <si>
    <t>331S</t>
    <phoneticPr fontId="12" type="noConversion"/>
  </si>
  <si>
    <t>2314S</t>
    <phoneticPr fontId="12" type="noConversion"/>
  </si>
  <si>
    <t>SNL CHS/SITC CJV5</t>
    <phoneticPr fontId="36" type="noConversion"/>
  </si>
  <si>
    <t>2321S</t>
    <phoneticPr fontId="12" type="noConversion"/>
  </si>
  <si>
    <t>2316S</t>
    <phoneticPr fontId="12" type="noConversion"/>
  </si>
  <si>
    <t>2323S</t>
    <phoneticPr fontId="12" type="noConversion"/>
  </si>
  <si>
    <t xml:space="preserve">JAKARTA       </t>
    <phoneticPr fontId="36" type="noConversion"/>
  </si>
  <si>
    <t xml:space="preserve">KMTC SHIMIZU </t>
    <phoneticPr fontId="12" type="noConversion"/>
  </si>
  <si>
    <t>2307S</t>
    <phoneticPr fontId="12" type="noConversion"/>
  </si>
  <si>
    <t>KMTC  CKIS</t>
    <phoneticPr fontId="36" type="noConversion"/>
  </si>
  <si>
    <t xml:space="preserve">     </t>
    <phoneticPr fontId="36" type="noConversion"/>
  </si>
  <si>
    <t>KMTC PENANG</t>
    <phoneticPr fontId="12" type="noConversion"/>
  </si>
  <si>
    <t>2306S</t>
    <phoneticPr fontId="12" type="noConversion"/>
  </si>
  <si>
    <t xml:space="preserve">KMTC DALIAN  </t>
    <phoneticPr fontId="12" type="noConversion"/>
  </si>
  <si>
    <t xml:space="preserve">KMTC INCHEON </t>
    <phoneticPr fontId="12" type="noConversion"/>
  </si>
  <si>
    <t>2308S</t>
    <phoneticPr fontId="12" type="noConversion"/>
  </si>
  <si>
    <t xml:space="preserve">SURABAYA   </t>
    <phoneticPr fontId="36" type="noConversion"/>
  </si>
  <si>
    <t>SURABAYA</t>
    <phoneticPr fontId="12" type="noConversion"/>
  </si>
  <si>
    <t xml:space="preserve">QINGDAO TOWER  </t>
    <phoneticPr fontId="12" type="noConversion"/>
  </si>
  <si>
    <t>ASL  CHN1/KMTC CH1</t>
    <phoneticPr fontId="36" type="noConversion"/>
  </si>
  <si>
    <t xml:space="preserve">CMA CGM CORAL </t>
    <phoneticPr fontId="12" type="noConversion"/>
  </si>
  <si>
    <t xml:space="preserve">   </t>
    <phoneticPr fontId="36" type="noConversion"/>
  </si>
  <si>
    <t xml:space="preserve">GH CURIE </t>
    <phoneticPr fontId="12" type="noConversion"/>
  </si>
  <si>
    <t>CNC PUMA</t>
    <phoneticPr fontId="12" type="noConversion"/>
  </si>
  <si>
    <t>QINGDAO TOWER</t>
    <phoneticPr fontId="12" type="noConversion"/>
  </si>
  <si>
    <t xml:space="preserve">LAEM CHABANG  </t>
    <phoneticPr fontId="36" type="noConversion"/>
  </si>
  <si>
    <t>S141</t>
    <phoneticPr fontId="12" type="noConversion"/>
  </si>
  <si>
    <t>WHL CT3</t>
    <phoneticPr fontId="12" type="noConversion"/>
  </si>
  <si>
    <t>328S</t>
    <phoneticPr fontId="12" type="noConversion"/>
  </si>
  <si>
    <t>S201</t>
    <phoneticPr fontId="12" type="noConversion"/>
  </si>
  <si>
    <t>S142</t>
    <phoneticPr fontId="12" type="noConversion"/>
  </si>
  <si>
    <t>LAEM CHABANG</t>
    <phoneticPr fontId="36" type="noConversion"/>
  </si>
  <si>
    <t>301S</t>
    <phoneticPr fontId="12" type="noConversion"/>
  </si>
  <si>
    <t>RCL  RBC1</t>
    <phoneticPr fontId="36" type="noConversion"/>
  </si>
  <si>
    <t>2327S</t>
    <phoneticPr fontId="12" type="noConversion"/>
  </si>
  <si>
    <t>250S</t>
    <phoneticPr fontId="12" type="noConversion"/>
  </si>
  <si>
    <t>302S</t>
    <phoneticPr fontId="12" type="noConversion"/>
  </si>
  <si>
    <t xml:space="preserve">BANGKOK   </t>
    <phoneticPr fontId="36" type="noConversion"/>
  </si>
  <si>
    <t>BANGKOK</t>
    <phoneticPr fontId="36" type="noConversion"/>
  </si>
  <si>
    <t>WHL CT3</t>
    <phoneticPr fontId="36" type="noConversion"/>
  </si>
  <si>
    <t>250S</t>
    <phoneticPr fontId="12" type="noConversion"/>
  </si>
  <si>
    <t>302S</t>
    <phoneticPr fontId="12" type="noConversion"/>
  </si>
  <si>
    <t xml:space="preserve">SINGAPORE        </t>
    <phoneticPr fontId="36" type="noConversion"/>
  </si>
  <si>
    <t>ONE PS3</t>
    <phoneticPr fontId="36" type="noConversion"/>
  </si>
  <si>
    <t>COSCO ESA</t>
    <phoneticPr fontId="36" type="noConversion"/>
  </si>
  <si>
    <t>054W</t>
    <phoneticPr fontId="12" type="noConversion"/>
  </si>
  <si>
    <t>027W</t>
    <phoneticPr fontId="12" type="noConversion"/>
  </si>
  <si>
    <t>031W</t>
    <phoneticPr fontId="12" type="noConversion"/>
  </si>
  <si>
    <t>058W</t>
    <phoneticPr fontId="12" type="noConversion"/>
  </si>
  <si>
    <t xml:space="preserve">MANILA </t>
    <phoneticPr fontId="36" type="noConversion"/>
  </si>
  <si>
    <t>MANILA</t>
    <phoneticPr fontId="36" type="noConversion"/>
  </si>
  <si>
    <t>SNL CPS</t>
    <phoneticPr fontId="36" type="noConversion"/>
  </si>
  <si>
    <t>2315S</t>
    <phoneticPr fontId="12" type="noConversion"/>
  </si>
  <si>
    <t>2316S</t>
    <phoneticPr fontId="12" type="noConversion"/>
  </si>
  <si>
    <t>SIHANOUKVILLE</t>
    <phoneticPr fontId="36" type="noConversion"/>
  </si>
  <si>
    <t xml:space="preserve">SIHANOUKVILLE </t>
    <phoneticPr fontId="36" type="noConversion"/>
  </si>
  <si>
    <t xml:space="preserve">                                                                                                                                    JAPAN &amp; SOUTH KOREA   </t>
    <phoneticPr fontId="36" type="noConversion"/>
  </si>
  <si>
    <t xml:space="preserve">KOBE </t>
    <phoneticPr fontId="36" type="noConversion"/>
  </si>
  <si>
    <t>CNNGB</t>
    <phoneticPr fontId="12" type="noConversion"/>
  </si>
  <si>
    <t>NEW MINGZHOU 28</t>
    <phoneticPr fontId="12" type="noConversion"/>
  </si>
  <si>
    <t>NOSCO CJKS2</t>
    <phoneticPr fontId="36" type="noConversion"/>
  </si>
  <si>
    <t>NEW MINGZHOU 66</t>
    <phoneticPr fontId="12" type="noConversion"/>
  </si>
  <si>
    <t>NEW MINGZHOU 68</t>
    <phoneticPr fontId="12" type="noConversion"/>
  </si>
  <si>
    <t xml:space="preserve">OSAKA </t>
    <phoneticPr fontId="36" type="noConversion"/>
  </si>
  <si>
    <t xml:space="preserve">MOJI </t>
    <phoneticPr fontId="36" type="noConversion"/>
  </si>
  <si>
    <t xml:space="preserve">TOKYO </t>
    <phoneticPr fontId="36" type="noConversion"/>
  </si>
  <si>
    <t>077E</t>
    <phoneticPr fontId="12" type="noConversion"/>
  </si>
  <si>
    <t>COSCO CJ29 SKT8 / SNL NKT6 SITC</t>
    <phoneticPr fontId="36" type="noConversion"/>
  </si>
  <si>
    <t>078E</t>
    <phoneticPr fontId="12" type="noConversion"/>
  </si>
  <si>
    <t>079E</t>
    <phoneticPr fontId="12" type="noConversion"/>
  </si>
  <si>
    <t>080E</t>
    <phoneticPr fontId="12" type="noConversion"/>
  </si>
  <si>
    <t>081E</t>
    <phoneticPr fontId="12" type="noConversion"/>
  </si>
  <si>
    <t xml:space="preserve">YOKOHAMA     </t>
    <phoneticPr fontId="36" type="noConversion"/>
  </si>
  <si>
    <t>CSCL COSCO CJ29 SKT8 / SNL NKT6 SITC</t>
    <phoneticPr fontId="12" type="noConversion"/>
  </si>
  <si>
    <t xml:space="preserve">NAGOYA </t>
    <phoneticPr fontId="36" type="noConversion"/>
  </si>
  <si>
    <t>SITC HEBEI</t>
    <phoneticPr fontId="12" type="noConversion"/>
  </si>
  <si>
    <t>NOSCO  NBT3/ 
SITC VTX2 /SNL NJ1</t>
    <phoneticPr fontId="36" type="noConversion"/>
  </si>
  <si>
    <t>SITC SHANGDE</t>
    <phoneticPr fontId="12" type="noConversion"/>
  </si>
  <si>
    <t>SITC LIDE</t>
    <phoneticPr fontId="12" type="noConversion"/>
  </si>
  <si>
    <t>SITC SHENGDE</t>
    <phoneticPr fontId="12" type="noConversion"/>
  </si>
  <si>
    <t>23115N</t>
    <phoneticPr fontId="12" type="noConversion"/>
  </si>
  <si>
    <t xml:space="preserve">BUSAN  </t>
    <phoneticPr fontId="36" type="noConversion"/>
  </si>
  <si>
    <t xml:space="preserve">SKY VICTORIA </t>
    <phoneticPr fontId="12" type="noConversion"/>
  </si>
  <si>
    <t>2323E</t>
    <phoneticPr fontId="12" type="noConversion"/>
  </si>
  <si>
    <t>DONGYOUN/
KMTC  NCS</t>
    <phoneticPr fontId="36" type="noConversion"/>
  </si>
  <si>
    <t>SKY VICTORIA</t>
    <phoneticPr fontId="12" type="noConversion"/>
  </si>
  <si>
    <t xml:space="preserve">PANCON SUNSHINE </t>
    <phoneticPr fontId="12" type="noConversion"/>
  </si>
  <si>
    <t>2314E</t>
    <phoneticPr fontId="12" type="noConversion"/>
  </si>
  <si>
    <t>DONGYOUNG/
KMTC/EAS CJ1</t>
    <phoneticPr fontId="36" type="noConversion"/>
  </si>
  <si>
    <t xml:space="preserve">A BOTE </t>
    <phoneticPr fontId="12" type="noConversion"/>
  </si>
  <si>
    <t>PANCON SUNSHINE</t>
    <phoneticPr fontId="12" type="noConversion"/>
  </si>
  <si>
    <t>2315E</t>
    <phoneticPr fontId="12" type="noConversion"/>
  </si>
  <si>
    <t xml:space="preserve">A BOTE  </t>
    <phoneticPr fontId="12" type="noConversion"/>
  </si>
  <si>
    <t xml:space="preserve">INCHON </t>
    <phoneticPr fontId="36" type="noConversion"/>
  </si>
  <si>
    <t>NOSCO
COSCO
EAS  AK12</t>
    <phoneticPr fontId="36" type="noConversion"/>
  </si>
  <si>
    <t xml:space="preserve">PANCON VICTORY  </t>
    <phoneticPr fontId="12" type="noConversion"/>
  </si>
  <si>
    <t>2324E</t>
    <phoneticPr fontId="12" type="noConversion"/>
  </si>
  <si>
    <t>DONGYOUNG/
KMTC INS</t>
    <phoneticPr fontId="36" type="noConversion"/>
  </si>
  <si>
    <t xml:space="preserve">PANCON VICTORY  </t>
    <phoneticPr fontId="12" type="noConversion"/>
  </si>
  <si>
    <t>KAOHSIUNG</t>
    <phoneticPr fontId="12" type="noConversion"/>
  </si>
  <si>
    <t>DONG FANG FU</t>
    <phoneticPr fontId="12" type="noConversion"/>
  </si>
  <si>
    <t>2326N</t>
    <phoneticPr fontId="12" type="noConversion"/>
  </si>
  <si>
    <t>SNL SCT</t>
    <phoneticPr fontId="36" type="noConversion"/>
  </si>
  <si>
    <t>DONG FANG FU</t>
    <phoneticPr fontId="12" type="noConversion"/>
  </si>
  <si>
    <t xml:space="preserve">KEELUNG </t>
    <phoneticPr fontId="36" type="noConversion"/>
  </si>
  <si>
    <t>KEELUNG</t>
    <phoneticPr fontId="36" type="noConversion"/>
  </si>
  <si>
    <t>NEW MINGZHOU 12</t>
    <phoneticPr fontId="12" type="noConversion"/>
  </si>
  <si>
    <t>NOSCO NTW1 1/2</t>
    <phoneticPr fontId="36" type="noConversion"/>
  </si>
  <si>
    <t>NEW MINGZHOU 60</t>
    <phoneticPr fontId="12" type="noConversion"/>
  </si>
  <si>
    <t>NOSCO NTW2   4/5</t>
    <phoneticPr fontId="36" type="noConversion"/>
  </si>
  <si>
    <t xml:space="preserve">TAICHUNG </t>
    <phoneticPr fontId="36" type="noConversion"/>
  </si>
  <si>
    <t>2326N</t>
    <phoneticPr fontId="12" type="noConversion"/>
  </si>
  <si>
    <t>SNL SCT</t>
    <phoneticPr fontId="36" type="noConversion"/>
  </si>
  <si>
    <t xml:space="preserve">HONGKONG </t>
    <phoneticPr fontId="36" type="noConversion"/>
  </si>
  <si>
    <t>HONGKONG</t>
    <phoneticPr fontId="36" type="noConversion"/>
  </si>
  <si>
    <t>SNL CHS/SITC CJV5</t>
    <phoneticPr fontId="36" type="noConversion"/>
  </si>
  <si>
    <t>2321S</t>
    <phoneticPr fontId="12" type="noConversion"/>
  </si>
  <si>
    <t>2323S</t>
    <phoneticPr fontId="12" type="noConversion"/>
  </si>
  <si>
    <t xml:space="preserve">MADRAS/CHENNAI  </t>
    <phoneticPr fontId="36" type="noConversion"/>
  </si>
  <si>
    <t>CHENNAI</t>
    <phoneticPr fontId="36" type="noConversion"/>
  </si>
  <si>
    <t>ETA</t>
    <phoneticPr fontId="36" type="noConversion"/>
  </si>
  <si>
    <t>COSCO FCE</t>
    <phoneticPr fontId="36" type="noConversion"/>
  </si>
  <si>
    <t>CHENNAI</t>
    <phoneticPr fontId="36" type="noConversion"/>
  </si>
  <si>
    <t>W036</t>
    <phoneticPr fontId="12" type="noConversion"/>
  </si>
  <si>
    <t>RCL RFM</t>
    <phoneticPr fontId="36" type="noConversion"/>
  </si>
  <si>
    <t>103W</t>
    <phoneticPr fontId="12" type="noConversion"/>
  </si>
  <si>
    <t xml:space="preserve">                 KOTA GADANG</t>
    <phoneticPr fontId="12" type="noConversion"/>
  </si>
  <si>
    <t>0215W</t>
    <phoneticPr fontId="12" type="noConversion"/>
  </si>
  <si>
    <t>2331W</t>
    <phoneticPr fontId="12" type="noConversion"/>
  </si>
  <si>
    <t>CNNGB</t>
    <phoneticPr fontId="36" type="noConversion"/>
  </si>
  <si>
    <t xml:space="preserve">NEW DELHI </t>
    <phoneticPr fontId="36" type="noConversion"/>
  </si>
  <si>
    <t>COSCO  AIS</t>
    <phoneticPr fontId="36" type="noConversion"/>
  </si>
  <si>
    <t xml:space="preserve">NHAVA SHEVA      </t>
    <phoneticPr fontId="36" type="noConversion"/>
  </si>
  <si>
    <t xml:space="preserve">COLOMBO        </t>
    <phoneticPr fontId="36" type="noConversion"/>
  </si>
  <si>
    <t>CHITTAGONG</t>
    <phoneticPr fontId="36" type="noConversion"/>
  </si>
  <si>
    <t>CHITTAGONG</t>
    <phoneticPr fontId="36" type="noConversion"/>
  </si>
  <si>
    <t>320A</t>
    <phoneticPr fontId="12" type="noConversion"/>
  </si>
  <si>
    <t xml:space="preserve">MCC SH1 </t>
    <phoneticPr fontId="36" type="noConversion"/>
  </si>
  <si>
    <t>322A</t>
    <phoneticPr fontId="12" type="noConversion"/>
  </si>
  <si>
    <t>259A</t>
    <phoneticPr fontId="12" type="noConversion"/>
  </si>
  <si>
    <t>325A</t>
    <phoneticPr fontId="12" type="noConversion"/>
  </si>
  <si>
    <t>324A</t>
    <phoneticPr fontId="12" type="noConversion"/>
  </si>
  <si>
    <t xml:space="preserve">DUBAI(JEBEL ALI) </t>
    <phoneticPr fontId="36" type="noConversion"/>
  </si>
  <si>
    <t>COSCO MEX5</t>
    <phoneticPr fontId="36" type="noConversion"/>
  </si>
  <si>
    <t>COSCO  MEX</t>
    <phoneticPr fontId="36" type="noConversion"/>
  </si>
  <si>
    <t>2326W</t>
    <phoneticPr fontId="12" type="noConversion"/>
  </si>
  <si>
    <t>KMTC GCS/RCL RCG</t>
    <phoneticPr fontId="12" type="noConversion"/>
  </si>
  <si>
    <t>0060W</t>
    <phoneticPr fontId="12" type="noConversion"/>
  </si>
  <si>
    <t>2303W</t>
    <phoneticPr fontId="12" type="noConversion"/>
  </si>
  <si>
    <t>W010</t>
    <phoneticPr fontId="12" type="noConversion"/>
  </si>
  <si>
    <t>02327W</t>
    <phoneticPr fontId="12" type="noConversion"/>
  </si>
  <si>
    <t>KMTC AIM/RCL RIM</t>
    <phoneticPr fontId="12" type="noConversion"/>
  </si>
  <si>
    <t>02328W</t>
    <phoneticPr fontId="12" type="noConversion"/>
  </si>
  <si>
    <t>02329W</t>
    <phoneticPr fontId="12" type="noConversion"/>
  </si>
  <si>
    <t>02330W</t>
    <phoneticPr fontId="12" type="noConversion"/>
  </si>
  <si>
    <t>OPERATOR</t>
    <phoneticPr fontId="12" type="noConversion"/>
  </si>
  <si>
    <t xml:space="preserve">KARACHI </t>
    <phoneticPr fontId="36" type="noConversion"/>
  </si>
  <si>
    <t>KUWAIT</t>
    <phoneticPr fontId="36" type="noConversion"/>
  </si>
  <si>
    <t>JEDDAH</t>
    <phoneticPr fontId="36" type="noConversion"/>
  </si>
  <si>
    <t>COSCO /RES1</t>
    <phoneticPr fontId="36" type="noConversion"/>
  </si>
  <si>
    <t>033W</t>
    <phoneticPr fontId="12" type="noConversion"/>
  </si>
  <si>
    <t xml:space="preserve">AQABA </t>
    <phoneticPr fontId="36" type="noConversion"/>
  </si>
  <si>
    <t xml:space="preserve">DAMMAN </t>
    <phoneticPr fontId="36" type="noConversion"/>
  </si>
  <si>
    <t xml:space="preserve">RIYADH </t>
    <phoneticPr fontId="36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</si>
  <si>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6" type="noConversion"/>
  </si>
  <si>
    <t>DOHA</t>
    <phoneticPr fontId="36" type="noConversion"/>
  </si>
  <si>
    <t>DUBAI(VIA)</t>
    <phoneticPr fontId="36" type="noConversion"/>
  </si>
  <si>
    <t>VIA</t>
    <phoneticPr fontId="36" type="noConversion"/>
  </si>
  <si>
    <t>ONE AG2</t>
    <phoneticPr fontId="36" type="noConversion"/>
  </si>
  <si>
    <t xml:space="preserve"> </t>
    <phoneticPr fontId="36" type="noConversion"/>
  </si>
  <si>
    <t>CENTRAL AND SOUTH AMERICAN ROUTE</t>
    <phoneticPr fontId="36" type="noConversion"/>
  </si>
  <si>
    <t xml:space="preserve">BUENOS AIRES     </t>
    <phoneticPr fontId="36" type="noConversion"/>
  </si>
  <si>
    <t>OPERATOR</t>
    <phoneticPr fontId="36" type="noConversion"/>
  </si>
  <si>
    <t>BUENOS AIRES</t>
    <phoneticPr fontId="36" type="noConversion"/>
  </si>
  <si>
    <t>ONE SX1</t>
    <phoneticPr fontId="36" type="noConversion"/>
  </si>
  <si>
    <t>BUENOS AIRES</t>
    <phoneticPr fontId="36" type="noConversion"/>
  </si>
  <si>
    <t xml:space="preserve">EMC/COSCO  ESA </t>
    <phoneticPr fontId="36" type="noConversion"/>
  </si>
  <si>
    <t>031W</t>
    <phoneticPr fontId="12" type="noConversion"/>
  </si>
  <si>
    <t>058W</t>
    <phoneticPr fontId="12" type="noConversion"/>
  </si>
  <si>
    <t xml:space="preserve">MONTEVIDEO   </t>
    <phoneticPr fontId="36" type="noConversion"/>
  </si>
  <si>
    <t>MONTEVIDEO</t>
    <phoneticPr fontId="36" type="noConversion"/>
  </si>
  <si>
    <t>ONE /SX1</t>
    <phoneticPr fontId="36" type="noConversion"/>
  </si>
  <si>
    <t xml:space="preserve">EMC/COSCO /ESA </t>
    <phoneticPr fontId="36" type="noConversion"/>
  </si>
  <si>
    <t>SANTOS</t>
    <phoneticPr fontId="36" type="noConversion"/>
  </si>
  <si>
    <t xml:space="preserve">SANTOS    </t>
    <phoneticPr fontId="36" type="noConversion"/>
  </si>
  <si>
    <t xml:space="preserve">ITAJAI      </t>
    <phoneticPr fontId="36" type="noConversion"/>
  </si>
  <si>
    <t>VOYAGE</t>
    <phoneticPr fontId="36" type="noConversion"/>
  </si>
  <si>
    <t>COSCO ESA2</t>
    <phoneticPr fontId="36" type="noConversion"/>
  </si>
  <si>
    <t xml:space="preserve">PARANAGUA        </t>
    <phoneticPr fontId="36" type="noConversion"/>
  </si>
  <si>
    <t>PARANAGUA</t>
    <phoneticPr fontId="12" type="noConversion"/>
  </si>
  <si>
    <t>COSCO/EMC ESA</t>
    <phoneticPr fontId="36" type="noConversion"/>
  </si>
  <si>
    <t xml:space="preserve">CALLAO </t>
    <phoneticPr fontId="36" type="noConversion"/>
  </si>
  <si>
    <t>ONE AX1</t>
    <phoneticPr fontId="36" type="noConversion"/>
  </si>
  <si>
    <t>082E</t>
    <phoneticPr fontId="12" type="noConversion"/>
  </si>
  <si>
    <t>COSCO/WSA</t>
    <phoneticPr fontId="36" type="noConversion"/>
  </si>
  <si>
    <t>100E</t>
    <phoneticPr fontId="12" type="noConversion"/>
  </si>
  <si>
    <t>010E</t>
    <phoneticPr fontId="12" type="noConversion"/>
  </si>
  <si>
    <t>058E</t>
    <phoneticPr fontId="12" type="noConversion"/>
  </si>
  <si>
    <t>054E</t>
    <phoneticPr fontId="12" type="noConversion"/>
  </si>
  <si>
    <t xml:space="preserve">GUAYAQUIL  </t>
    <phoneticPr fontId="36" type="noConversion"/>
  </si>
  <si>
    <t>VOYAGE</t>
    <phoneticPr fontId="36" type="noConversion"/>
  </si>
  <si>
    <t>GUAYAQUIL</t>
    <phoneticPr fontId="36" type="noConversion"/>
  </si>
  <si>
    <t xml:space="preserve"> ETA</t>
    <phoneticPr fontId="36" type="noConversion"/>
  </si>
  <si>
    <t>E012</t>
    <phoneticPr fontId="12" type="noConversion"/>
  </si>
  <si>
    <t>COSCO/WSA2</t>
    <phoneticPr fontId="36" type="noConversion"/>
  </si>
  <si>
    <t>E009</t>
    <phoneticPr fontId="12" type="noConversion"/>
  </si>
  <si>
    <t>E065</t>
    <phoneticPr fontId="12" type="noConversion"/>
  </si>
  <si>
    <t>057E</t>
    <phoneticPr fontId="12" type="noConversion"/>
  </si>
  <si>
    <t>008E</t>
    <phoneticPr fontId="12" type="noConversion"/>
  </si>
  <si>
    <t xml:space="preserve">VALPARAISO </t>
    <phoneticPr fontId="36" type="noConversion"/>
  </si>
  <si>
    <t>VOYAGE</t>
    <phoneticPr fontId="36" type="noConversion"/>
  </si>
  <si>
    <t>ONE/AX1</t>
    <phoneticPr fontId="36" type="noConversion"/>
  </si>
  <si>
    <t xml:space="preserve">BUENA VENTURA </t>
    <phoneticPr fontId="36" type="noConversion"/>
  </si>
  <si>
    <t xml:space="preserve">IQUIQUE  </t>
    <phoneticPr fontId="36" type="noConversion"/>
  </si>
  <si>
    <t xml:space="preserve">IQUIQUE  </t>
    <phoneticPr fontId="12" type="noConversion"/>
  </si>
  <si>
    <t xml:space="preserve">ONE/AX1 </t>
    <phoneticPr fontId="36" type="noConversion"/>
  </si>
  <si>
    <t xml:space="preserve">MANZANILIO (MEX) </t>
    <phoneticPr fontId="36" type="noConversion"/>
  </si>
  <si>
    <t xml:space="preserve">LA GUAIRA </t>
    <phoneticPr fontId="36" type="noConversion"/>
  </si>
  <si>
    <t>CARTAGENA (via)</t>
    <phoneticPr fontId="36" type="noConversion"/>
  </si>
  <si>
    <t xml:space="preserve">COSCO CAX1 </t>
    <phoneticPr fontId="36" type="noConversion"/>
  </si>
  <si>
    <t xml:space="preserve">COLON </t>
    <phoneticPr fontId="36" type="noConversion"/>
  </si>
  <si>
    <t>MANZANILLO(via)</t>
    <phoneticPr fontId="36" type="noConversion"/>
  </si>
  <si>
    <t>1116E</t>
    <phoneticPr fontId="12" type="noConversion"/>
  </si>
  <si>
    <t>COSCO/AWE1</t>
    <phoneticPr fontId="36" type="noConversion"/>
  </si>
  <si>
    <t>OMIT</t>
    <phoneticPr fontId="12" type="noConversion"/>
  </si>
  <si>
    <t>CAUCEDO ,DOMINICAN REP</t>
    <phoneticPr fontId="36" type="noConversion"/>
  </si>
  <si>
    <t xml:space="preserve">CAUCEDO </t>
    <phoneticPr fontId="36" type="noConversion"/>
  </si>
  <si>
    <t>.</t>
    <phoneticPr fontId="36" type="noConversion"/>
  </si>
  <si>
    <t>SAN JOSE ,COSTARICA</t>
    <phoneticPr fontId="36" type="noConversion"/>
  </si>
  <si>
    <t>LAZARO CARDENAS(via)</t>
    <phoneticPr fontId="12" type="noConversion"/>
  </si>
  <si>
    <t>HPL  JCS</t>
    <phoneticPr fontId="36" type="noConversion"/>
  </si>
  <si>
    <t>PUERTO QUETZAL,GUATEMALA</t>
    <phoneticPr fontId="36" type="noConversion"/>
  </si>
  <si>
    <t>ONE AX3</t>
    <phoneticPr fontId="36" type="noConversion"/>
  </si>
  <si>
    <t>GUATEMALA CITY ,GUATEMALA</t>
    <phoneticPr fontId="36" type="noConversion"/>
  </si>
  <si>
    <t>PUERTO QUETZAL(via)</t>
    <phoneticPr fontId="36" type="noConversion"/>
  </si>
  <si>
    <t xml:space="preserve">ATLANTA,GA </t>
    <phoneticPr fontId="36" type="noConversion"/>
  </si>
  <si>
    <t>049E</t>
    <phoneticPr fontId="12" type="noConversion"/>
  </si>
  <si>
    <t>COSCO  EMC AWE1/NUE</t>
    <phoneticPr fontId="36" type="noConversion"/>
  </si>
  <si>
    <t>015E</t>
    <phoneticPr fontId="12" type="noConversion"/>
  </si>
  <si>
    <t>013E</t>
    <phoneticPr fontId="12" type="noConversion"/>
  </si>
  <si>
    <t>014E</t>
    <phoneticPr fontId="12" type="noConversion"/>
  </si>
  <si>
    <t xml:space="preserve">LOS ANGELES,CA </t>
    <phoneticPr fontId="36" type="noConversion"/>
  </si>
  <si>
    <t>056E</t>
    <phoneticPr fontId="12" type="noConversion"/>
  </si>
  <si>
    <t>COSCO AAC/ONE CP3</t>
    <phoneticPr fontId="36" type="noConversion"/>
  </si>
  <si>
    <t xml:space="preserve">       064E</t>
    <phoneticPr fontId="12" type="noConversion"/>
  </si>
  <si>
    <t>065E</t>
    <phoneticPr fontId="12" type="noConversion"/>
  </si>
  <si>
    <t>071E</t>
    <phoneticPr fontId="12" type="noConversion"/>
  </si>
  <si>
    <t>ONE PS5</t>
    <phoneticPr fontId="36" type="noConversion"/>
  </si>
  <si>
    <t>092E</t>
    <phoneticPr fontId="12" type="noConversion"/>
  </si>
  <si>
    <t>022E</t>
    <phoneticPr fontId="12" type="noConversion"/>
  </si>
  <si>
    <t>099E</t>
    <phoneticPr fontId="12" type="noConversion"/>
  </si>
  <si>
    <t>COSCO AAC2/
EMC CPS</t>
    <phoneticPr fontId="12" type="noConversion"/>
  </si>
  <si>
    <t>064E</t>
    <phoneticPr fontId="12" type="noConversion"/>
  </si>
  <si>
    <t>014E</t>
    <phoneticPr fontId="12" type="noConversion"/>
  </si>
  <si>
    <t>065E</t>
    <phoneticPr fontId="12" type="noConversion"/>
  </si>
  <si>
    <t>071E</t>
    <phoneticPr fontId="12" type="noConversion"/>
  </si>
  <si>
    <t>052E</t>
    <phoneticPr fontId="12" type="noConversion"/>
  </si>
  <si>
    <t>COSCO AAC4/
EMC PCC1</t>
    <phoneticPr fontId="12" type="noConversion"/>
  </si>
  <si>
    <t>055E</t>
    <phoneticPr fontId="12" type="noConversion"/>
  </si>
  <si>
    <t>064E</t>
    <phoneticPr fontId="12" type="noConversion"/>
  </si>
  <si>
    <t>053E</t>
    <phoneticPr fontId="12" type="noConversion"/>
  </si>
  <si>
    <t>037E</t>
    <phoneticPr fontId="12" type="noConversion"/>
  </si>
  <si>
    <t>OAKLAND,CA</t>
    <phoneticPr fontId="12" type="noConversion"/>
  </si>
  <si>
    <t>CNNGB</t>
    <phoneticPr fontId="12" type="noConversion"/>
  </si>
  <si>
    <t>SEATLE,WA</t>
    <phoneticPr fontId="12" type="noConversion"/>
  </si>
  <si>
    <t>SEATTLE</t>
    <phoneticPr fontId="36" type="noConversion"/>
  </si>
  <si>
    <t>COSCO MPNW</t>
    <phoneticPr fontId="12" type="noConversion"/>
  </si>
  <si>
    <t>COSCO EMC AWE2</t>
    <phoneticPr fontId="12" type="noConversion"/>
  </si>
  <si>
    <t>021E</t>
    <phoneticPr fontId="12" type="noConversion"/>
  </si>
  <si>
    <t>NEW YORK,NJ</t>
    <phoneticPr fontId="12" type="noConversion"/>
  </si>
  <si>
    <t>ETD</t>
    <phoneticPr fontId="12" type="noConversion"/>
  </si>
  <si>
    <t>ETA</t>
    <phoneticPr fontId="12" type="noConversion"/>
  </si>
  <si>
    <t>049E</t>
    <phoneticPr fontId="12" type="noConversion"/>
  </si>
  <si>
    <t>COSCO  EMC AWE1/NUE</t>
    <phoneticPr fontId="12" type="noConversion"/>
  </si>
  <si>
    <t xml:space="preserve">BOSTON,MA </t>
    <phoneticPr fontId="12" type="noConversion"/>
  </si>
  <si>
    <t>COSCO EMC AWE1</t>
    <phoneticPr fontId="12" type="noConversion"/>
  </si>
  <si>
    <t>MIAMI</t>
    <phoneticPr fontId="36" type="noConversion"/>
  </si>
  <si>
    <t>MSC / LONG STAR</t>
    <phoneticPr fontId="36" type="noConversion"/>
  </si>
  <si>
    <t>LOS ANGELES(VIA)</t>
    <phoneticPr fontId="36" type="noConversion"/>
  </si>
  <si>
    <t xml:space="preserve">DALLAS, TX </t>
    <phoneticPr fontId="12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</si>
  <si>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6" type="noConversion"/>
  </si>
  <si>
    <t>ONE PS5</t>
    <phoneticPr fontId="12" type="noConversion"/>
  </si>
  <si>
    <t>CANADA ROUTE</t>
    <phoneticPr fontId="36" type="noConversion"/>
  </si>
  <si>
    <t xml:space="preserve">VANCOUVER </t>
    <phoneticPr fontId="12" type="noConversion"/>
  </si>
  <si>
    <t>2304E</t>
    <phoneticPr fontId="12" type="noConversion"/>
  </si>
  <si>
    <t>SML PNS</t>
    <phoneticPr fontId="12" type="noConversion"/>
  </si>
  <si>
    <t>2305E</t>
    <phoneticPr fontId="12" type="noConversion"/>
  </si>
  <si>
    <t>ONE  PN1</t>
    <phoneticPr fontId="12" type="noConversion"/>
  </si>
  <si>
    <t>002E</t>
    <phoneticPr fontId="12" type="noConversion"/>
  </si>
  <si>
    <t>067E</t>
    <phoneticPr fontId="12" type="noConversion"/>
  </si>
  <si>
    <t>083E</t>
    <phoneticPr fontId="12" type="noConversion"/>
  </si>
  <si>
    <t>MONTREAL</t>
    <phoneticPr fontId="12" type="noConversion"/>
  </si>
  <si>
    <t>128N</t>
    <phoneticPr fontId="12" type="noConversion"/>
  </si>
  <si>
    <t>COSCO CPNW</t>
    <phoneticPr fontId="12" type="noConversion"/>
  </si>
  <si>
    <t>095N</t>
    <phoneticPr fontId="12" type="noConversion"/>
  </si>
  <si>
    <t>115N</t>
    <phoneticPr fontId="12" type="noConversion"/>
  </si>
  <si>
    <t>057N</t>
    <phoneticPr fontId="12" type="noConversion"/>
  </si>
  <si>
    <t xml:space="preserve">TORONTO  </t>
    <phoneticPr fontId="12" type="noConversion"/>
  </si>
  <si>
    <t xml:space="preserve">                                  </t>
    <phoneticPr fontId="36" type="noConversion"/>
  </si>
  <si>
    <t>VIA PRR</t>
  </si>
  <si>
    <t>092E</t>
  </si>
  <si>
    <t>COSCO EUROPE</t>
  </si>
  <si>
    <t>080E</t>
  </si>
  <si>
    <t>096E</t>
  </si>
  <si>
    <t>COSCO KAOHSIUNG</t>
  </si>
  <si>
    <t>088E</t>
  </si>
  <si>
    <t>COSCO TAICANG</t>
  </si>
  <si>
    <t>093E</t>
  </si>
  <si>
    <t>COSCO(CEN)/OOCL(PCN1 )</t>
    <phoneticPr fontId="12" type="noConversion"/>
  </si>
  <si>
    <t xml:space="preserve">CUT OFF </t>
  </si>
  <si>
    <t>TORONTO</t>
    <phoneticPr fontId="12" type="noConversion"/>
  </si>
  <si>
    <t>PRR</t>
  </si>
  <si>
    <t>TORONTO</t>
  </si>
  <si>
    <t>To be notified</t>
  </si>
  <si>
    <t>005e</t>
    <phoneticPr fontId="12" type="noConversion"/>
  </si>
  <si>
    <t>YM TRILLION</t>
  </si>
  <si>
    <t>066e</t>
    <phoneticPr fontId="12" type="noConversion"/>
  </si>
  <si>
    <t>SEASPAN BENEFACTOR</t>
  </si>
  <si>
    <t>005e</t>
    <phoneticPr fontId="12" type="noConversion"/>
  </si>
  <si>
    <t>YM THRONE</t>
  </si>
  <si>
    <t>ONE/YML(PN3)</t>
    <phoneticPr fontId="12" type="noConversion"/>
  </si>
  <si>
    <t>006e</t>
    <phoneticPr fontId="12" type="noConversion"/>
  </si>
  <si>
    <t>YM TRANQUILITY</t>
  </si>
  <si>
    <t>VANCOUVER</t>
  </si>
  <si>
    <t xml:space="preserve"> </t>
    <phoneticPr fontId="57" type="noConversion"/>
  </si>
  <si>
    <t>2304E</t>
    <phoneticPr fontId="12" type="noConversion"/>
  </si>
  <si>
    <t>SM TIANJIN</t>
    <phoneticPr fontId="12" type="noConversion"/>
  </si>
  <si>
    <t>2304E</t>
    <phoneticPr fontId="12" type="noConversion"/>
  </si>
  <si>
    <t>SM MUMBAI</t>
    <phoneticPr fontId="12" type="noConversion"/>
  </si>
  <si>
    <t>SM PORTLAND</t>
    <phoneticPr fontId="12" type="noConversion"/>
  </si>
  <si>
    <t>SM QINGDAO</t>
    <phoneticPr fontId="12" type="noConversion"/>
  </si>
  <si>
    <t>SML(PNS)</t>
    <phoneticPr fontId="12" type="noConversion"/>
  </si>
  <si>
    <t>2304E</t>
    <phoneticPr fontId="12" type="noConversion"/>
  </si>
  <si>
    <t>PONA</t>
    <phoneticPr fontId="12" type="noConversion"/>
  </si>
  <si>
    <t>VANCOUVER</t>
    <phoneticPr fontId="57" type="noConversion"/>
  </si>
  <si>
    <t>VANCOUVER</t>
    <phoneticPr fontId="12" type="noConversion"/>
  </si>
  <si>
    <t>CANADA ROUTE</t>
  </si>
  <si>
    <t>045e</t>
    <phoneticPr fontId="12" type="noConversion"/>
  </si>
  <si>
    <t>SHANGHAI EXPRESS</t>
  </si>
  <si>
    <t>033e</t>
    <phoneticPr fontId="12" type="noConversion"/>
  </si>
  <si>
    <t>HYUNDAI HONOUR</t>
  </si>
  <si>
    <t>046e</t>
    <phoneticPr fontId="12" type="noConversion"/>
  </si>
  <si>
    <t>HYUNDAI PRIDE</t>
  </si>
  <si>
    <t>HMM/ONE/YML(EC2)</t>
    <phoneticPr fontId="12" type="noConversion"/>
  </si>
  <si>
    <t>029e</t>
    <phoneticPr fontId="12" type="noConversion"/>
  </si>
  <si>
    <t>UNAYZAH EXPRESS</t>
  </si>
  <si>
    <t>CHARLESTON</t>
    <phoneticPr fontId="12" type="noConversion"/>
  </si>
  <si>
    <t>107E</t>
  </si>
  <si>
    <t>COSCO PHILIPPINES</t>
  </si>
  <si>
    <t>151E</t>
  </si>
  <si>
    <t>XIN FEI ZHOU</t>
  </si>
  <si>
    <t>120E</t>
  </si>
  <si>
    <t>091E</t>
  </si>
  <si>
    <t>COSCO VIETNAM</t>
  </si>
  <si>
    <t>COSCO/EMC(GME)/OOCL(GCC2)</t>
    <phoneticPr fontId="12" type="noConversion"/>
  </si>
  <si>
    <t>065E</t>
  </si>
  <si>
    <t>OOCL UTAH</t>
  </si>
  <si>
    <t>HOUSTON</t>
    <phoneticPr fontId="12" type="noConversion"/>
  </si>
  <si>
    <t>TO BE ADVISED</t>
  </si>
  <si>
    <t>0PGFLE</t>
  </si>
  <si>
    <t>CMA CGM ELBE</t>
  </si>
  <si>
    <t>0PGFJE</t>
  </si>
  <si>
    <t>CMA CGM LOIRE</t>
  </si>
  <si>
    <t>0PGFHE</t>
  </si>
  <si>
    <t>CMA CGM MELISANDE</t>
  </si>
  <si>
    <t>0PGFFE</t>
  </si>
  <si>
    <t>CMA CGM THAMES</t>
  </si>
  <si>
    <t>CMA(PEX3) OOCL(GCC1)</t>
    <phoneticPr fontId="12" type="noConversion"/>
  </si>
  <si>
    <t>0PGFDE</t>
  </si>
  <si>
    <t>CMA CGM ATTILA</t>
  </si>
  <si>
    <t>MIAMI</t>
    <phoneticPr fontId="12" type="noConversion"/>
  </si>
  <si>
    <t>032E</t>
  </si>
  <si>
    <t>COSCO SHIPPING ROSE</t>
  </si>
  <si>
    <t>0MBE5E</t>
  </si>
  <si>
    <t>COSCO SHIPPING SAKURA</t>
  </si>
  <si>
    <t>OOCL(ECX2)/COSCO(AWE2)</t>
    <phoneticPr fontId="12" type="noConversion"/>
  </si>
  <si>
    <t>COSCO SHIPPING LOTUS</t>
  </si>
  <si>
    <t>043E</t>
  </si>
  <si>
    <t>OOCL KOREA</t>
  </si>
  <si>
    <t>046E</t>
  </si>
  <si>
    <t>OOCL BERLIN</t>
  </si>
  <si>
    <t>OOCL SINGAPORE</t>
  </si>
  <si>
    <t>OOCL(ECX1)/COSCO(AWE4)</t>
    <phoneticPr fontId="12" type="noConversion"/>
  </si>
  <si>
    <t>1120014E</t>
  </si>
  <si>
    <t>1119013E</t>
  </si>
  <si>
    <t>1118015E</t>
  </si>
  <si>
    <t>1117010E</t>
  </si>
  <si>
    <t>EVER FOND</t>
  </si>
  <si>
    <t>1116049E</t>
  </si>
  <si>
    <t>EMC(NUE)/COSCO(AWE1)/OOCL(ECC2)</t>
    <phoneticPr fontId="12" type="noConversion"/>
  </si>
  <si>
    <t>1115012E</t>
  </si>
  <si>
    <t>EVER FORWARD</t>
  </si>
  <si>
    <t>NEW YORK,NY</t>
    <phoneticPr fontId="12" type="noConversion"/>
  </si>
  <si>
    <t>BOSTON</t>
    <phoneticPr fontId="12" type="noConversion"/>
  </si>
  <si>
    <t>VIA LA</t>
    <phoneticPr fontId="12" type="noConversion"/>
  </si>
  <si>
    <t>0040E</t>
  </si>
  <si>
    <t>HYUNDAI EARTH</t>
  </si>
  <si>
    <t>HYUNDAI PLUTO</t>
  </si>
  <si>
    <t>VIA LA</t>
    <phoneticPr fontId="12" type="noConversion"/>
  </si>
  <si>
    <t>0145E</t>
  </si>
  <si>
    <t>HYUNDAI HONG KONG</t>
  </si>
  <si>
    <t>0137E</t>
  </si>
  <si>
    <t>HMM/ONE/YML(PS8)</t>
    <phoneticPr fontId="12" type="noConversion"/>
  </si>
  <si>
    <t>HYUNDAI MARS</t>
  </si>
  <si>
    <t>LOS ANGELES</t>
    <phoneticPr fontId="12" type="noConversion"/>
  </si>
  <si>
    <t>VIA LA</t>
    <phoneticPr fontId="12" type="noConversion"/>
  </si>
  <si>
    <t>099e</t>
    <phoneticPr fontId="12" type="noConversion"/>
  </si>
  <si>
    <t>022e</t>
    <phoneticPr fontId="12" type="noConversion"/>
  </si>
  <si>
    <t>CONTI CONQUEST</t>
  </si>
  <si>
    <t>092e</t>
    <phoneticPr fontId="12" type="noConversion"/>
  </si>
  <si>
    <t>079e</t>
    <phoneticPr fontId="12" type="noConversion"/>
  </si>
  <si>
    <t>HMM(PS5)/YML(PS5)/ONE</t>
    <phoneticPr fontId="12" type="noConversion"/>
  </si>
  <si>
    <t>ONE HANGZHOU BAY</t>
  </si>
  <si>
    <t>LOS ANGELES</t>
    <phoneticPr fontId="12" type="noConversion"/>
  </si>
  <si>
    <t>099e</t>
    <phoneticPr fontId="12" type="noConversion"/>
  </si>
  <si>
    <t>022e</t>
    <phoneticPr fontId="12" type="noConversion"/>
  </si>
  <si>
    <t>092e</t>
    <phoneticPr fontId="12" type="noConversion"/>
  </si>
  <si>
    <t>ATLANTA</t>
  </si>
  <si>
    <t>LB</t>
    <phoneticPr fontId="12" type="noConversion"/>
  </si>
  <si>
    <t>ATLANTA</t>
    <phoneticPr fontId="12" type="noConversion"/>
  </si>
  <si>
    <t>005e</t>
    <phoneticPr fontId="12" type="noConversion"/>
  </si>
  <si>
    <t>066e</t>
    <phoneticPr fontId="12" type="noConversion"/>
  </si>
  <si>
    <t>ONE/YML(PN3)</t>
    <phoneticPr fontId="12" type="noConversion"/>
  </si>
  <si>
    <t>006e</t>
    <phoneticPr fontId="12" type="noConversion"/>
  </si>
  <si>
    <t>SEATTLE</t>
    <phoneticPr fontId="12" type="noConversion"/>
  </si>
  <si>
    <t>088e</t>
    <phoneticPr fontId="12" type="noConversion"/>
  </si>
  <si>
    <t>HUMEN BRIDGE</t>
  </si>
  <si>
    <t>104e</t>
    <phoneticPr fontId="12" type="noConversion"/>
  </si>
  <si>
    <t>054e</t>
    <phoneticPr fontId="12" type="noConversion"/>
  </si>
  <si>
    <t>MOL COURAGE</t>
  </si>
  <si>
    <t>088e</t>
    <phoneticPr fontId="12" type="noConversion"/>
  </si>
  <si>
    <t>ONE HENRY HUDSON</t>
  </si>
  <si>
    <t>ONE/YML(PN4)</t>
    <phoneticPr fontId="12" type="noConversion"/>
  </si>
  <si>
    <t>TACOMA</t>
  </si>
  <si>
    <t>HMM/ONE/YML(PS8)</t>
    <phoneticPr fontId="12" type="noConversion"/>
  </si>
  <si>
    <t>OAKLAND</t>
  </si>
  <si>
    <t>079e</t>
    <phoneticPr fontId="12" type="noConversion"/>
  </si>
  <si>
    <t>037E</t>
  </si>
  <si>
    <t>064E</t>
  </si>
  <si>
    <t>COSCO(AAC4)/ONE</t>
    <phoneticPr fontId="12" type="noConversion"/>
  </si>
  <si>
    <t>LB</t>
  </si>
  <si>
    <t>1076015E</t>
  </si>
  <si>
    <t>EVER FRANK</t>
  </si>
  <si>
    <t>1075071E</t>
  </si>
  <si>
    <t>1074065E</t>
  </si>
  <si>
    <t>1073014E</t>
  </si>
  <si>
    <t>1072064E</t>
  </si>
  <si>
    <t>EMC(CPS)/COSCO(AAC2)/OOCL(PCN3)</t>
    <phoneticPr fontId="12" type="noConversion"/>
  </si>
  <si>
    <t>1071056E</t>
  </si>
  <si>
    <t>LA</t>
    <phoneticPr fontId="12" type="noConversion"/>
  </si>
  <si>
    <t>033E</t>
    <phoneticPr fontId="12" type="noConversion"/>
  </si>
  <si>
    <t>MATSON MOLOKAI</t>
  </si>
  <si>
    <t>014E</t>
    <phoneticPr fontId="12" type="noConversion"/>
  </si>
  <si>
    <t>MATSON KAUAI</t>
  </si>
  <si>
    <t>030E</t>
    <phoneticPr fontId="12" type="noConversion"/>
  </si>
  <si>
    <t>MATSON LANAI</t>
  </si>
  <si>
    <t>018E</t>
    <phoneticPr fontId="12" type="noConversion"/>
  </si>
  <si>
    <t>MATSON HAWAII</t>
  </si>
  <si>
    <t>MATSON(CLX)</t>
    <phoneticPr fontId="12" type="noConversion"/>
  </si>
  <si>
    <t>MATSON MAUI</t>
  </si>
  <si>
    <t>EMC(PCC1)/oocl</t>
    <phoneticPr fontId="12" type="noConversion"/>
  </si>
  <si>
    <t>059E</t>
  </si>
  <si>
    <t>COSCO PORTUGAL</t>
  </si>
  <si>
    <t xml:space="preserve">LOS ANGELES,CA </t>
    <phoneticPr fontId="12" type="noConversion"/>
  </si>
  <si>
    <t>060w</t>
    <phoneticPr fontId="12" type="noConversion"/>
  </si>
  <si>
    <t>WAN HAI 613</t>
  </si>
  <si>
    <t>069w</t>
    <phoneticPr fontId="12" type="noConversion"/>
  </si>
  <si>
    <t>YM MOVEMENT</t>
  </si>
  <si>
    <t>124w</t>
    <phoneticPr fontId="12" type="noConversion"/>
  </si>
  <si>
    <t>ARGUS</t>
  </si>
  <si>
    <t>YM MODERATION</t>
  </si>
  <si>
    <t>WHL/ONE/YML(AR1)</t>
    <phoneticPr fontId="12" type="noConversion"/>
  </si>
  <si>
    <t>069w</t>
    <phoneticPr fontId="12" type="noConversion"/>
  </si>
  <si>
    <t>124w</t>
    <phoneticPr fontId="12" type="noConversion"/>
  </si>
  <si>
    <t>VIA DAM</t>
  </si>
  <si>
    <t>W074</t>
  </si>
  <si>
    <t>WAN HAI 517</t>
  </si>
  <si>
    <t>2303W</t>
  </si>
  <si>
    <t>KMTC(GCS)/CUL(AGX)/RCL(RCCG2)/WHL/ESL</t>
    <phoneticPr fontId="12" type="noConversion"/>
  </si>
  <si>
    <t>DAMMAM</t>
    <phoneticPr fontId="12" type="noConversion"/>
  </si>
  <si>
    <t>0174060W</t>
  </si>
  <si>
    <t>EVER LUCENT</t>
  </si>
  <si>
    <t>0173106W</t>
  </si>
  <si>
    <t>0172110W</t>
  </si>
  <si>
    <t>OOCL(ME4)/COSCO(MEX5)</t>
    <phoneticPr fontId="12" type="noConversion"/>
  </si>
  <si>
    <t>COSCO SHIPPING PLANET</t>
  </si>
  <si>
    <t>OOCL(ME5)/COSCO(MEX)</t>
    <phoneticPr fontId="12" type="noConversion"/>
  </si>
  <si>
    <t>VIA DUB</t>
    <phoneticPr fontId="12" type="noConversion"/>
  </si>
  <si>
    <t>VIA DUB</t>
    <phoneticPr fontId="12" type="noConversion"/>
  </si>
  <si>
    <t>VIA DUB</t>
    <phoneticPr fontId="12" type="noConversion"/>
  </si>
  <si>
    <t>085w</t>
    <phoneticPr fontId="12" type="noConversion"/>
  </si>
  <si>
    <t>085w</t>
    <phoneticPr fontId="12" type="noConversion"/>
  </si>
  <si>
    <t>086w</t>
    <phoneticPr fontId="12" type="noConversion"/>
  </si>
  <si>
    <t>YML(CGX)/ONE/HMM</t>
    <phoneticPr fontId="12" type="noConversion"/>
  </si>
  <si>
    <t>086w</t>
    <phoneticPr fontId="12" type="noConversion"/>
  </si>
  <si>
    <t>YML(CGX)/ONE/HMM</t>
    <phoneticPr fontId="12" type="noConversion"/>
  </si>
  <si>
    <t>HAMAD</t>
    <phoneticPr fontId="12" type="noConversion"/>
  </si>
  <si>
    <t>HAMAD</t>
  </si>
  <si>
    <t>OOCL(ME5)/COSCO(MEX)</t>
    <phoneticPr fontId="12" type="noConversion"/>
  </si>
  <si>
    <t>COSCO(FCE)
OOCL(FCS2)</t>
    <phoneticPr fontId="12" type="noConversion"/>
  </si>
  <si>
    <t>W195</t>
  </si>
  <si>
    <t>ETA</t>
    <phoneticPr fontId="57" type="noConversion"/>
  </si>
  <si>
    <t xml:space="preserve">CUT OFF </t>
    <phoneticPr fontId="12" type="noConversion"/>
  </si>
  <si>
    <t>CHENNAI</t>
    <phoneticPr fontId="57" type="noConversion"/>
  </si>
  <si>
    <t>CNSHA</t>
    <phoneticPr fontId="12" type="noConversion"/>
  </si>
  <si>
    <t>OPERATOR</t>
    <phoneticPr fontId="57" type="noConversion"/>
  </si>
  <si>
    <t>VESSEL</t>
    <phoneticPr fontId="61" type="noConversion"/>
  </si>
  <si>
    <t>083W</t>
  </si>
  <si>
    <t>XIN TIAN JIN</t>
  </si>
  <si>
    <t>23005W</t>
  </si>
  <si>
    <t>TS SYDNEY</t>
  </si>
  <si>
    <t>2304W</t>
  </si>
  <si>
    <t>KMTC MUMBAI</t>
  </si>
  <si>
    <t>ARAYA BHUM</t>
  </si>
  <si>
    <t>KMTC(FME)
OOCL(FCS)</t>
    <phoneticPr fontId="12" type="noConversion"/>
  </si>
  <si>
    <t>0FD95W</t>
  </si>
  <si>
    <t>CMA CGM GEORGE SAND</t>
  </si>
  <si>
    <t>OPERATOR</t>
    <phoneticPr fontId="57" type="noConversion"/>
  </si>
  <si>
    <t>VOYAGE</t>
    <phoneticPr fontId="12" type="noConversion"/>
  </si>
  <si>
    <t>VESSEL</t>
    <phoneticPr fontId="61" type="noConversion"/>
  </si>
  <si>
    <t>CHENNAI/KATTUPALLI</t>
    <phoneticPr fontId="61" type="noConversion"/>
  </si>
  <si>
    <t>VIA PKG</t>
    <phoneticPr fontId="12" type="noConversion"/>
  </si>
  <si>
    <t>0BYERS</t>
  </si>
  <si>
    <t>KILIMANJARO</t>
  </si>
  <si>
    <t>VIA PKG</t>
    <phoneticPr fontId="12" type="noConversion"/>
  </si>
  <si>
    <t>0BYEPS</t>
  </si>
  <si>
    <t>CMA CGM DOLPHIN</t>
  </si>
  <si>
    <t>0BYENS</t>
  </si>
  <si>
    <t>XIAMEN</t>
  </si>
  <si>
    <t>0BYELS</t>
  </si>
  <si>
    <t>REN JIAN 17</t>
  </si>
  <si>
    <t>VIA PKG</t>
    <phoneticPr fontId="12" type="noConversion"/>
  </si>
  <si>
    <t>RCL(RCM2)</t>
    <phoneticPr fontId="12" type="noConversion"/>
  </si>
  <si>
    <t>0BYEJS</t>
  </si>
  <si>
    <t>SPIRIT OF LISBON</t>
  </si>
  <si>
    <t xml:space="preserve">CUT OFF </t>
    <phoneticPr fontId="12" type="noConversion"/>
  </si>
  <si>
    <t>PKG</t>
    <phoneticPr fontId="57" type="noConversion"/>
  </si>
  <si>
    <t>CNSHA</t>
    <phoneticPr fontId="12" type="noConversion"/>
  </si>
  <si>
    <t>02330W</t>
  </si>
  <si>
    <t>ESL DACHAN BAY</t>
  </si>
  <si>
    <t>107W</t>
  </si>
  <si>
    <t>ZOI</t>
  </si>
  <si>
    <t>23004W</t>
  </si>
  <si>
    <t>X-PRESS ODYSSEY</t>
  </si>
  <si>
    <t>34W</t>
  </si>
  <si>
    <t>IAN H</t>
  </si>
  <si>
    <t>ZIM(NIX)/KMTC(AIS3)</t>
    <phoneticPr fontId="57" type="noConversion"/>
  </si>
  <si>
    <t>188W</t>
  </si>
  <si>
    <t>EVER URSULA</t>
  </si>
  <si>
    <t xml:space="preserve">CUT OFF </t>
    <phoneticPr fontId="12" type="noConversion"/>
  </si>
  <si>
    <t>NSA</t>
    <phoneticPr fontId="12" type="noConversion"/>
  </si>
  <si>
    <t>CNSHA</t>
    <phoneticPr fontId="12" type="noConversion"/>
  </si>
  <si>
    <t>057w</t>
    <phoneticPr fontId="12" type="noConversion"/>
  </si>
  <si>
    <t>085w</t>
    <phoneticPr fontId="12" type="noConversion"/>
  </si>
  <si>
    <t>063w</t>
    <phoneticPr fontId="12" type="noConversion"/>
  </si>
  <si>
    <t>064w</t>
    <phoneticPr fontId="12" type="noConversion"/>
  </si>
  <si>
    <t>YML/ONE(PS3)</t>
    <phoneticPr fontId="57" type="noConversion"/>
  </si>
  <si>
    <t>NSA</t>
    <phoneticPr fontId="12" type="noConversion"/>
  </si>
  <si>
    <t>OPERATOR</t>
    <phoneticPr fontId="57" type="noConversion"/>
  </si>
  <si>
    <t>VESSEL</t>
    <phoneticPr fontId="61" type="noConversion"/>
  </si>
  <si>
    <t>XIN HONG KONG</t>
  </si>
  <si>
    <t>094W</t>
  </si>
  <si>
    <t>COSCO THAILAND</t>
  </si>
  <si>
    <t>088W</t>
  </si>
  <si>
    <t>SEAMAX WESTPORT</t>
  </si>
  <si>
    <t>COSCO(AACI)
OOCL(CIX1)</t>
    <phoneticPr fontId="57" type="noConversion"/>
  </si>
  <si>
    <t>OOCL MEMPHIS</t>
  </si>
  <si>
    <t>NHAVA SHEVA</t>
    <phoneticPr fontId="12" type="noConversion"/>
  </si>
  <si>
    <t>104W</t>
  </si>
  <si>
    <t>OOCL HAMBURG</t>
  </si>
  <si>
    <t>AKA BHUM</t>
  </si>
  <si>
    <t>OOCL GENOA</t>
  </si>
  <si>
    <t>OOCL/COSCO(CIX3)</t>
    <phoneticPr fontId="57" type="noConversion"/>
  </si>
  <si>
    <t>8W</t>
  </si>
  <si>
    <t>ZIM SHANGHAI</t>
  </si>
  <si>
    <t>ETD</t>
    <phoneticPr fontId="12" type="noConversion"/>
  </si>
  <si>
    <t>COLOMBO</t>
    <phoneticPr fontId="12" type="noConversion"/>
  </si>
  <si>
    <t>057w</t>
    <phoneticPr fontId="12" type="noConversion"/>
  </si>
  <si>
    <t>063w</t>
    <phoneticPr fontId="12" type="noConversion"/>
  </si>
  <si>
    <t>064w</t>
    <phoneticPr fontId="12" type="noConversion"/>
  </si>
  <si>
    <t>ETA</t>
    <phoneticPr fontId="12" type="noConversion"/>
  </si>
  <si>
    <t>ETD</t>
    <phoneticPr fontId="12" type="noConversion"/>
  </si>
  <si>
    <t xml:space="preserve">CUT OFF </t>
    <phoneticPr fontId="12" type="noConversion"/>
  </si>
  <si>
    <t>COLOMBO</t>
    <phoneticPr fontId="12" type="noConversion"/>
  </si>
  <si>
    <t>VOYAGE</t>
    <phoneticPr fontId="12" type="noConversion"/>
  </si>
  <si>
    <t>VIA MUNDRA</t>
    <phoneticPr fontId="57" type="noConversion"/>
  </si>
  <si>
    <t>VIA MUNDRA</t>
    <phoneticPr fontId="57" type="noConversion"/>
  </si>
  <si>
    <t>VIA MUNDRA</t>
    <phoneticPr fontId="57" type="noConversion"/>
  </si>
  <si>
    <t>ZIM(NIX)/KMTC(AIS3)</t>
    <phoneticPr fontId="57" type="noConversion"/>
  </si>
  <si>
    <t>ETD</t>
    <phoneticPr fontId="57" type="noConversion"/>
  </si>
  <si>
    <t xml:space="preserve">CUT OFF </t>
    <phoneticPr fontId="57" type="noConversion"/>
  </si>
  <si>
    <t>NEW DELHI/(P )</t>
    <phoneticPr fontId="57" type="noConversion"/>
  </si>
  <si>
    <t>MUN</t>
    <phoneticPr fontId="12" type="noConversion"/>
  </si>
  <si>
    <t>CNSHA</t>
    <phoneticPr fontId="57" type="noConversion"/>
  </si>
  <si>
    <t>VOYAGE</t>
    <phoneticPr fontId="57" type="noConversion"/>
  </si>
  <si>
    <t>324A</t>
    <phoneticPr fontId="12" type="noConversion"/>
  </si>
  <si>
    <t>325A</t>
    <phoneticPr fontId="12" type="noConversion"/>
  </si>
  <si>
    <t>MCC(SH1)</t>
    <phoneticPr fontId="12" type="noConversion"/>
  </si>
  <si>
    <t>320A</t>
    <phoneticPr fontId="12" type="noConversion"/>
  </si>
  <si>
    <t>ETA</t>
    <phoneticPr fontId="12" type="noConversion"/>
  </si>
  <si>
    <t>ETD</t>
    <phoneticPr fontId="57" type="noConversion"/>
  </si>
  <si>
    <t xml:space="preserve">CUT OFF </t>
    <phoneticPr fontId="57" type="noConversion"/>
  </si>
  <si>
    <t>CHITTAGONG</t>
    <phoneticPr fontId="61" type="noConversion"/>
  </si>
  <si>
    <t>CNSHA</t>
    <phoneticPr fontId="57" type="noConversion"/>
  </si>
  <si>
    <t>VOYAGE</t>
    <phoneticPr fontId="57" type="noConversion"/>
  </si>
  <si>
    <t>VIA TTP</t>
    <phoneticPr fontId="12" type="noConversion"/>
  </si>
  <si>
    <t>VIA TTP</t>
    <phoneticPr fontId="12" type="noConversion"/>
  </si>
  <si>
    <t>259A</t>
    <phoneticPr fontId="12" type="noConversion"/>
  </si>
  <si>
    <t>VIA TTP</t>
    <phoneticPr fontId="12" type="noConversion"/>
  </si>
  <si>
    <t>322A</t>
    <phoneticPr fontId="12" type="noConversion"/>
  </si>
  <si>
    <t>TPP</t>
    <phoneticPr fontId="12" type="noConversion"/>
  </si>
  <si>
    <t>CNSHA</t>
    <phoneticPr fontId="57" type="noConversion"/>
  </si>
  <si>
    <t>OPERATOR</t>
    <phoneticPr fontId="57" type="noConversion"/>
  </si>
  <si>
    <t>VIA SGP</t>
    <phoneticPr fontId="12" type="noConversion"/>
  </si>
  <si>
    <t>VIA SGP</t>
    <phoneticPr fontId="12" type="noConversion"/>
  </si>
  <si>
    <t>OOCL/COSCO(PMX)</t>
    <phoneticPr fontId="12" type="noConversion"/>
  </si>
  <si>
    <t>187W</t>
  </si>
  <si>
    <t>COSCO ANTWERP</t>
  </si>
  <si>
    <t>SGP</t>
    <phoneticPr fontId="12" type="noConversion"/>
  </si>
  <si>
    <t>CHITTAGONG</t>
    <phoneticPr fontId="12" type="noConversion"/>
  </si>
  <si>
    <t>23025W</t>
  </si>
  <si>
    <t>164W</t>
  </si>
  <si>
    <t>135W</t>
  </si>
  <si>
    <t>YM EXCELLENCE</t>
  </si>
  <si>
    <t>167W</t>
  </si>
  <si>
    <t>OOCL LE HAVRE</t>
  </si>
  <si>
    <t>301W</t>
  </si>
  <si>
    <t>NAVIOS LAPIS</t>
  </si>
  <si>
    <t>YML/OOCL(CPX)</t>
    <phoneticPr fontId="12" type="noConversion"/>
  </si>
  <si>
    <t>074W</t>
  </si>
  <si>
    <t>YM EXPRESS</t>
  </si>
  <si>
    <t>KHI</t>
    <phoneticPr fontId="12" type="noConversion"/>
  </si>
  <si>
    <t>OPERATOR</t>
    <phoneticPr fontId="12" type="noConversion"/>
  </si>
  <si>
    <t xml:space="preserve">  </t>
  </si>
  <si>
    <t>ETA</t>
    <phoneticPr fontId="57" type="noConversion"/>
  </si>
  <si>
    <t>KHI</t>
    <phoneticPr fontId="12" type="noConversion"/>
  </si>
  <si>
    <t>PANCON VICTORY</t>
  </si>
  <si>
    <t>PAN OCEAN</t>
    <phoneticPr fontId="12" type="noConversion"/>
  </si>
  <si>
    <t>2325E</t>
    <phoneticPr fontId="12" type="noConversion"/>
  </si>
  <si>
    <t>INCHON</t>
    <phoneticPr fontId="12" type="noConversion"/>
  </si>
  <si>
    <t>VESSEL</t>
    <phoneticPr fontId="57" type="noConversion"/>
  </si>
  <si>
    <t>547E</t>
  </si>
  <si>
    <t>CONSISTENCE</t>
    <phoneticPr fontId="12" type="noConversion"/>
  </si>
  <si>
    <t>546E</t>
  </si>
  <si>
    <t>CONSISTENCE</t>
    <phoneticPr fontId="12" type="noConversion"/>
  </si>
  <si>
    <t>545E</t>
  </si>
  <si>
    <t>544E</t>
  </si>
  <si>
    <t>SIF(CJM2)</t>
    <phoneticPr fontId="12" type="noConversion"/>
  </si>
  <si>
    <t>543E</t>
    <phoneticPr fontId="12" type="noConversion"/>
  </si>
  <si>
    <t>INCHON</t>
    <phoneticPr fontId="12" type="noConversion"/>
  </si>
  <si>
    <t>COSCO(AK12)/csc</t>
    <phoneticPr fontId="12" type="noConversion"/>
  </si>
  <si>
    <t>439E</t>
  </si>
  <si>
    <t>BAL BRIGHT</t>
    <phoneticPr fontId="12" type="noConversion"/>
  </si>
  <si>
    <t>438E</t>
  </si>
  <si>
    <t>BAL BRIGHT</t>
    <phoneticPr fontId="12" type="noConversion"/>
  </si>
  <si>
    <t>437E</t>
  </si>
  <si>
    <t>436E</t>
  </si>
  <si>
    <t>BAL BRIGHT</t>
    <phoneticPr fontId="12" type="noConversion"/>
  </si>
  <si>
    <t>SIF(CJM1)</t>
    <phoneticPr fontId="12" type="noConversion"/>
  </si>
  <si>
    <t>435E</t>
  </si>
  <si>
    <t>INCHON</t>
    <phoneticPr fontId="12" type="noConversion"/>
  </si>
  <si>
    <t>EASLINE OSAKA</t>
    <phoneticPr fontId="12" type="noConversion"/>
  </si>
  <si>
    <t>EAS(SPX1)/SNL(sk3)</t>
    <phoneticPr fontId="12" type="noConversion"/>
  </si>
  <si>
    <t>2326E</t>
    <phoneticPr fontId="12" type="noConversion"/>
  </si>
  <si>
    <t>BUSAN</t>
    <phoneticPr fontId="12" type="noConversion"/>
  </si>
  <si>
    <t>QIYUNHE</t>
  </si>
  <si>
    <t>COSCO(AK6)</t>
    <phoneticPr fontId="12" type="noConversion"/>
  </si>
  <si>
    <t>2315E</t>
  </si>
  <si>
    <t>A BOTE</t>
  </si>
  <si>
    <t>PANCON SUNSHINE</t>
  </si>
  <si>
    <t>2314E</t>
  </si>
  <si>
    <t>EAS(CJ1)/KMTC(CJ1)</t>
    <phoneticPr fontId="12" type="noConversion"/>
  </si>
  <si>
    <t>2313E</t>
  </si>
  <si>
    <t>VESSEL</t>
    <phoneticPr fontId="57" type="noConversion"/>
  </si>
  <si>
    <t>149E</t>
  </si>
  <si>
    <t>DONGJIN ENTERPRISE</t>
    <phoneticPr fontId="12" type="noConversion"/>
  </si>
  <si>
    <t>148E</t>
  </si>
  <si>
    <t>147E</t>
  </si>
  <si>
    <t>DONGJIN ENTERPRISE</t>
    <phoneticPr fontId="12" type="noConversion"/>
  </si>
  <si>
    <t>146E</t>
  </si>
  <si>
    <t>DONGJIN ENTERPRISE</t>
    <phoneticPr fontId="12" type="noConversion"/>
  </si>
  <si>
    <t>EAS(NCS)</t>
    <phoneticPr fontId="12" type="noConversion"/>
  </si>
  <si>
    <t>145E</t>
  </si>
  <si>
    <t>MILD CHORUS</t>
  </si>
  <si>
    <t>MILD TUNE</t>
  </si>
  <si>
    <t>2326N</t>
  </si>
  <si>
    <t>CONSERO</t>
  </si>
  <si>
    <t>2325N</t>
  </si>
  <si>
    <t>SNL(SNG7)/SITC(SKT6)</t>
    <phoneticPr fontId="12" type="noConversion"/>
  </si>
  <si>
    <t>2324N</t>
  </si>
  <si>
    <t>NAGOYA</t>
    <phoneticPr fontId="12" type="noConversion"/>
  </si>
  <si>
    <t>VESSEL</t>
    <phoneticPr fontId="57" type="noConversion"/>
  </si>
  <si>
    <t>SINOTRANS DALIAN</t>
  </si>
  <si>
    <t>ESTIMA</t>
  </si>
  <si>
    <t>SNL(SNG5)/SITC(SKT5)</t>
    <phoneticPr fontId="12" type="noConversion"/>
  </si>
  <si>
    <t>NAGOYA</t>
    <phoneticPr fontId="12" type="noConversion"/>
  </si>
  <si>
    <t xml:space="preserve"> </t>
    <phoneticPr fontId="12" type="noConversion"/>
  </si>
  <si>
    <t>SITC LIAONING</t>
  </si>
  <si>
    <t>SITC(VTX2)</t>
    <phoneticPr fontId="12" type="noConversion"/>
  </si>
  <si>
    <t>NAGOYA</t>
    <phoneticPr fontId="12" type="noConversion"/>
  </si>
  <si>
    <t>SITC(SKT7)</t>
    <phoneticPr fontId="12" type="noConversion"/>
  </si>
  <si>
    <t>TOKYO</t>
    <phoneticPr fontId="12" type="noConversion"/>
  </si>
  <si>
    <t>GLORY ZHENDONG</t>
  </si>
  <si>
    <t>GLORY GUANDONG</t>
  </si>
  <si>
    <t>SITC(T5)</t>
    <phoneticPr fontId="12" type="noConversion"/>
  </si>
  <si>
    <t>TOKYO</t>
    <phoneticPr fontId="12" type="noConversion"/>
  </si>
  <si>
    <t>SNL(SKT4)/SITC(SKT4)</t>
    <phoneticPr fontId="12" type="noConversion"/>
  </si>
  <si>
    <t>TOKYO</t>
    <phoneticPr fontId="12" type="noConversion"/>
  </si>
  <si>
    <t>VESSEL</t>
    <phoneticPr fontId="57" type="noConversion"/>
  </si>
  <si>
    <t>SINOTRANS OSAKA</t>
  </si>
  <si>
    <t>SITC TIANJIN</t>
  </si>
  <si>
    <t>2343E</t>
  </si>
  <si>
    <t>SITC(PSU)/HASCO(U6)/SNL(SKY1)</t>
    <phoneticPr fontId="12" type="noConversion"/>
  </si>
  <si>
    <t>HAKATA</t>
    <phoneticPr fontId="12" type="noConversion"/>
  </si>
  <si>
    <t>MOJI</t>
    <phoneticPr fontId="12" type="noConversion"/>
  </si>
  <si>
    <t>2321N</t>
  </si>
  <si>
    <t>SITC KWANGYANG</t>
  </si>
  <si>
    <t>HF FORTUNE</t>
  </si>
  <si>
    <t>2319N</t>
  </si>
  <si>
    <t>SITC(CJV2)</t>
    <phoneticPr fontId="12" type="noConversion"/>
  </si>
  <si>
    <t>2323N</t>
  </si>
  <si>
    <t>OSAKA</t>
    <phoneticPr fontId="12" type="noConversion"/>
  </si>
  <si>
    <t>2361E</t>
  </si>
  <si>
    <t>RESOLUTION</t>
  </si>
  <si>
    <t>2359E</t>
  </si>
  <si>
    <t>2357E</t>
  </si>
  <si>
    <t>2355E</t>
  </si>
  <si>
    <t>JJ(JCV)/SNL(JCV)/SITC(CVS2)</t>
    <phoneticPr fontId="12" type="noConversion"/>
  </si>
  <si>
    <t>VIA CCT</t>
    <phoneticPr fontId="12" type="noConversion"/>
  </si>
  <si>
    <t>VIA CCT</t>
    <phoneticPr fontId="12" type="noConversion"/>
  </si>
  <si>
    <t>EMC(NUE)/COSCO(AWE1)/OOCL(ECC2)</t>
    <phoneticPr fontId="12" type="noConversion"/>
  </si>
  <si>
    <t>COLON</t>
  </si>
  <si>
    <t>CCT</t>
    <phoneticPr fontId="12" type="noConversion"/>
  </si>
  <si>
    <t>CNSHA</t>
    <phoneticPr fontId="12" type="noConversion"/>
  </si>
  <si>
    <t>VESSEL</t>
    <phoneticPr fontId="12" type="noConversion"/>
  </si>
  <si>
    <t>COLON FREE ZONE</t>
    <phoneticPr fontId="12" type="noConversion"/>
  </si>
  <si>
    <t>330e</t>
  </si>
  <si>
    <t>MAERSK HAMBURG</t>
  </si>
  <si>
    <t>329e</t>
  </si>
  <si>
    <t>MAERSK ENSHI</t>
  </si>
  <si>
    <t>328e</t>
  </si>
  <si>
    <t>MAERSK SALINA</t>
  </si>
  <si>
    <t>327e</t>
    <phoneticPr fontId="12" type="noConversion"/>
  </si>
  <si>
    <t>SKAGEN MAERSK</t>
  </si>
  <si>
    <t>CMA(PEX2)
COSCO(CAX1) HAMSUD(ASCA)</t>
    <phoneticPr fontId="12" type="noConversion"/>
  </si>
  <si>
    <t>325E</t>
  </si>
  <si>
    <t>CMA CGM HYDRA </t>
  </si>
  <si>
    <t>CAUCEDO</t>
    <phoneticPr fontId="12" type="noConversion"/>
  </si>
  <si>
    <t>CAUCEDO</t>
    <phoneticPr fontId="12" type="noConversion"/>
  </si>
  <si>
    <t>1546054W</t>
  </si>
  <si>
    <t>COSCO(ESA)
CMA(SEAS1)
OOCL(TLA1)</t>
    <phoneticPr fontId="12" type="noConversion"/>
  </si>
  <si>
    <t>0AAM5W</t>
  </si>
  <si>
    <t>RIO GRANDE</t>
    <phoneticPr fontId="12" type="noConversion"/>
  </si>
  <si>
    <t>ONE(SX1)</t>
    <phoneticPr fontId="12" type="noConversion"/>
  </si>
  <si>
    <t>2325W</t>
  </si>
  <si>
    <t>PARANAGUA EXPRESS</t>
  </si>
  <si>
    <t>COSCO(ESA)
CMA(SEAS1)
OOCL(TLA1)</t>
    <phoneticPr fontId="12" type="noConversion"/>
  </si>
  <si>
    <t>PARANAGUA</t>
  </si>
  <si>
    <t>COSCO(ESA)
CMA(SEAS1)
OOCL(TLA1)</t>
    <phoneticPr fontId="12" type="noConversion"/>
  </si>
  <si>
    <t>SANTOS</t>
    <phoneticPr fontId="12" type="noConversion"/>
  </si>
  <si>
    <t>VIA  MANZANILLO</t>
    <phoneticPr fontId="12" type="noConversion"/>
  </si>
  <si>
    <t>VIA  MANZANILLO</t>
    <phoneticPr fontId="12" type="noConversion"/>
  </si>
  <si>
    <t>VIA  MANZANILLO</t>
    <phoneticPr fontId="12" type="noConversion"/>
  </si>
  <si>
    <t>VIA  MANZANILLO</t>
    <phoneticPr fontId="12" type="noConversion"/>
  </si>
  <si>
    <t>ONE(ALX1)</t>
    <phoneticPr fontId="12" type="noConversion"/>
  </si>
  <si>
    <t>MANZANILLO</t>
    <phoneticPr fontId="12" type="noConversion"/>
  </si>
  <si>
    <t>GUATEMALA CITY</t>
    <phoneticPr fontId="12" type="noConversion"/>
  </si>
  <si>
    <t>VIA  MANZANILLO</t>
    <phoneticPr fontId="12" type="noConversion"/>
  </si>
  <si>
    <t>ONE(ALX1)</t>
    <phoneticPr fontId="12" type="noConversion"/>
  </si>
  <si>
    <t>PUERTO CALDERA</t>
    <phoneticPr fontId="12" type="noConversion"/>
  </si>
  <si>
    <t>PUERTO CALDERA</t>
    <phoneticPr fontId="12" type="noConversion"/>
  </si>
  <si>
    <t>0637-054E</t>
  </si>
  <si>
    <t>0636-058E</t>
  </si>
  <si>
    <t>0635-064E</t>
  </si>
  <si>
    <t>EVER LUNAR</t>
  </si>
  <si>
    <t>100e</t>
    <phoneticPr fontId="12" type="noConversion"/>
  </si>
  <si>
    <t>EMC/ COSCO(WSA)
CMA(ACSA3)/YML(SA4)/WHL(WSA)</t>
    <phoneticPr fontId="12" type="noConversion"/>
  </si>
  <si>
    <t>082e</t>
    <phoneticPr fontId="12" type="noConversion"/>
  </si>
  <si>
    <t>BUE</t>
    <phoneticPr fontId="12" type="noConversion"/>
  </si>
  <si>
    <t>CNSHA</t>
    <phoneticPr fontId="12" type="noConversion"/>
  </si>
  <si>
    <t>BUENAVENTURA</t>
    <phoneticPr fontId="12" type="noConversion"/>
  </si>
  <si>
    <t>EMC/ COSCO(WSA)
CMA(ACSA3)/YML(SA4)/WHL(WSA)</t>
    <phoneticPr fontId="12" type="noConversion"/>
  </si>
  <si>
    <t>082e</t>
    <phoneticPr fontId="12" type="noConversion"/>
  </si>
  <si>
    <t>GUAYAQUIL</t>
  </si>
  <si>
    <t>GUAYAQUIL</t>
    <phoneticPr fontId="12" type="noConversion"/>
  </si>
  <si>
    <t>CALLAO</t>
    <phoneticPr fontId="12" type="noConversion"/>
  </si>
  <si>
    <t>MANZANILLO</t>
    <phoneticPr fontId="12" type="noConversion"/>
  </si>
  <si>
    <t>330E</t>
  </si>
  <si>
    <t>327E</t>
  </si>
  <si>
    <t>HAMSUD(ASPA3)</t>
    <phoneticPr fontId="12" type="noConversion"/>
  </si>
  <si>
    <t>326E</t>
  </si>
  <si>
    <t>CARSTEN MAERSK</t>
  </si>
  <si>
    <t>SAN ANTONIO</t>
    <phoneticPr fontId="12" type="noConversion"/>
  </si>
  <si>
    <t>060E</t>
  </si>
  <si>
    <t>OOCL HO CHI MINH CITY</t>
  </si>
  <si>
    <t>061E</t>
  </si>
  <si>
    <t>XIN OU ZHOU</t>
  </si>
  <si>
    <t>CSCL AUTUMN</t>
  </si>
  <si>
    <t>153E</t>
  </si>
  <si>
    <t>XIN WEI HAI</t>
  </si>
  <si>
    <t>089E</t>
  </si>
  <si>
    <t>COSCO ASIA</t>
  </si>
  <si>
    <t>COSCO(WSA3)
OOCL(TLP1)</t>
    <phoneticPr fontId="12" type="noConversion"/>
  </si>
  <si>
    <t>158E</t>
  </si>
  <si>
    <t>XIN YA ZHOU</t>
  </si>
  <si>
    <t>SAN ANTONIO</t>
    <phoneticPr fontId="12" type="noConversion"/>
  </si>
  <si>
    <t>ONE(ALX1)</t>
    <phoneticPr fontId="12" type="noConversion"/>
  </si>
  <si>
    <t>463S</t>
  </si>
  <si>
    <t>ROTTERDAM BRIDGE</t>
  </si>
  <si>
    <t>606S</t>
  </si>
  <si>
    <t>OOCL BUSAN</t>
  </si>
  <si>
    <t>423S</t>
  </si>
  <si>
    <t>CMA CGM SEATTLE</t>
  </si>
  <si>
    <t>COSCO(CNS)/OOCL</t>
    <phoneticPr fontId="12" type="noConversion"/>
  </si>
  <si>
    <t>NORTHERN GUILD</t>
  </si>
  <si>
    <t>331S</t>
  </si>
  <si>
    <t>MAERSK MAKUTU</t>
  </si>
  <si>
    <t>GSL KITHIRA</t>
  </si>
  <si>
    <t>171S</t>
  </si>
  <si>
    <t>NAVIOS MIAMI</t>
  </si>
  <si>
    <t>182S</t>
  </si>
  <si>
    <t>COSCO FELIXSTOWE</t>
  </si>
  <si>
    <t>COSCO/OOCL(JKN)
ONE(NZJ)</t>
    <phoneticPr fontId="12" type="noConversion"/>
  </si>
  <si>
    <t>088S</t>
  </si>
  <si>
    <t>NYK FUTAGO</t>
  </si>
  <si>
    <t>COSCO/OOCL(JKN)
ONE(NZJ)</t>
    <phoneticPr fontId="12" type="noConversion"/>
  </si>
  <si>
    <t>ETA</t>
    <phoneticPr fontId="57" type="noConversion"/>
  </si>
  <si>
    <t xml:space="preserve">CUT OFF </t>
    <phoneticPr fontId="57" type="noConversion"/>
  </si>
  <si>
    <t>BRI</t>
    <phoneticPr fontId="12" type="noConversion"/>
  </si>
  <si>
    <t>CNSHA</t>
    <phoneticPr fontId="57" type="noConversion"/>
  </si>
  <si>
    <t>OPERATOR</t>
    <phoneticPr fontId="12" type="noConversion"/>
  </si>
  <si>
    <t>VOYAGE</t>
    <phoneticPr fontId="57" type="noConversion"/>
  </si>
  <si>
    <t>VESSEL</t>
    <phoneticPr fontId="12" type="noConversion"/>
  </si>
  <si>
    <t>222S</t>
  </si>
  <si>
    <t>CMA CGM PUCCINI</t>
  </si>
  <si>
    <t>133S</t>
  </si>
  <si>
    <t>CMA CGM CHOPIN</t>
  </si>
  <si>
    <t>APL SCOTLAND</t>
  </si>
  <si>
    <t>077S</t>
  </si>
  <si>
    <t>OOCL SHANGHAI</t>
  </si>
  <si>
    <t>135S</t>
  </si>
  <si>
    <t>TIAN XIANG HE</t>
  </si>
  <si>
    <t>CMA/COSCO/OOCL(A3N)</t>
    <phoneticPr fontId="12" type="noConversion"/>
  </si>
  <si>
    <t>221S</t>
  </si>
  <si>
    <t>CMA CGM BELLINI</t>
  </si>
  <si>
    <t>MEL</t>
    <phoneticPr fontId="12" type="noConversion"/>
  </si>
  <si>
    <t>CNSHA</t>
    <phoneticPr fontId="57" type="noConversion"/>
  </si>
  <si>
    <t>23017S</t>
  </si>
  <si>
    <t>23033S</t>
  </si>
  <si>
    <t>CMA/COSCO/OOCL(A3C)</t>
    <phoneticPr fontId="12" type="noConversion"/>
  </si>
  <si>
    <t>ETA</t>
    <phoneticPr fontId="57" type="noConversion"/>
  </si>
  <si>
    <t>ETD</t>
    <phoneticPr fontId="57" type="noConversion"/>
  </si>
  <si>
    <t xml:space="preserve">CUT OFF </t>
    <phoneticPr fontId="57" type="noConversion"/>
  </si>
  <si>
    <t>MEL</t>
    <phoneticPr fontId="12" type="noConversion"/>
  </si>
  <si>
    <t>CNSHA</t>
    <phoneticPr fontId="57" type="noConversion"/>
  </si>
  <si>
    <t>OPERATOR</t>
    <phoneticPr fontId="12" type="noConversion"/>
  </si>
  <si>
    <t>VOYAGE</t>
    <phoneticPr fontId="57" type="noConversion"/>
  </si>
  <si>
    <t>VESSEL</t>
    <phoneticPr fontId="12" type="noConversion"/>
  </si>
  <si>
    <t>173s</t>
    <phoneticPr fontId="12" type="noConversion"/>
  </si>
  <si>
    <t>2304s</t>
    <phoneticPr fontId="12" type="noConversion"/>
  </si>
  <si>
    <t>TIAN SHUN HE</t>
  </si>
  <si>
    <t>2256s</t>
    <phoneticPr fontId="12" type="noConversion"/>
  </si>
  <si>
    <t>WIDE INDIA</t>
  </si>
  <si>
    <t>YML(CAT)/TSL</t>
    <phoneticPr fontId="12" type="noConversion"/>
  </si>
  <si>
    <t>161s</t>
    <phoneticPr fontId="12" type="noConversion"/>
  </si>
  <si>
    <t>ITAL UNIVERSO</t>
  </si>
  <si>
    <t>SYD</t>
    <phoneticPr fontId="12" type="noConversion"/>
  </si>
  <si>
    <t>CMA/COSCO/OOCL(A3N)</t>
    <phoneticPr fontId="12" type="noConversion"/>
  </si>
  <si>
    <t>CMA/COSCO/OOCL(A3C)</t>
    <phoneticPr fontId="12" type="noConversion"/>
  </si>
  <si>
    <t>330s</t>
  </si>
  <si>
    <t>329s</t>
  </si>
  <si>
    <t>328s</t>
  </si>
  <si>
    <t>327s</t>
  </si>
  <si>
    <t>CMA (SHAKA2)/ MAERSK (SAF1)</t>
    <phoneticPr fontId="12" type="noConversion"/>
  </si>
  <si>
    <t>326s</t>
  </si>
  <si>
    <t>PORT LOUIS</t>
    <phoneticPr fontId="12" type="noConversion"/>
  </si>
  <si>
    <t>CNSHA</t>
    <phoneticPr fontId="57" type="noConversion"/>
  </si>
  <si>
    <t>PORT LOUIS</t>
    <phoneticPr fontId="61" type="noConversion"/>
  </si>
  <si>
    <t>351W</t>
  </si>
  <si>
    <t>ANDROUSA</t>
  </si>
  <si>
    <t>142W</t>
  </si>
  <si>
    <t>EXPRESS SPAIN</t>
  </si>
  <si>
    <t>327W</t>
  </si>
  <si>
    <t>SUNNY PHOENIX</t>
  </si>
  <si>
    <t>OOCL(WAF3)</t>
    <phoneticPr fontId="12" type="noConversion"/>
  </si>
  <si>
    <t>TEMA</t>
    <phoneticPr fontId="12" type="noConversion"/>
  </si>
  <si>
    <t>TEMA</t>
  </si>
  <si>
    <t>GIALOVA</t>
  </si>
  <si>
    <t>NAVIOS DESTINY</t>
  </si>
  <si>
    <t>SEASMILE</t>
  </si>
  <si>
    <t>NAVIOS CHRYSALIS</t>
  </si>
  <si>
    <t>OOCL(WAF1)</t>
    <phoneticPr fontId="12" type="noConversion"/>
  </si>
  <si>
    <t>047W</t>
  </si>
  <si>
    <t>NAVIOS NERINE</t>
  </si>
  <si>
    <t>ETA</t>
    <phoneticPr fontId="57" type="noConversion"/>
  </si>
  <si>
    <t>ETD</t>
    <phoneticPr fontId="57" type="noConversion"/>
  </si>
  <si>
    <t xml:space="preserve">CUT OFF </t>
    <phoneticPr fontId="57" type="noConversion"/>
  </si>
  <si>
    <t>LAGOS</t>
    <phoneticPr fontId="12" type="noConversion"/>
  </si>
  <si>
    <t>CNSHA</t>
    <phoneticPr fontId="57" type="noConversion"/>
  </si>
  <si>
    <t>OPERATOR</t>
    <phoneticPr fontId="12" type="noConversion"/>
  </si>
  <si>
    <t>VOYAGE</t>
    <phoneticPr fontId="57" type="noConversion"/>
  </si>
  <si>
    <t>VESSEL</t>
    <phoneticPr fontId="12" type="noConversion"/>
  </si>
  <si>
    <t>APAPA,LAGOS</t>
    <phoneticPr fontId="12" type="noConversion"/>
  </si>
  <si>
    <t>COSCO ASHDOD</t>
  </si>
  <si>
    <t>OOCL(SAF3)</t>
    <phoneticPr fontId="12" type="noConversion"/>
  </si>
  <si>
    <t>ETA</t>
    <phoneticPr fontId="57" type="noConversion"/>
  </si>
  <si>
    <t>ETD</t>
    <phoneticPr fontId="57" type="noConversion"/>
  </si>
  <si>
    <t xml:space="preserve">CUT OFF </t>
    <phoneticPr fontId="57" type="noConversion"/>
  </si>
  <si>
    <t>DURBAN</t>
    <phoneticPr fontId="12" type="noConversion"/>
  </si>
  <si>
    <t>CNSHA</t>
    <phoneticPr fontId="57" type="noConversion"/>
  </si>
  <si>
    <t>OPERATOR</t>
    <phoneticPr fontId="12" type="noConversion"/>
  </si>
  <si>
    <t>VOYAGE</t>
    <phoneticPr fontId="57" type="noConversion"/>
  </si>
  <si>
    <t>VESSEL</t>
    <phoneticPr fontId="12" type="noConversion"/>
  </si>
  <si>
    <t>328W</t>
  </si>
  <si>
    <t>CELSIUS BRICKELL</t>
  </si>
  <si>
    <t>BSG BONAIRE</t>
  </si>
  <si>
    <t>OOCL(EAX1)</t>
    <phoneticPr fontId="12" type="noConversion"/>
  </si>
  <si>
    <t xml:space="preserve">CUT OFF </t>
    <phoneticPr fontId="57" type="noConversion"/>
  </si>
  <si>
    <t>MOMBASA</t>
    <phoneticPr fontId="12" type="noConversion"/>
  </si>
  <si>
    <t>CNSHA</t>
    <phoneticPr fontId="57" type="noConversion"/>
  </si>
  <si>
    <t>OPERATOR</t>
    <phoneticPr fontId="12" type="noConversion"/>
  </si>
  <si>
    <t>VOYAGE</t>
    <phoneticPr fontId="57" type="noConversion"/>
  </si>
  <si>
    <t>23022W</t>
  </si>
  <si>
    <t>X-PRESS ANTLIA</t>
  </si>
  <si>
    <t>04IF9W</t>
  </si>
  <si>
    <t>CMA CGM MANTA RAY</t>
  </si>
  <si>
    <t>04IF7W</t>
  </si>
  <si>
    <t>BALTIC NORTH</t>
  </si>
  <si>
    <t>OOCL(EAX3)</t>
    <phoneticPr fontId="12" type="noConversion"/>
  </si>
  <si>
    <t>23019W</t>
  </si>
  <si>
    <t>LADY JANE</t>
  </si>
  <si>
    <t>ETA</t>
    <phoneticPr fontId="57" type="noConversion"/>
  </si>
  <si>
    <t>DAR ES SALAAM</t>
    <phoneticPr fontId="12" type="noConversion"/>
  </si>
  <si>
    <t>VESSEL</t>
    <phoneticPr fontId="12" type="noConversion"/>
  </si>
  <si>
    <t>SITC SHENGMING</t>
  </si>
  <si>
    <t>SITC XINCHENG</t>
  </si>
  <si>
    <t>SITC DECHENG</t>
  </si>
  <si>
    <t>SITC QIMING</t>
  </si>
  <si>
    <t>KMTC(CVI)/SITC</t>
    <phoneticPr fontId="12" type="noConversion"/>
  </si>
  <si>
    <t>ETD</t>
    <phoneticPr fontId="57" type="noConversion"/>
  </si>
  <si>
    <t>SEMARANG</t>
    <phoneticPr fontId="12" type="noConversion"/>
  </si>
  <si>
    <t xml:space="preserve"> 0332-026S</t>
  </si>
  <si>
    <t>EVER OPUS</t>
    <phoneticPr fontId="12" type="noConversion"/>
  </si>
  <si>
    <t>0331-008S</t>
    <phoneticPr fontId="12" type="noConversion"/>
  </si>
  <si>
    <t xml:space="preserve">EVER OMNI </t>
    <phoneticPr fontId="12" type="noConversion"/>
  </si>
  <si>
    <t xml:space="preserve"> 0330-015S</t>
    <phoneticPr fontId="12" type="noConversion"/>
  </si>
  <si>
    <t>EVER OBEY</t>
    <phoneticPr fontId="12" type="noConversion"/>
  </si>
  <si>
    <t>0329-027S</t>
  </si>
  <si>
    <t xml:space="preserve">EVER OASIS </t>
    <phoneticPr fontId="12" type="noConversion"/>
  </si>
  <si>
    <t>EMC(CIT)</t>
    <phoneticPr fontId="12" type="noConversion"/>
  </si>
  <si>
    <t>0328-025S</t>
    <phoneticPr fontId="12" type="noConversion"/>
  </si>
  <si>
    <t xml:space="preserve">EVER OPUS </t>
    <phoneticPr fontId="12" type="noConversion"/>
  </si>
  <si>
    <t>SEMARANG</t>
    <phoneticPr fontId="12" type="noConversion"/>
  </si>
  <si>
    <t>329W</t>
  </si>
  <si>
    <t>MAERSK VALENCIA</t>
  </si>
  <si>
    <t>HANSA SIEGBURG</t>
  </si>
  <si>
    <t>AS SOPHIA</t>
  </si>
  <si>
    <t>326W</t>
  </si>
  <si>
    <t>SEOUL GLOW</t>
  </si>
  <si>
    <t>MCC/BENLINE(IA5)</t>
    <phoneticPr fontId="12" type="noConversion"/>
  </si>
  <si>
    <t>325W</t>
  </si>
  <si>
    <t>LUDWIG SCHULTE</t>
  </si>
  <si>
    <t>YANGON(MIIT)</t>
    <phoneticPr fontId="12" type="noConversion"/>
  </si>
  <si>
    <t>YANGON(MIIT)</t>
    <phoneticPr fontId="12" type="noConversion"/>
  </si>
  <si>
    <t>0HB8JS</t>
  </si>
  <si>
    <t>CNC LION</t>
  </si>
  <si>
    <t>SITC CHUNMING</t>
  </si>
  <si>
    <t>SITC YUANMING</t>
  </si>
  <si>
    <t>0HB8DS</t>
  </si>
  <si>
    <t>CNC CHEETAH</t>
  </si>
  <si>
    <t>SITC(CPS)/CNC</t>
    <phoneticPr fontId="12" type="noConversion"/>
  </si>
  <si>
    <t>0HB8BS</t>
  </si>
  <si>
    <t>CNC JAGUAR</t>
  </si>
  <si>
    <t>MANILA(N)</t>
    <phoneticPr fontId="12" type="noConversion"/>
  </si>
  <si>
    <t>HMM/KMTC(TTP)</t>
    <phoneticPr fontId="12" type="noConversion"/>
  </si>
  <si>
    <t>ETA</t>
    <phoneticPr fontId="57" type="noConversion"/>
  </si>
  <si>
    <t xml:space="preserve">CUT OFF </t>
    <phoneticPr fontId="57" type="noConversion"/>
  </si>
  <si>
    <t>CNSHA</t>
    <phoneticPr fontId="57" type="noConversion"/>
  </si>
  <si>
    <t>MANILA(S)</t>
    <phoneticPr fontId="12" type="noConversion"/>
  </si>
  <si>
    <t>S047</t>
  </si>
  <si>
    <t>INTERASIA VISION</t>
  </si>
  <si>
    <t>S023</t>
  </si>
  <si>
    <t>WAN HAI 293</t>
  </si>
  <si>
    <t>S029</t>
  </si>
  <si>
    <t>WAN HAI 290</t>
  </si>
  <si>
    <t>WHL(JCV)</t>
    <phoneticPr fontId="12" type="noConversion"/>
  </si>
  <si>
    <t>S046</t>
  </si>
  <si>
    <t>ETD</t>
    <phoneticPr fontId="57" type="noConversion"/>
  </si>
  <si>
    <t xml:space="preserve">CUT OFF </t>
    <phoneticPr fontId="57" type="noConversion"/>
  </si>
  <si>
    <t>DANANG</t>
    <phoneticPr fontId="12" type="noConversion"/>
  </si>
  <si>
    <t>CNSHA</t>
    <phoneticPr fontId="57" type="noConversion"/>
  </si>
  <si>
    <t>OPERATOR</t>
    <phoneticPr fontId="12" type="noConversion"/>
  </si>
  <si>
    <t>VOYAGE</t>
    <phoneticPr fontId="57" type="noConversion"/>
  </si>
  <si>
    <t>VESSEL</t>
    <phoneticPr fontId="12" type="noConversion"/>
  </si>
  <si>
    <t>2320S</t>
  </si>
  <si>
    <t>SITC TOKUYAMA</t>
  </si>
  <si>
    <t>SITC QINGDAO</t>
  </si>
  <si>
    <t>SITC WEIHAI</t>
  </si>
  <si>
    <t>SITC(CJV6)</t>
    <phoneticPr fontId="12" type="noConversion"/>
  </si>
  <si>
    <t>DANANG</t>
    <phoneticPr fontId="12" type="noConversion"/>
  </si>
  <si>
    <t>OPERATOR</t>
    <phoneticPr fontId="12" type="noConversion"/>
  </si>
  <si>
    <t>DANANG</t>
    <phoneticPr fontId="57" type="noConversion"/>
  </si>
  <si>
    <t>2315S</t>
  </si>
  <si>
    <t>SKY HOPE</t>
  </si>
  <si>
    <t>SUNNY LAVENDER</t>
  </si>
  <si>
    <t>2313S</t>
  </si>
  <si>
    <t>KMTC(KSH)/SML/HEUNG-A/CK</t>
    <phoneticPr fontId="12" type="noConversion"/>
  </si>
  <si>
    <t>HAIPHONG</t>
    <phoneticPr fontId="12" type="noConversion"/>
  </si>
  <si>
    <t>VESSEL</t>
    <phoneticPr fontId="57" type="noConversion"/>
  </si>
  <si>
    <t>JJ SUN</t>
    <phoneticPr fontId="12" type="noConversion"/>
  </si>
  <si>
    <t>OTANA BHUM</t>
  </si>
  <si>
    <t>2326S</t>
  </si>
  <si>
    <t>JJ(CHH1)</t>
    <phoneticPr fontId="12" type="noConversion"/>
  </si>
  <si>
    <t>2325S</t>
  </si>
  <si>
    <t>JJ SUN</t>
    <phoneticPr fontId="12" type="noConversion"/>
  </si>
  <si>
    <t xml:space="preserve">CUT OFF </t>
    <phoneticPr fontId="57" type="noConversion"/>
  </si>
  <si>
    <t>HAIPHONG</t>
    <phoneticPr fontId="12" type="noConversion"/>
  </si>
  <si>
    <t>CNSHA</t>
    <phoneticPr fontId="57" type="noConversion"/>
  </si>
  <si>
    <t>VESSEL</t>
    <phoneticPr fontId="12" type="noConversion"/>
  </si>
  <si>
    <t>2324S</t>
  </si>
  <si>
    <t>SITC(CJV2)</t>
    <phoneticPr fontId="12" type="noConversion"/>
  </si>
  <si>
    <t>OPERATOR</t>
    <phoneticPr fontId="12" type="noConversion"/>
  </si>
  <si>
    <t>2323S</t>
  </si>
  <si>
    <t>2321S</t>
  </si>
  <si>
    <t>SITC(CJV5)/SNL</t>
    <phoneticPr fontId="12" type="noConversion"/>
  </si>
  <si>
    <t>ETD</t>
    <phoneticPr fontId="57" type="noConversion"/>
  </si>
  <si>
    <t>VOYAGE</t>
    <phoneticPr fontId="57" type="noConversion"/>
  </si>
  <si>
    <t>2310S</t>
  </si>
  <si>
    <t>SITC HENGDE</t>
  </si>
  <si>
    <t>SITC ZHEJIANG</t>
  </si>
  <si>
    <t>SITC HAINAN</t>
  </si>
  <si>
    <t>2308S</t>
  </si>
  <si>
    <t>SITC(CKV)</t>
    <phoneticPr fontId="12" type="noConversion"/>
  </si>
  <si>
    <t>AS SERENA</t>
  </si>
  <si>
    <t>TIGER LIANYUNGANG</t>
  </si>
  <si>
    <t>2303S</t>
  </si>
  <si>
    <t>SNL NANJING</t>
  </si>
  <si>
    <t>JJ(JCV)/SNL(JCV)/SITC(CVS2)</t>
    <phoneticPr fontId="12" type="noConversion"/>
  </si>
  <si>
    <t>ETA</t>
    <phoneticPr fontId="57" type="noConversion"/>
  </si>
  <si>
    <t xml:space="preserve">CUT OFF </t>
    <phoneticPr fontId="57" type="noConversion"/>
  </si>
  <si>
    <t>HCM</t>
    <phoneticPr fontId="12" type="noConversion"/>
  </si>
  <si>
    <t>VESSEL</t>
    <phoneticPr fontId="12" type="noConversion"/>
  </si>
  <si>
    <t>WHL(JCV)</t>
    <phoneticPr fontId="12" type="noConversion"/>
  </si>
  <si>
    <t>HCM</t>
    <phoneticPr fontId="12" type="noConversion"/>
  </si>
  <si>
    <t>CNSHA</t>
    <phoneticPr fontId="57" type="noConversion"/>
  </si>
  <si>
    <t>OPERATOR</t>
    <phoneticPr fontId="12" type="noConversion"/>
  </si>
  <si>
    <t>SITC(VTX1)</t>
    <phoneticPr fontId="12" type="noConversion"/>
  </si>
  <si>
    <t>SITC(VTX2)</t>
    <phoneticPr fontId="12" type="noConversion"/>
  </si>
  <si>
    <t>S142</t>
  </si>
  <si>
    <t>S201</t>
  </si>
  <si>
    <t>S141</t>
  </si>
  <si>
    <t>WHL(CT3)</t>
    <phoneticPr fontId="12" type="noConversion"/>
  </si>
  <si>
    <t>S200</t>
  </si>
  <si>
    <t>ETD</t>
    <phoneticPr fontId="12" type="noConversion"/>
  </si>
  <si>
    <t xml:space="preserve">CUT OFF </t>
    <phoneticPr fontId="12" type="noConversion"/>
  </si>
  <si>
    <t>LAEM CHABANG</t>
    <phoneticPr fontId="12" type="noConversion"/>
  </si>
  <si>
    <t>CNSHA</t>
    <phoneticPr fontId="12" type="noConversion"/>
  </si>
  <si>
    <t>CNSHA</t>
    <phoneticPr fontId="12" type="noConversion"/>
  </si>
  <si>
    <t>VOYAGE</t>
    <phoneticPr fontId="12" type="noConversion"/>
  </si>
  <si>
    <t>VESSEL</t>
    <phoneticPr fontId="57" type="noConversion"/>
  </si>
  <si>
    <t>110S</t>
  </si>
  <si>
    <t>JARU BHUM</t>
  </si>
  <si>
    <t>292S</t>
    <phoneticPr fontId="12" type="noConversion"/>
  </si>
  <si>
    <t>250S</t>
  </si>
  <si>
    <t xml:space="preserve">RATANA THIDA </t>
  </si>
  <si>
    <t>284S</t>
    <phoneticPr fontId="12" type="noConversion"/>
  </si>
  <si>
    <t>0RK2FS</t>
    <phoneticPr fontId="12" type="noConversion"/>
  </si>
  <si>
    <t>109S</t>
  </si>
  <si>
    <t>RCL(RBC)/CUL/CNC</t>
    <phoneticPr fontId="12" type="noConversion"/>
  </si>
  <si>
    <t>ETA</t>
    <phoneticPr fontId="12" type="noConversion"/>
  </si>
  <si>
    <t>ETD</t>
    <phoneticPr fontId="12" type="noConversion"/>
  </si>
  <si>
    <t>LAEM CHABANG</t>
    <phoneticPr fontId="12" type="noConversion"/>
  </si>
  <si>
    <t>VOYAGE</t>
    <phoneticPr fontId="12" type="noConversion"/>
  </si>
  <si>
    <t>SITC JIADE</t>
  </si>
  <si>
    <t>292S</t>
    <phoneticPr fontId="12" type="noConversion"/>
  </si>
  <si>
    <t>SITC XINGDE</t>
  </si>
  <si>
    <t>SITC MINGDE</t>
  </si>
  <si>
    <t>0RK2FS</t>
    <phoneticPr fontId="12" type="noConversion"/>
  </si>
  <si>
    <t>SITC WENDE</t>
  </si>
  <si>
    <t>SITC(VTX3)/JJ</t>
    <phoneticPr fontId="12" type="noConversion"/>
  </si>
  <si>
    <t>ETD</t>
    <phoneticPr fontId="12" type="noConversion"/>
  </si>
  <si>
    <t xml:space="preserve">CUT OFF </t>
    <phoneticPr fontId="12" type="noConversion"/>
  </si>
  <si>
    <t>BKK(PAT)</t>
    <phoneticPr fontId="12" type="noConversion"/>
  </si>
  <si>
    <t>OPERATOR</t>
    <phoneticPr fontId="12" type="noConversion"/>
  </si>
  <si>
    <t>VESSEL</t>
    <phoneticPr fontId="57" type="noConversion"/>
  </si>
  <si>
    <t>292S</t>
    <phoneticPr fontId="12" type="noConversion"/>
  </si>
  <si>
    <t>RCL(RBC)/CUL/CNC</t>
    <phoneticPr fontId="12" type="noConversion"/>
  </si>
  <si>
    <t>ETD</t>
    <phoneticPr fontId="12" type="noConversion"/>
  </si>
  <si>
    <t>BKK(PAT)</t>
    <phoneticPr fontId="12" type="noConversion"/>
  </si>
  <si>
    <t>CNSHA</t>
    <phoneticPr fontId="12" type="noConversion"/>
  </si>
  <si>
    <t>WHL(CT3)</t>
    <phoneticPr fontId="12" type="noConversion"/>
  </si>
  <si>
    <t>BKK(PAT)</t>
    <phoneticPr fontId="12" type="noConversion"/>
  </si>
  <si>
    <t>SITC(VTX2)</t>
    <phoneticPr fontId="12" type="noConversion"/>
  </si>
  <si>
    <t>ETA</t>
    <phoneticPr fontId="12" type="noConversion"/>
  </si>
  <si>
    <t xml:space="preserve">CUT OFF </t>
    <phoneticPr fontId="12" type="noConversion"/>
  </si>
  <si>
    <t>VOYAGE</t>
    <phoneticPr fontId="12" type="noConversion"/>
  </si>
  <si>
    <t>VESSEL</t>
    <phoneticPr fontId="57" type="noConversion"/>
  </si>
  <si>
    <t>NORDLION</t>
  </si>
  <si>
    <t>276S</t>
  </si>
  <si>
    <t>YM INCREMENT</t>
  </si>
  <si>
    <t>S106</t>
  </si>
  <si>
    <t>WAN HAI 175</t>
  </si>
  <si>
    <t>WHL(CT5)/YML</t>
    <phoneticPr fontId="12" type="noConversion"/>
  </si>
  <si>
    <t>SIHANOUKVILLE</t>
    <phoneticPr fontId="12" type="noConversion"/>
  </si>
  <si>
    <t>115S</t>
  </si>
  <si>
    <t>365S</t>
  </si>
  <si>
    <t>JITRA BHUM</t>
  </si>
  <si>
    <t>052S</t>
  </si>
  <si>
    <t>AS FENJA</t>
  </si>
  <si>
    <t>114S</t>
  </si>
  <si>
    <t>RCL(RBC2)/CUL/CNC</t>
    <phoneticPr fontId="12" type="noConversion"/>
  </si>
  <si>
    <t>364S</t>
  </si>
  <si>
    <r>
      <t xml:space="preserve">VIA </t>
    </r>
    <r>
      <rPr>
        <sz val="10"/>
        <color theme="1"/>
        <rFont val="Arial Narrow"/>
        <family val="2"/>
      </rPr>
      <t>SINGAPORE</t>
    </r>
    <phoneticPr fontId="12" type="noConversion"/>
  </si>
  <si>
    <r>
      <t xml:space="preserve">VIA </t>
    </r>
    <r>
      <rPr>
        <sz val="10"/>
        <color theme="1"/>
        <rFont val="Arial Narrow"/>
        <family val="2"/>
      </rPr>
      <t>SINGAPORE</t>
    </r>
    <phoneticPr fontId="12" type="noConversion"/>
  </si>
  <si>
    <t>YML/OOCL(CPX)</t>
    <phoneticPr fontId="12" type="noConversion"/>
  </si>
  <si>
    <t>ETA</t>
    <phoneticPr fontId="12" type="noConversion"/>
  </si>
  <si>
    <t>BELAWAN</t>
    <phoneticPr fontId="12" type="noConversion"/>
  </si>
  <si>
    <t>SGP</t>
    <phoneticPr fontId="12" type="noConversion"/>
  </si>
  <si>
    <t>VIA TANJUNG PELEPAS</t>
    <phoneticPr fontId="12" type="noConversion"/>
  </si>
  <si>
    <t>1932-048S</t>
  </si>
  <si>
    <t xml:space="preserve">EVER BEAMY </t>
    <phoneticPr fontId="12" type="noConversion"/>
  </si>
  <si>
    <t>VIA TANJUNG PELEPAS</t>
    <phoneticPr fontId="12" type="noConversion"/>
  </si>
  <si>
    <t xml:space="preserve"> 1931-077S</t>
  </si>
  <si>
    <t>EVER BRACE</t>
    <phoneticPr fontId="12" type="noConversion"/>
  </si>
  <si>
    <t>1930-076S</t>
  </si>
  <si>
    <t xml:space="preserve">EVER BLISS </t>
    <phoneticPr fontId="12" type="noConversion"/>
  </si>
  <si>
    <t xml:space="preserve"> 1929-062S</t>
  </si>
  <si>
    <t>EVER BRAVE</t>
    <phoneticPr fontId="12" type="noConversion"/>
  </si>
  <si>
    <t>EMC(NSB)</t>
    <phoneticPr fontId="12" type="noConversion"/>
  </si>
  <si>
    <t>1928-047S</t>
  </si>
  <si>
    <t>BELAWAN</t>
    <phoneticPr fontId="12" type="noConversion"/>
  </si>
  <si>
    <t>TANJUNG PELEPAS</t>
    <phoneticPr fontId="12" type="noConversion"/>
  </si>
  <si>
    <t>2307S</t>
  </si>
  <si>
    <t>KMTC TIANJIN</t>
  </si>
  <si>
    <t>23007S</t>
  </si>
  <si>
    <t>TS NANSHA</t>
  </si>
  <si>
    <t>SITC YUNCHENG</t>
  </si>
  <si>
    <t>KMTC SHENZHEN</t>
  </si>
  <si>
    <t>KMTC(KCM)/SITC/CNC</t>
    <phoneticPr fontId="12" type="noConversion"/>
  </si>
  <si>
    <t>2306S</t>
  </si>
  <si>
    <t>PASIR GUDANG</t>
    <phoneticPr fontId="12" type="noConversion"/>
  </si>
  <si>
    <t xml:space="preserve">EVER BEAMY </t>
    <phoneticPr fontId="12" type="noConversion"/>
  </si>
  <si>
    <t>EMC(NSB)</t>
    <phoneticPr fontId="12" type="noConversion"/>
  </si>
  <si>
    <t xml:space="preserve"> </t>
    <phoneticPr fontId="57" type="noConversion"/>
  </si>
  <si>
    <t>PASIR GUDANG</t>
    <phoneticPr fontId="12" type="noConversion"/>
  </si>
  <si>
    <t>CNSHA</t>
    <phoneticPr fontId="12" type="noConversion"/>
  </si>
  <si>
    <t>KMTC SHIMIZU</t>
  </si>
  <si>
    <t>KMTC DALIAN</t>
  </si>
  <si>
    <t>KMTC PENANG</t>
  </si>
  <si>
    <t>KMTC(CKI/S)</t>
  </si>
  <si>
    <t xml:space="preserve"> 2308S</t>
  </si>
  <si>
    <t>SAWASDEE BALTIC</t>
    <phoneticPr fontId="12" type="noConversion"/>
  </si>
  <si>
    <t>SAWASDEE SUNRISE</t>
    <phoneticPr fontId="12" type="noConversion"/>
  </si>
  <si>
    <t xml:space="preserve">SAWASDEE VEGA </t>
    <phoneticPr fontId="12" type="noConversion"/>
  </si>
  <si>
    <t>EMC(PCI)</t>
    <phoneticPr fontId="12" type="noConversion"/>
  </si>
  <si>
    <t xml:space="preserve"> 2307S</t>
  </si>
  <si>
    <t>JKT</t>
    <phoneticPr fontId="12" type="noConversion"/>
  </si>
  <si>
    <t>JKT</t>
    <phoneticPr fontId="12" type="noConversion"/>
  </si>
  <si>
    <t>KMTC SURABAYA</t>
  </si>
  <si>
    <t>KMTC XIAMEN</t>
  </si>
  <si>
    <t>2302S</t>
  </si>
  <si>
    <t>STARSHIP JUPITER</t>
  </si>
  <si>
    <t>HOCHIMINH VOYAGER</t>
  </si>
  <si>
    <t>KMTC(ANX)</t>
    <phoneticPr fontId="12" type="noConversion"/>
  </si>
  <si>
    <t>KMTC YOKOHAMA</t>
  </si>
  <si>
    <t>KMTC HOCHIMINH</t>
  </si>
  <si>
    <t>KMTC(KMSK)HEUNG-A(FEM)</t>
    <phoneticPr fontId="12" type="noConversion"/>
  </si>
  <si>
    <t>SAWASDEE XIAMEN</t>
  </si>
  <si>
    <t>SAWASDEE PACIFIC</t>
  </si>
  <si>
    <t>SAWASDEE SHANGHAI</t>
  </si>
  <si>
    <t>SITC JIANGSU</t>
  </si>
  <si>
    <t>SINKOR/KMTC(FEM)</t>
    <phoneticPr fontId="12" type="noConversion"/>
  </si>
  <si>
    <t>KMTC(KCM)/SITC/CNC</t>
    <phoneticPr fontId="12" type="noConversion"/>
  </si>
  <si>
    <t>PKG(N)</t>
    <phoneticPr fontId="12" type="noConversion"/>
  </si>
  <si>
    <t>0FF9DW</t>
  </si>
  <si>
    <t>0FF9BW</t>
  </si>
  <si>
    <t>0FF99W</t>
  </si>
  <si>
    <t>CNC(AS1)/RCL(RNI)</t>
    <phoneticPr fontId="12" type="noConversion"/>
  </si>
  <si>
    <t>0FF97W</t>
  </si>
  <si>
    <t>ETD</t>
    <phoneticPr fontId="12" type="noConversion"/>
  </si>
  <si>
    <t xml:space="preserve">CUT OFF </t>
    <phoneticPr fontId="12" type="noConversion"/>
  </si>
  <si>
    <t>CNSHA</t>
    <phoneticPr fontId="12" type="noConversion"/>
  </si>
  <si>
    <t>YML/OOCL(CPX)</t>
    <phoneticPr fontId="12" type="noConversion"/>
  </si>
  <si>
    <t>SGP</t>
    <phoneticPr fontId="12" type="noConversion"/>
  </si>
  <si>
    <t>KMTC(KCM)/SITC/CNC</t>
    <phoneticPr fontId="12" type="noConversion"/>
  </si>
  <si>
    <t xml:space="preserve">SINGAPORE  </t>
    <phoneticPr fontId="12" type="noConversion"/>
  </si>
  <si>
    <t>2330s</t>
  </si>
  <si>
    <t>GLORY OCEAN</t>
  </si>
  <si>
    <t>2329s</t>
  </si>
  <si>
    <t>2328s</t>
  </si>
  <si>
    <t>2327s</t>
  </si>
  <si>
    <t>HASCO(STW2)</t>
    <phoneticPr fontId="12" type="noConversion"/>
  </si>
  <si>
    <t>2326s</t>
    <phoneticPr fontId="12" type="noConversion"/>
  </si>
  <si>
    <t>KEELUNG</t>
    <phoneticPr fontId="12" type="noConversion"/>
  </si>
  <si>
    <t>SITC NINGBO</t>
  </si>
  <si>
    <t>SITC(NSK)</t>
    <phoneticPr fontId="12" type="noConversion"/>
  </si>
  <si>
    <t>KEELUNG/KAOHSIUNG/TAICHUNG</t>
  </si>
  <si>
    <t>V.2309W</t>
  </si>
  <si>
    <t>V.2310W</t>
  </si>
  <si>
    <t>ASL PEONY</t>
  </si>
  <si>
    <t>V.2308W</t>
  </si>
  <si>
    <t>CUL(CH1)/ASL/SNL</t>
    <phoneticPr fontId="12" type="noConversion"/>
  </si>
  <si>
    <t>V.2307W</t>
  </si>
  <si>
    <t>HONGKONG</t>
    <phoneticPr fontId="12" type="noConversion"/>
  </si>
  <si>
    <t>MILD SONATA</t>
  </si>
  <si>
    <t>JJ(CHH2)</t>
    <phoneticPr fontId="12" type="noConversion"/>
  </si>
  <si>
    <t>2326s</t>
    <phoneticPr fontId="12" type="noConversion"/>
  </si>
  <si>
    <t>HONGKONG</t>
    <phoneticPr fontId="12" type="noConversion"/>
  </si>
  <si>
    <t>HONGKONG &amp; TAIWAN</t>
  </si>
  <si>
    <t>MSC KATIE</t>
  </si>
  <si>
    <t>MSC FIE X</t>
  </si>
  <si>
    <t>MSC BERANGERE</t>
  </si>
  <si>
    <t>MSC LA SPEZIA</t>
  </si>
  <si>
    <t>MSC(DRAGON)</t>
    <phoneticPr fontId="12" type="noConversion"/>
  </si>
  <si>
    <t>MSC NICOLA MASTRO</t>
  </si>
  <si>
    <t>041w</t>
    <phoneticPr fontId="12" type="noConversion"/>
  </si>
  <si>
    <t>043w</t>
    <phoneticPr fontId="12" type="noConversion"/>
  </si>
  <si>
    <t>042w</t>
    <phoneticPr fontId="12" type="noConversion"/>
  </si>
  <si>
    <t>036w</t>
    <phoneticPr fontId="12" type="noConversion"/>
  </si>
  <si>
    <t>YML/ONE(MD3)</t>
    <phoneticPr fontId="12" type="noConversion"/>
  </si>
  <si>
    <t>LEVERKUSEN EXPRESS</t>
  </si>
  <si>
    <t>VIA IST</t>
    <phoneticPr fontId="57" type="noConversion"/>
  </si>
  <si>
    <t>041w</t>
    <phoneticPr fontId="12" type="noConversion"/>
  </si>
  <si>
    <t>VIA IST</t>
    <phoneticPr fontId="57" type="noConversion"/>
  </si>
  <si>
    <t>042w</t>
    <phoneticPr fontId="12" type="noConversion"/>
  </si>
  <si>
    <t>036w</t>
    <phoneticPr fontId="12" type="noConversion"/>
  </si>
  <si>
    <t>KAV</t>
    <phoneticPr fontId="12" type="noConversion"/>
  </si>
  <si>
    <t>IST</t>
    <phoneticPr fontId="12" type="noConversion"/>
  </si>
  <si>
    <t>COSCO(AEM3)
EMC(BEX)
OOCL(EM1)
CMA(BEX)</t>
    <phoneticPr fontId="57" type="noConversion"/>
  </si>
  <si>
    <t>ODS</t>
    <phoneticPr fontId="12" type="noConversion"/>
  </si>
  <si>
    <t>ODESSA</t>
    <phoneticPr fontId="12" type="noConversion"/>
  </si>
  <si>
    <t>0BXFTW</t>
  </si>
  <si>
    <t>202W</t>
  </si>
  <si>
    <t>XIN HUANG PU</t>
  </si>
  <si>
    <t>0BXFPW</t>
  </si>
  <si>
    <t>COSCO(AEM3)
EMC(BEX)
OOCL(EM1)
CMA(BEX)</t>
    <phoneticPr fontId="57" type="noConversion"/>
  </si>
  <si>
    <t>0BXFLW</t>
  </si>
  <si>
    <t>CMA CGM MISSISSIPPI</t>
  </si>
  <si>
    <t>CND</t>
    <phoneticPr fontId="12" type="noConversion"/>
  </si>
  <si>
    <t>CONSTANTZA</t>
    <phoneticPr fontId="12" type="noConversion"/>
  </si>
  <si>
    <t>BEIRUT</t>
    <phoneticPr fontId="12" type="noConversion"/>
  </si>
  <si>
    <t>VIA PIR</t>
  </si>
  <si>
    <t>COSCO SHIPPING CAPRICORN</t>
  </si>
  <si>
    <t>COSCO(AEU3)
EMC(NE3)
OOCL(LL2)
CMA(FAL2)</t>
    <phoneticPr fontId="57" type="noConversion"/>
  </si>
  <si>
    <t>LIM</t>
  </si>
  <si>
    <t>PIR</t>
    <phoneticPr fontId="12" type="noConversion"/>
  </si>
  <si>
    <t>COSCO(AEU3)
EMC(NE3)
OOCL(LL2)
CMA(FAL2)</t>
    <phoneticPr fontId="57" type="noConversion"/>
  </si>
  <si>
    <t>ALEX(DEKHELA)</t>
    <phoneticPr fontId="12" type="noConversion"/>
  </si>
  <si>
    <t>0BEFTW</t>
  </si>
  <si>
    <t>0BEFPW</t>
  </si>
  <si>
    <t>0BEFLW</t>
  </si>
  <si>
    <t>COSCO(AEM6)
EMC(BEX2)
OOCL(AAS)
CMA(PHEX)</t>
    <phoneticPr fontId="57" type="noConversion"/>
  </si>
  <si>
    <t>196W</t>
  </si>
  <si>
    <t>XIN YANG SHAN</t>
  </si>
  <si>
    <t>KPR</t>
    <phoneticPr fontId="12" type="noConversion"/>
  </si>
  <si>
    <t>KOPER</t>
    <phoneticPr fontId="12" type="noConversion"/>
  </si>
  <si>
    <t>COSCO(AEU3)
EMC(NE3)
OOCL(LL2)
CMA(FAL2)</t>
    <phoneticPr fontId="57" type="noConversion"/>
  </si>
  <si>
    <t>041w</t>
    <phoneticPr fontId="12" type="noConversion"/>
  </si>
  <si>
    <t>043w</t>
    <phoneticPr fontId="12" type="noConversion"/>
  </si>
  <si>
    <t>YML/ONE(MD3)</t>
    <phoneticPr fontId="12" type="noConversion"/>
  </si>
  <si>
    <t>POTI</t>
    <phoneticPr fontId="12" type="noConversion"/>
  </si>
  <si>
    <t>AMB</t>
    <phoneticPr fontId="12" type="noConversion"/>
  </si>
  <si>
    <t>VIA PIR</t>
    <phoneticPr fontId="57" type="noConversion"/>
  </si>
  <si>
    <t>0607046W</t>
  </si>
  <si>
    <t>THALASSA AXIA</t>
  </si>
  <si>
    <t>VIA PIR</t>
    <phoneticPr fontId="57" type="noConversion"/>
  </si>
  <si>
    <t>VIA PIR</t>
    <phoneticPr fontId="57" type="noConversion"/>
  </si>
  <si>
    <t>0604044W</t>
  </si>
  <si>
    <t>COSCO(AEM1)
EMC(MD2)
OOCL(WM1)
CMA(MEX2)</t>
    <phoneticPr fontId="57" type="noConversion"/>
  </si>
  <si>
    <t>0602043W</t>
  </si>
  <si>
    <t>POTI</t>
    <phoneticPr fontId="12" type="noConversion"/>
  </si>
  <si>
    <t>PIR</t>
    <phoneticPr fontId="12" type="noConversion"/>
  </si>
  <si>
    <t>AMB</t>
    <phoneticPr fontId="12" type="noConversion"/>
  </si>
  <si>
    <t>MSC MAYA</t>
  </si>
  <si>
    <t>MSC VIVIANA</t>
  </si>
  <si>
    <t>MSC TINA</t>
  </si>
  <si>
    <t>MSC OSCAR</t>
  </si>
  <si>
    <t>MSK(AE15)/MSC(TIGER)</t>
    <phoneticPr fontId="12" type="noConversion"/>
  </si>
  <si>
    <t>MSC ANNA</t>
  </si>
  <si>
    <t xml:space="preserve">ISTANBUL(AMBARLI) </t>
    <phoneticPr fontId="12" type="noConversion"/>
  </si>
  <si>
    <t>329w</t>
  </si>
  <si>
    <t>328w</t>
  </si>
  <si>
    <t>327w</t>
  </si>
  <si>
    <t>326w</t>
    <phoneticPr fontId="12" type="noConversion"/>
  </si>
  <si>
    <t>MSC(JADE)</t>
    <phoneticPr fontId="57" type="noConversion"/>
  </si>
  <si>
    <t>325w</t>
  </si>
  <si>
    <t>MSC LENI</t>
  </si>
  <si>
    <t>BAR</t>
    <phoneticPr fontId="12" type="noConversion"/>
  </si>
  <si>
    <t>010w</t>
    <phoneticPr fontId="12" type="noConversion"/>
  </si>
  <si>
    <t>002w</t>
    <phoneticPr fontId="12" type="noConversion"/>
  </si>
  <si>
    <t>008w</t>
    <phoneticPr fontId="12" type="noConversion"/>
  </si>
  <si>
    <t>012w</t>
    <phoneticPr fontId="12" type="noConversion"/>
  </si>
  <si>
    <t>ONE/YML/HPL
(MD1)</t>
    <phoneticPr fontId="57" type="noConversion"/>
  </si>
  <si>
    <t>BAR</t>
    <phoneticPr fontId="12" type="noConversion"/>
  </si>
  <si>
    <t>BARCELONA</t>
    <phoneticPr fontId="12" type="noConversion"/>
  </si>
  <si>
    <t>GOA</t>
    <phoneticPr fontId="12" type="noConversion"/>
  </si>
  <si>
    <t>027w</t>
    <phoneticPr fontId="12" type="noConversion"/>
  </si>
  <si>
    <t>AL DHAIL</t>
  </si>
  <si>
    <t>025w</t>
    <phoneticPr fontId="12" type="noConversion"/>
  </si>
  <si>
    <t>BRUSSELS EXPRESS</t>
  </si>
  <si>
    <t>AL JASRAH</t>
  </si>
  <si>
    <t>AFIF</t>
  </si>
  <si>
    <t>ONE/YML/HPL
(MD2)</t>
    <phoneticPr fontId="57" type="noConversion"/>
  </si>
  <si>
    <t>008w</t>
    <phoneticPr fontId="12" type="noConversion"/>
  </si>
  <si>
    <t>HMM MIR</t>
  </si>
  <si>
    <t>GOA</t>
    <phoneticPr fontId="12" type="noConversion"/>
  </si>
  <si>
    <t xml:space="preserve">GENOVA </t>
  </si>
  <si>
    <t>VIA ROTTERDAM</t>
    <phoneticPr fontId="57" type="noConversion"/>
  </si>
  <si>
    <t>AL ZUBARA</t>
  </si>
  <si>
    <t>VIA ROTTERDAM</t>
    <phoneticPr fontId="57" type="noConversion"/>
  </si>
  <si>
    <t>VIA ROTTERDAM</t>
    <phoneticPr fontId="57" type="noConversion"/>
  </si>
  <si>
    <t>NO VESSEL</t>
  </si>
  <si>
    <t>HPL/YML/HMM/ONE(FE2)</t>
    <phoneticPr fontId="57" type="noConversion"/>
  </si>
  <si>
    <t>AL MURAYKH</t>
  </si>
  <si>
    <t>ETA</t>
    <phoneticPr fontId="57" type="noConversion"/>
  </si>
  <si>
    <t>LIS</t>
    <phoneticPr fontId="57" type="noConversion"/>
  </si>
  <si>
    <t>ROT</t>
    <phoneticPr fontId="12" type="noConversion"/>
  </si>
  <si>
    <t>LISBON</t>
  </si>
  <si>
    <t>VIA ZEEBRUGGE</t>
    <phoneticPr fontId="57" type="noConversion"/>
  </si>
  <si>
    <t>VIA ZEEBRUGGE</t>
    <phoneticPr fontId="57" type="noConversion"/>
  </si>
  <si>
    <t>VIA ZEEBRUGGE</t>
    <phoneticPr fontId="57" type="noConversion"/>
  </si>
  <si>
    <t>COSCO(AEU1)
EMC(NE1)
OOCL(LL1)
CMA(FAL5)</t>
    <phoneticPr fontId="57" type="noConversion"/>
  </si>
  <si>
    <t>OOCL GERMANY</t>
  </si>
  <si>
    <t>DBL</t>
    <phoneticPr fontId="57" type="noConversion"/>
  </si>
  <si>
    <t>ZEE</t>
    <phoneticPr fontId="12" type="noConversion"/>
  </si>
  <si>
    <t>GDYNIA</t>
    <phoneticPr fontId="12" type="noConversion"/>
  </si>
  <si>
    <t>ROT</t>
    <phoneticPr fontId="12" type="noConversion"/>
  </si>
  <si>
    <t>VIA HAMBURG</t>
    <phoneticPr fontId="57" type="noConversion"/>
  </si>
  <si>
    <t>VIA HAMBURG</t>
    <phoneticPr fontId="57" type="noConversion"/>
  </si>
  <si>
    <t>VIA HAMBURG</t>
    <phoneticPr fontId="57" type="noConversion"/>
  </si>
  <si>
    <t>HAM</t>
    <phoneticPr fontId="12" type="noConversion"/>
  </si>
  <si>
    <t>COSCO(AEU3)
EMC(NE3)
OOCL(LL2)
CMA(FAL2)</t>
    <phoneticPr fontId="57" type="noConversion"/>
  </si>
  <si>
    <t>HEL</t>
  </si>
  <si>
    <t>ROT</t>
    <phoneticPr fontId="12" type="noConversion"/>
  </si>
  <si>
    <t>RIGA/TALLINN</t>
    <phoneticPr fontId="12" type="noConversion"/>
  </si>
  <si>
    <t>RIGA/TALLINN</t>
    <phoneticPr fontId="12" type="noConversion"/>
  </si>
  <si>
    <t>VIA ROTTERDAM</t>
    <phoneticPr fontId="12" type="noConversion"/>
  </si>
  <si>
    <t>012w</t>
    <phoneticPr fontId="12" type="noConversion"/>
  </si>
  <si>
    <t>HMM ALGECIRAS</t>
  </si>
  <si>
    <t>VIA ROTTERDAM</t>
    <phoneticPr fontId="12" type="noConversion"/>
  </si>
  <si>
    <t>011w</t>
    <phoneticPr fontId="12" type="noConversion"/>
  </si>
  <si>
    <t>HMM ROTTERDAM</t>
  </si>
  <si>
    <t>011w</t>
    <phoneticPr fontId="12" type="noConversion"/>
  </si>
  <si>
    <t>HMM COPENHAGEN</t>
  </si>
  <si>
    <t>0010W</t>
  </si>
  <si>
    <t>HMM ST PETERSBURG</t>
  </si>
  <si>
    <t>HPL/YML/HMM/ONE(FE4)</t>
    <phoneticPr fontId="57" type="noConversion"/>
  </si>
  <si>
    <t>HMM OSLO</t>
  </si>
  <si>
    <t>GOT</t>
    <phoneticPr fontId="12" type="noConversion"/>
  </si>
  <si>
    <t>HAM</t>
    <phoneticPr fontId="12" type="noConversion"/>
  </si>
  <si>
    <t>VESSEL</t>
    <phoneticPr fontId="12" type="noConversion"/>
  </si>
  <si>
    <t>VIA ROTTERDAM</t>
    <phoneticPr fontId="12" type="noConversion"/>
  </si>
  <si>
    <t>ETA</t>
    <phoneticPr fontId="12" type="noConversion"/>
  </si>
  <si>
    <t>GOTHENBURG</t>
    <phoneticPr fontId="12" type="noConversion"/>
  </si>
  <si>
    <t>NORDIC ROUTE</t>
    <phoneticPr fontId="57" type="noConversion"/>
  </si>
  <si>
    <t>HPL/YML/HMM/ONE(FE4)</t>
    <phoneticPr fontId="57" type="noConversion"/>
  </si>
  <si>
    <t>ANT</t>
    <phoneticPr fontId="12" type="noConversion"/>
  </si>
  <si>
    <t>ANT</t>
    <phoneticPr fontId="12" type="noConversion"/>
  </si>
  <si>
    <t xml:space="preserve">ANTWERP </t>
    <phoneticPr fontId="12" type="noConversion"/>
  </si>
  <si>
    <t>HPL/YML/HMM/ONE(FE2)</t>
    <phoneticPr fontId="57" type="noConversion"/>
  </si>
  <si>
    <t>SOUTHAMPTON</t>
    <phoneticPr fontId="12" type="noConversion"/>
  </si>
  <si>
    <t>0FLFLW</t>
  </si>
  <si>
    <t>0FLFJW</t>
  </si>
  <si>
    <t>0FLFHW</t>
  </si>
  <si>
    <t>0FLFFW</t>
  </si>
  <si>
    <t>0FLFDW</t>
  </si>
  <si>
    <t>COSCO(AEU2)
EMC(FAL1)
OOCL(LL4)
CMA(FAL1)</t>
    <phoneticPr fontId="57" type="noConversion"/>
  </si>
  <si>
    <t>SOUTHAMPTON</t>
    <phoneticPr fontId="12" type="noConversion"/>
  </si>
  <si>
    <t>VESSEL</t>
    <phoneticPr fontId="12" type="noConversion"/>
  </si>
  <si>
    <t>SOUTHAMPTON</t>
    <phoneticPr fontId="12" type="noConversion"/>
  </si>
  <si>
    <t>COSCO(AEU3)
EMC(NE3)
OOCL(LL2)
CMA(FAL2)</t>
    <phoneticPr fontId="57" type="noConversion"/>
  </si>
  <si>
    <t>0667021W</t>
  </si>
  <si>
    <t>EVER GENIUS</t>
  </si>
  <si>
    <t>0666025W</t>
  </si>
  <si>
    <t>EVER GOODS</t>
  </si>
  <si>
    <t>0665018W</t>
  </si>
  <si>
    <t>EVER GLORY</t>
  </si>
  <si>
    <t>0663046W</t>
  </si>
  <si>
    <t>THALASSA PATRIS</t>
  </si>
  <si>
    <t>COSCO(AEU9)
EMC(CES)
OOCL(LL7)</t>
    <phoneticPr fontId="57" type="noConversion"/>
  </si>
  <si>
    <t>0662019W</t>
  </si>
  <si>
    <t>EVER GIFTED</t>
  </si>
  <si>
    <t>LEH</t>
    <phoneticPr fontId="12" type="noConversion"/>
  </si>
  <si>
    <t>1256006W</t>
  </si>
  <si>
    <t>1255005W</t>
  </si>
  <si>
    <t>1254004W</t>
  </si>
  <si>
    <t>1253003W</t>
  </si>
  <si>
    <t>1252018W</t>
  </si>
  <si>
    <t>EVER GIVEN</t>
  </si>
  <si>
    <t>COSCO(AEU1)
EMC(NE1)
OOCL(LL6)
CMA(FAL6)</t>
    <phoneticPr fontId="57" type="noConversion"/>
  </si>
  <si>
    <t>1251007W</t>
  </si>
  <si>
    <t>FLX</t>
    <phoneticPr fontId="12" type="noConversion"/>
  </si>
  <si>
    <t>HAM</t>
    <phoneticPr fontId="12" type="noConversion"/>
  </si>
  <si>
    <t>012w</t>
    <phoneticPr fontId="12" type="noConversion"/>
  </si>
  <si>
    <t>011w</t>
    <phoneticPr fontId="12" type="noConversion"/>
  </si>
  <si>
    <t>VESSEL</t>
    <phoneticPr fontId="12" type="noConversion"/>
  </si>
  <si>
    <t>HAM</t>
    <phoneticPr fontId="12" type="noConversion"/>
  </si>
  <si>
    <t>HAM</t>
    <phoneticPr fontId="12" type="noConversion"/>
  </si>
  <si>
    <t>HAMBURG</t>
    <phoneticPr fontId="12" type="noConversion"/>
  </si>
  <si>
    <t>PS: THE CARGO AND DOC WILL BE SENT TO OUR WAREHOUSE AND COMPANY BEFOR 11:00AM IN CUT OFF TIME</t>
  </si>
  <si>
    <t>Jul.</t>
    <phoneticPr fontId="57" type="noConversion"/>
  </si>
  <si>
    <t xml:space="preserve">          SALLING SCHEDULE-SHANGHAI     </t>
  </si>
  <si>
    <t>179S</t>
  </si>
  <si>
    <t> COSCO HONG KONG</t>
  </si>
  <si>
    <t>187S</t>
  </si>
  <si>
    <t> JOGELA</t>
  </si>
  <si>
    <t>172S</t>
  </si>
  <si>
    <t> COSCO SINGAPORE</t>
  </si>
  <si>
    <t>015S</t>
  </si>
  <si>
    <t> RIO GRANDE</t>
  </si>
  <si>
    <t>COSCO</t>
    <phoneticPr fontId="12" type="noConversion"/>
  </si>
  <si>
    <t>163S</t>
  </si>
  <si>
    <t> OOCL KUALA LUMPUR</t>
  </si>
  <si>
    <t>4J3K</t>
    <phoneticPr fontId="12" type="noConversion"/>
  </si>
  <si>
    <t>Done</t>
    <phoneticPr fontId="12" type="noConversion"/>
  </si>
  <si>
    <t>BRISBANE</t>
    <phoneticPr fontId="12" type="noConversion"/>
  </si>
  <si>
    <t>CFS CUT OFF</t>
  </si>
  <si>
    <t>OOCL/COSCO</t>
    <phoneticPr fontId="12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</si>
  <si>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2" type="noConversion"/>
  </si>
  <si>
    <t>Done</t>
    <phoneticPr fontId="12" type="noConversion"/>
  </si>
  <si>
    <t>MELBOURNE</t>
    <phoneticPr fontId="12" type="noConversion"/>
  </si>
  <si>
    <t>SYDNEY</t>
    <phoneticPr fontId="12" type="noConversion"/>
  </si>
  <si>
    <t>COLUMBINE MAERSK</t>
  </si>
  <si>
    <t>MAERSK SINGAPORE</t>
  </si>
  <si>
    <t>MAERSK STOCKHOLM</t>
  </si>
  <si>
    <t>HBS</t>
    <phoneticPr fontId="12" type="noConversion"/>
  </si>
  <si>
    <t>AXEL MAERSK</t>
  </si>
  <si>
    <t>4J4K</t>
    <phoneticPr fontId="12" type="noConversion"/>
  </si>
  <si>
    <t>MIAMI</t>
    <phoneticPr fontId="12" type="noConversion"/>
  </si>
  <si>
    <t>1TU3ES1MA</t>
  </si>
  <si>
    <t> CMA CGM CORTE REAL</t>
  </si>
  <si>
    <t>1TU3AS1MA</t>
  </si>
  <si>
    <t> CMA CGM ALEXANDER VON HUMBOLDT</t>
  </si>
  <si>
    <t>1TU36S1MA</t>
  </si>
  <si>
    <t> CMA CGM LAPEROUSE</t>
  </si>
  <si>
    <t>1TU32S1MA</t>
  </si>
  <si>
    <t> CMA CGM AMERIGO VESPUCCI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</si>
  <si>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2" type="noConversion"/>
  </si>
  <si>
    <t>NEW YORK,NJ</t>
    <phoneticPr fontId="12" type="noConversion"/>
  </si>
  <si>
    <t>057N</t>
  </si>
  <si>
    <t> CSCL BOHAI SEA</t>
  </si>
  <si>
    <t>115N</t>
  </si>
  <si>
    <t>YANTIAN</t>
  </si>
  <si>
    <t>095N</t>
  </si>
  <si>
    <t> COSCO MALAYSIA</t>
  </si>
  <si>
    <t>OOCL</t>
    <phoneticPr fontId="12" type="noConversion"/>
  </si>
  <si>
    <t>0428E</t>
  </si>
  <si>
    <t> EVER SMART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</si>
  <si>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2" type="noConversion"/>
  </si>
  <si>
    <t>Toronto</t>
  </si>
  <si>
    <t>Toronto</t>
    <phoneticPr fontId="12" type="noConversion"/>
  </si>
  <si>
    <t> COSCO ITALY</t>
  </si>
  <si>
    <t> COSCO SHIPPING ALPS</t>
  </si>
  <si>
    <t> COSCO NETHERLANDS</t>
  </si>
  <si>
    <t> COSCO SPAIN</t>
  </si>
  <si>
    <t xml:space="preserve">CHICAGO </t>
  </si>
  <si>
    <t xml:space="preserve">CHICAGO </t>
    <phoneticPr fontId="12" type="noConversion"/>
  </si>
  <si>
    <t>1TU20E1MA</t>
  </si>
  <si>
    <t> CMA CGM PRIDE</t>
  </si>
  <si>
    <t>1TU1WE1MA</t>
  </si>
  <si>
    <t> CMA CGM G. WASHINGTON</t>
  </si>
  <si>
    <t>1TU1SE1MA</t>
  </si>
  <si>
    <t> CMA CGM MARCO POLO</t>
  </si>
  <si>
    <t>EMC</t>
    <phoneticPr fontId="12" type="noConversion"/>
  </si>
  <si>
    <t>1TU1OE1MA</t>
  </si>
  <si>
    <t> CMA CGM T. ROOSEVELT</t>
  </si>
  <si>
    <t xml:space="preserve">CFS CUT OFF </t>
  </si>
  <si>
    <t>五截五开</t>
    <phoneticPr fontId="12" type="noConversion"/>
  </si>
  <si>
    <t>066E</t>
  </si>
  <si>
    <t xml:space="preserve">YM UNIFORMITY 
</t>
    <phoneticPr fontId="12" type="noConversion"/>
  </si>
  <si>
    <t>067E</t>
  </si>
  <si>
    <t xml:space="preserve">YM UNANIMITY </t>
    <phoneticPr fontId="12" type="noConversion"/>
  </si>
  <si>
    <t xml:space="preserve">YM UPSURGENCE </t>
    <phoneticPr fontId="12" type="noConversion"/>
  </si>
  <si>
    <t>230E</t>
  </si>
  <si>
    <t xml:space="preserve">YM UNIFORM 
</t>
    <phoneticPr fontId="12" type="noConversion"/>
  </si>
  <si>
    <t>HMM</t>
    <phoneticPr fontId="12" type="noConversion"/>
  </si>
  <si>
    <t>017E</t>
  </si>
  <si>
    <t xml:space="preserve">YM WARRANTY 
</t>
    <phoneticPr fontId="12" type="noConversion"/>
  </si>
  <si>
    <t>二截一开</t>
  </si>
  <si>
    <t>Done</t>
    <phoneticPr fontId="12" type="noConversion"/>
  </si>
  <si>
    <t xml:space="preserve">LOS ANGELES,CA </t>
    <phoneticPr fontId="12" type="noConversion"/>
  </si>
  <si>
    <t>1308-015E</t>
  </si>
  <si>
    <t xml:space="preserve">EVER FUTURE 
</t>
    <phoneticPr fontId="12" type="noConversion"/>
  </si>
  <si>
    <t>1307-009E</t>
  </si>
  <si>
    <t>EVER FASHION</t>
  </si>
  <si>
    <t>1306-019E</t>
  </si>
  <si>
    <t> EVER FRONT</t>
  </si>
  <si>
    <t xml:space="preserve">EMC(HTW) </t>
  </si>
  <si>
    <t>1304E</t>
  </si>
  <si>
    <t> EVER FOREVER</t>
  </si>
  <si>
    <t>一截天开</t>
  </si>
  <si>
    <t>0PPGBE1MA</t>
  </si>
  <si>
    <t> CMA CGM AQUILA</t>
  </si>
  <si>
    <t> SEASPAN ZAMBEZI</t>
  </si>
  <si>
    <t>OPPF1E1MA</t>
  </si>
  <si>
    <t> APL DUBLIN</t>
  </si>
  <si>
    <t> CMA CGM MUSCA</t>
  </si>
  <si>
    <t> CSCL LONG BEACH</t>
  </si>
  <si>
    <t>2J/1K</t>
    <phoneticPr fontId="12" type="noConversion"/>
  </si>
  <si>
    <t>CAUCEDO</t>
    <phoneticPr fontId="12" type="noConversion"/>
  </si>
  <si>
    <t> OOCL KOREA</t>
  </si>
  <si>
    <t> EVER LAWFUL</t>
  </si>
  <si>
    <t> OOCL BERLIN</t>
  </si>
  <si>
    <t> EVER LUNAR</t>
  </si>
  <si>
    <t> OOCL SEOUL</t>
  </si>
  <si>
    <t>2J1K</t>
    <phoneticPr fontId="12" type="noConversion"/>
  </si>
  <si>
    <t xml:space="preserve">COLON FREE ZONE </t>
    <phoneticPr fontId="12" type="noConversion"/>
  </si>
  <si>
    <t> EVER LYRIC</t>
  </si>
  <si>
    <t>2J2K</t>
    <phoneticPr fontId="12" type="noConversion"/>
  </si>
  <si>
    <t>Buenaventura</t>
    <phoneticPr fontId="12" type="noConversion"/>
  </si>
  <si>
    <t>YML</t>
    <phoneticPr fontId="12" type="noConversion"/>
  </si>
  <si>
    <t>1J2K</t>
    <phoneticPr fontId="12" type="noConversion"/>
  </si>
  <si>
    <t>SAN ANTONIO</t>
    <phoneticPr fontId="12" type="noConversion"/>
  </si>
  <si>
    <t>2J/2K</t>
    <phoneticPr fontId="12" type="noConversion"/>
  </si>
  <si>
    <t>008E</t>
  </si>
  <si>
    <t> KOTA MANZANILLO</t>
  </si>
  <si>
    <t>0534-182E</t>
  </si>
  <si>
    <t> EVER ENVOY</t>
  </si>
  <si>
    <t> WAN HAI 611</t>
  </si>
  <si>
    <t>009E</t>
  </si>
  <si>
    <t> WAN HAI 723</t>
  </si>
  <si>
    <t>012E</t>
  </si>
  <si>
    <t> WAN HAI 622</t>
  </si>
  <si>
    <t>GUAYAQUIL</t>
    <phoneticPr fontId="12" type="noConversion"/>
  </si>
  <si>
    <t xml:space="preserve">MAERSK LINS 
</t>
    <phoneticPr fontId="12" type="noConversion"/>
  </si>
  <si>
    <t xml:space="preserve">MAERSK LUZ </t>
    <phoneticPr fontId="12" type="noConversion"/>
  </si>
  <si>
    <t xml:space="preserve">MAERSK LEBU </t>
    <phoneticPr fontId="12" type="noConversion"/>
  </si>
  <si>
    <t xml:space="preserve">MAERSK LA PAZ 
</t>
    <phoneticPr fontId="12" type="noConversion"/>
  </si>
  <si>
    <t>5J5K</t>
    <phoneticPr fontId="12" type="noConversion"/>
  </si>
  <si>
    <t>1548-057W</t>
  </si>
  <si>
    <t> EVER LIVELY</t>
  </si>
  <si>
    <t> COSCO SHIPPING THAMES</t>
  </si>
  <si>
    <t> EVER LIBERAL</t>
  </si>
  <si>
    <t>0AAL5W1MA</t>
    <phoneticPr fontId="12" type="noConversion"/>
  </si>
  <si>
    <t> CMA CGM NIAGARA</t>
  </si>
  <si>
    <t>3J3K</t>
    <phoneticPr fontId="12" type="noConversion"/>
  </si>
  <si>
    <t>BUENOS AIRES</t>
    <phoneticPr fontId="12" type="noConversion"/>
  </si>
  <si>
    <t>0146W</t>
  </si>
  <si>
    <t xml:space="preserve">HYUNDAI BUSAN </t>
    <phoneticPr fontId="12" type="noConversion"/>
  </si>
  <si>
    <t>0144W</t>
  </si>
  <si>
    <t xml:space="preserve">HYUNDAI HONGKONG </t>
    <phoneticPr fontId="12" type="noConversion"/>
  </si>
  <si>
    <t>0083W</t>
  </si>
  <si>
    <t xml:space="preserve">HYUNDAI PLATINUM </t>
    <phoneticPr fontId="12" type="noConversion"/>
  </si>
  <si>
    <t>0132W</t>
  </si>
  <si>
    <t>HYUNDAI GRACE</t>
  </si>
  <si>
    <t xml:space="preserve">MAERSK LINS 
</t>
    <phoneticPr fontId="12" type="noConversion"/>
  </si>
  <si>
    <t xml:space="preserve">MAERSK LEBU </t>
    <phoneticPr fontId="12" type="noConversion"/>
  </si>
  <si>
    <t xml:space="preserve">MAERSK LA PAZ 
</t>
    <phoneticPr fontId="12" type="noConversion"/>
  </si>
  <si>
    <t xml:space="preserve">MONTEVIDEO  </t>
    <phoneticPr fontId="12" type="noConversion"/>
  </si>
  <si>
    <t>二截二开</t>
    <phoneticPr fontId="12" type="noConversion"/>
  </si>
  <si>
    <t xml:space="preserve">MANZANILIO (MEX) </t>
    <phoneticPr fontId="12" type="noConversion"/>
  </si>
  <si>
    <t>S011</t>
    <phoneticPr fontId="12" type="noConversion"/>
  </si>
  <si>
    <t>INTERASIA ENGAGE</t>
  </si>
  <si>
    <t>E317</t>
    <phoneticPr fontId="12" type="noConversion"/>
  </si>
  <si>
    <t>COCHRANE</t>
  </si>
  <si>
    <t>E325</t>
    <phoneticPr fontId="12" type="noConversion"/>
  </si>
  <si>
    <t>VALENCE</t>
  </si>
  <si>
    <t>W236</t>
    <phoneticPr fontId="12" type="noConversion"/>
  </si>
  <si>
    <t>WHL</t>
    <phoneticPr fontId="12" type="noConversion"/>
  </si>
  <si>
    <t>S207</t>
    <phoneticPr fontId="12" type="noConversion"/>
  </si>
  <si>
    <t>WAN HAI 317</t>
  </si>
  <si>
    <t>1J6K</t>
    <phoneticPr fontId="12" type="noConversion"/>
  </si>
  <si>
    <t>NHAVA SHEVA</t>
    <phoneticPr fontId="12" type="noConversion"/>
  </si>
  <si>
    <t> EVER ULYSSES</t>
  </si>
  <si>
    <t> SEATTLE BRIDGE</t>
  </si>
  <si>
    <t> XIN CHANG SHU</t>
  </si>
  <si>
    <t> WAN HAI 515</t>
  </si>
  <si>
    <t>COSCO/ONE</t>
    <phoneticPr fontId="12" type="noConversion"/>
  </si>
  <si>
    <t> COSCO ANTWERP</t>
  </si>
  <si>
    <t>3J1K</t>
    <phoneticPr fontId="12" type="noConversion"/>
  </si>
  <si>
    <t>COLOMBO</t>
    <phoneticPr fontId="12" type="noConversion"/>
  </si>
  <si>
    <t> SEASPAN OSAKA</t>
  </si>
  <si>
    <t> XIN WEN ZHOU</t>
  </si>
  <si>
    <t> INTERASIA HORIZON</t>
  </si>
  <si>
    <t> OOCL AUSTRALIA</t>
  </si>
  <si>
    <t> WAN HAI 508</t>
  </si>
  <si>
    <t>CHENNAI</t>
    <phoneticPr fontId="12" type="noConversion"/>
  </si>
  <si>
    <t>Chennai</t>
    <phoneticPr fontId="12" type="noConversion"/>
  </si>
  <si>
    <t>0MD8LW1MA</t>
  </si>
  <si>
    <t> CMA CGM SYMI</t>
  </si>
  <si>
    <t>0173-106W</t>
  </si>
  <si>
    <t> EVER STEADY</t>
  </si>
  <si>
    <t>0172-110W</t>
  </si>
  <si>
    <t> EVER SALUTE</t>
  </si>
  <si>
    <t>0MD8FW1MA</t>
  </si>
  <si>
    <t> APL GWANGYANG</t>
  </si>
  <si>
    <t>4J2K</t>
    <phoneticPr fontId="12" type="noConversion"/>
  </si>
  <si>
    <r>
      <t>JEBEL ALI</t>
    </r>
    <r>
      <rPr>
        <sz val="10"/>
        <rFont val="宋体"/>
        <family val="3"/>
        <charset val="134"/>
      </rPr>
      <t/>
    </r>
    <phoneticPr fontId="12" type="noConversion"/>
  </si>
  <si>
    <t>0FF9BW1MA</t>
  </si>
  <si>
    <t> CMA CGM OSAKA</t>
  </si>
  <si>
    <t>0FF97W1MA</t>
  </si>
  <si>
    <t> APL ANTWERP</t>
  </si>
  <si>
    <t>CMA</t>
    <phoneticPr fontId="12" type="noConversion"/>
  </si>
  <si>
    <t>PATPARGANJ</t>
    <phoneticPr fontId="12" type="noConversion"/>
  </si>
  <si>
    <t>PATPARGANJ(PIPAVAV)</t>
    <phoneticPr fontId="12" type="noConversion"/>
  </si>
  <si>
    <t>224N</t>
  </si>
  <si>
    <t> OOCL CHARLESTON</t>
  </si>
  <si>
    <t>127N</t>
  </si>
  <si>
    <t> OOCL NEW ZEALAND</t>
  </si>
  <si>
    <t>257N</t>
  </si>
  <si>
    <t> OOCL ZHOUSHAN</t>
  </si>
  <si>
    <t>158N</t>
  </si>
  <si>
    <t>2J3K</t>
    <phoneticPr fontId="12" type="noConversion"/>
  </si>
  <si>
    <t>JAKARTA</t>
  </si>
  <si>
    <t>JAKARTA</t>
    <phoneticPr fontId="12" type="noConversion"/>
  </si>
  <si>
    <t>W008</t>
    <phoneticPr fontId="12" type="noConversion"/>
  </si>
  <si>
    <t>W153</t>
    <phoneticPr fontId="12" type="noConversion"/>
  </si>
  <si>
    <t>W028</t>
    <phoneticPr fontId="12" type="noConversion"/>
  </si>
  <si>
    <t>S010</t>
    <phoneticPr fontId="12" type="noConversion"/>
  </si>
  <si>
    <t>CI3</t>
    <phoneticPr fontId="12" type="noConversion"/>
  </si>
  <si>
    <t>1J7K</t>
  </si>
  <si>
    <t>SINGAPORE</t>
    <phoneticPr fontId="12" type="noConversion"/>
  </si>
  <si>
    <t>S017</t>
    <phoneticPr fontId="12" type="noConversion"/>
  </si>
  <si>
    <t>WAN HAI 178</t>
  </si>
  <si>
    <t>S013</t>
    <phoneticPr fontId="12" type="noConversion"/>
  </si>
  <si>
    <t>WAN HAI 278</t>
  </si>
  <si>
    <t>S015</t>
    <phoneticPr fontId="12" type="noConversion"/>
  </si>
  <si>
    <t>WAN HAI 276</t>
  </si>
  <si>
    <t>S029</t>
    <phoneticPr fontId="12" type="noConversion"/>
  </si>
  <si>
    <t>TOKYO TOWER</t>
  </si>
  <si>
    <t>HOCHIMINH VICT</t>
  </si>
  <si>
    <t>HOCHIMINH VICT</t>
    <phoneticPr fontId="12" type="noConversion"/>
  </si>
  <si>
    <t>WHL(JST)</t>
  </si>
  <si>
    <t>S017</t>
    <phoneticPr fontId="12" type="noConversion"/>
  </si>
  <si>
    <t>4J3K</t>
    <phoneticPr fontId="12" type="noConversion"/>
  </si>
  <si>
    <t>BANGKOK</t>
    <phoneticPr fontId="12" type="noConversion"/>
  </si>
  <si>
    <t xml:space="preserve">BANGKOK </t>
    <phoneticPr fontId="12" type="noConversion"/>
  </si>
  <si>
    <t>MCC</t>
    <phoneticPr fontId="12" type="noConversion"/>
  </si>
  <si>
    <t>MCC</t>
    <phoneticPr fontId="12" type="noConversion"/>
  </si>
  <si>
    <t>MAERSK QINZHOU</t>
    <phoneticPr fontId="12" type="noConversion"/>
  </si>
  <si>
    <t>MAERSK HAI PHONG</t>
  </si>
  <si>
    <t>MCC YANGON</t>
  </si>
  <si>
    <t>MAERSK BINTULU</t>
  </si>
  <si>
    <t>MAERSK MONGLA</t>
  </si>
  <si>
    <t>ETA</t>
    <phoneticPr fontId="12" type="noConversion"/>
  </si>
  <si>
    <t>ETD</t>
    <phoneticPr fontId="12" type="noConversion"/>
  </si>
  <si>
    <t>2J1K</t>
  </si>
  <si>
    <t>CHITTAGONG</t>
    <phoneticPr fontId="12" type="noConversion"/>
  </si>
  <si>
    <t>SOUTHEAST ASIAN AND JANPAN ROUTE</t>
  </si>
  <si>
    <t>ONE</t>
    <phoneticPr fontId="12" type="noConversion"/>
  </si>
  <si>
    <t>ONE</t>
    <phoneticPr fontId="12" type="noConversion"/>
  </si>
  <si>
    <t>FJ325W</t>
  </si>
  <si>
    <t>FJ324W</t>
  </si>
  <si>
    <t>MSC CELESTINO MARESCA </t>
  </si>
  <si>
    <t>5J6K</t>
    <phoneticPr fontId="12" type="noConversion"/>
  </si>
  <si>
    <t>BARCELONA</t>
    <phoneticPr fontId="12" type="noConversion"/>
  </si>
  <si>
    <t>cosco</t>
    <phoneticPr fontId="12" type="noConversion"/>
  </si>
  <si>
    <t>cosco</t>
    <phoneticPr fontId="12" type="noConversion"/>
  </si>
  <si>
    <t> COSCO SHIPPING HIMALAYAS</t>
  </si>
  <si>
    <t>0604-044W</t>
  </si>
  <si>
    <t> THALASSA TYHI</t>
  </si>
  <si>
    <t> CSCL SATURN</t>
  </si>
  <si>
    <t>0602-043W</t>
  </si>
  <si>
    <t> THALASSA DOXA</t>
  </si>
  <si>
    <t xml:space="preserve">Piraeus  </t>
    <phoneticPr fontId="12" type="noConversion"/>
  </si>
  <si>
    <t>Piraeus  </t>
    <phoneticPr fontId="12" type="noConversion"/>
  </si>
  <si>
    <t>YML</t>
    <phoneticPr fontId="12" type="noConversion"/>
  </si>
  <si>
    <t>041W</t>
  </si>
  <si>
    <t xml:space="preserve">YM WONDROUS </t>
    <phoneticPr fontId="12" type="noConversion"/>
  </si>
  <si>
    <t xml:space="preserve">LUDWIGSHAFEN EXPRESS 
</t>
    <phoneticPr fontId="12" type="noConversion"/>
  </si>
  <si>
    <t xml:space="preserve">HONG KONG EXPRESS 
</t>
    <phoneticPr fontId="12" type="noConversion"/>
  </si>
  <si>
    <t xml:space="preserve">YM WINDOW </t>
    <phoneticPr fontId="12" type="noConversion"/>
  </si>
  <si>
    <t xml:space="preserve"> 045W</t>
  </si>
  <si>
    <t>LEVERKUSEN EXPRESS</t>
    <phoneticPr fontId="12" type="noConversion"/>
  </si>
  <si>
    <t>1J1K</t>
    <phoneticPr fontId="12" type="noConversion"/>
  </si>
  <si>
    <t xml:space="preserve">ISTANBUL(k) </t>
    <phoneticPr fontId="12" type="noConversion"/>
  </si>
  <si>
    <t>HMM</t>
    <phoneticPr fontId="12" type="noConversion"/>
  </si>
  <si>
    <t xml:space="preserve"> 011W</t>
  </si>
  <si>
    <t>HMM ROTTERDAM</t>
    <phoneticPr fontId="12" type="noConversion"/>
  </si>
  <si>
    <t>HMM COPENHAGEN</t>
    <phoneticPr fontId="12" type="noConversion"/>
  </si>
  <si>
    <t xml:space="preserve">HMM ST PETERSBURG </t>
    <phoneticPr fontId="12" type="noConversion"/>
  </si>
  <si>
    <t xml:space="preserve">HMM OSLO
</t>
    <phoneticPr fontId="12" type="noConversion"/>
  </si>
  <si>
    <t xml:space="preserve">HMM STOCKHOLM 
</t>
    <phoneticPr fontId="12" type="noConversion"/>
  </si>
  <si>
    <t>1J7K</t>
    <phoneticPr fontId="12" type="noConversion"/>
  </si>
  <si>
    <t>ROTTERDAM</t>
  </si>
  <si>
    <t xml:space="preserve">CFS CUT OFF </t>
    <phoneticPr fontId="12" type="noConversion"/>
  </si>
  <si>
    <t>ROTTERDAM</t>
    <phoneticPr fontId="12" type="noConversion"/>
  </si>
  <si>
    <t>EMC</t>
    <phoneticPr fontId="12" type="noConversion"/>
  </si>
  <si>
    <t> OOCL INDONESIA</t>
  </si>
  <si>
    <t> COSCO SHIPPING GALAXY</t>
  </si>
  <si>
    <t>EMC</t>
    <phoneticPr fontId="12" type="noConversion"/>
  </si>
  <si>
    <t> COSCO SHIPPING STAR</t>
  </si>
  <si>
    <t> OOCL HONG KONG</t>
  </si>
  <si>
    <t> OOCL GERMANY</t>
  </si>
  <si>
    <t xml:space="preserve"> </t>
    <phoneticPr fontId="12" type="noConversion"/>
  </si>
  <si>
    <t>HMM</t>
    <phoneticPr fontId="12" type="noConversion"/>
  </si>
  <si>
    <t>HMM ROTTERDAM</t>
    <phoneticPr fontId="12" type="noConversion"/>
  </si>
  <si>
    <t>HMM</t>
    <phoneticPr fontId="12" type="noConversion"/>
  </si>
  <si>
    <t>HMM COPENHAGEN</t>
    <phoneticPr fontId="12" type="noConversion"/>
  </si>
  <si>
    <t>HMM</t>
    <phoneticPr fontId="12" type="noConversion"/>
  </si>
  <si>
    <t xml:space="preserve">HMM ST PETERSBURG </t>
    <phoneticPr fontId="12" type="noConversion"/>
  </si>
  <si>
    <t xml:space="preserve">HMM OSLO
</t>
    <phoneticPr fontId="12" type="noConversion"/>
  </si>
  <si>
    <t xml:space="preserve"> </t>
    <phoneticPr fontId="12" type="noConversion"/>
  </si>
  <si>
    <t xml:space="preserve">HMM STOCKHOLM 
</t>
    <phoneticPr fontId="12" type="noConversion"/>
  </si>
  <si>
    <t xml:space="preserve"> </t>
    <phoneticPr fontId="12" type="noConversion"/>
  </si>
  <si>
    <t xml:space="preserve"> ETA </t>
  </si>
  <si>
    <t xml:space="preserve"> ETD </t>
  </si>
  <si>
    <t xml:space="preserve"> HAMBURG  </t>
    <phoneticPr fontId="12" type="noConversion"/>
  </si>
  <si>
    <t xml:space="preserve"> CNSZX </t>
  </si>
  <si>
    <t xml:space="preserve"> OPERATOR </t>
  </si>
  <si>
    <t xml:space="preserve"> VOYAGE </t>
  </si>
  <si>
    <t xml:space="preserve"> VESSEL </t>
  </si>
  <si>
    <t>5J7K</t>
    <phoneticPr fontId="12" type="noConversion"/>
  </si>
  <si>
    <t>COSCO</t>
    <phoneticPr fontId="12" type="noConversion"/>
  </si>
  <si>
    <t>0665-018W</t>
  </si>
  <si>
    <t> EVER GLORY</t>
  </si>
  <si>
    <t>COSCO</t>
    <phoneticPr fontId="12" type="noConversion"/>
  </si>
  <si>
    <t>0664-018W</t>
  </si>
  <si>
    <t> EVER GIVEN</t>
  </si>
  <si>
    <t>0663-046W</t>
  </si>
  <si>
    <t> THALASSA PATRIS</t>
  </si>
  <si>
    <t>0662-019W</t>
  </si>
  <si>
    <t> EVER GIFTED</t>
  </si>
  <si>
    <t>3J3K</t>
    <phoneticPr fontId="12" type="noConversion"/>
  </si>
  <si>
    <t>Done</t>
    <phoneticPr fontId="12" type="noConversion"/>
  </si>
  <si>
    <t xml:space="preserve"> HAMBURG  </t>
  </si>
  <si>
    <t xml:space="preserve">HAMBURG </t>
    <phoneticPr fontId="12" type="noConversion"/>
  </si>
  <si>
    <t>(CMA/COSCO/EMC/OOCL) / (HPL/YM/ONE) / (MSK/MSC/HBS/HMM)</t>
    <phoneticPr fontId="12" type="noConversion"/>
  </si>
  <si>
    <t>July</t>
    <phoneticPr fontId="12" type="noConversion"/>
  </si>
  <si>
    <t xml:space="preserve">          Sailing schedule-Shenzhen   </t>
  </si>
  <si>
    <t>2013E</t>
  </si>
  <si>
    <t>REVERENCE</t>
    <phoneticPr fontId="12" type="noConversion"/>
  </si>
  <si>
    <t>2012E</t>
  </si>
  <si>
    <t>2011E</t>
  </si>
  <si>
    <t>REVERENCE</t>
    <phoneticPr fontId="12" type="noConversion"/>
  </si>
  <si>
    <t>2010E</t>
  </si>
  <si>
    <t>2009E</t>
  </si>
  <si>
    <t>2008E</t>
  </si>
  <si>
    <t>2007E</t>
  </si>
  <si>
    <t>2006E</t>
  </si>
  <si>
    <t>STX</t>
    <phoneticPr fontId="12" type="noConversion"/>
  </si>
  <si>
    <t>2005E</t>
    <phoneticPr fontId="12" type="noConversion"/>
  </si>
  <si>
    <t>DATE</t>
  </si>
  <si>
    <t>CLOSING</t>
  </si>
  <si>
    <t xml:space="preserve">INCHON </t>
    <phoneticPr fontId="12" type="noConversion"/>
  </si>
  <si>
    <t>HONGKONG VOYAGER</t>
    <phoneticPr fontId="12" type="noConversion"/>
  </si>
  <si>
    <t>HONGKONG VOYAGER</t>
    <phoneticPr fontId="12" type="noConversion"/>
  </si>
  <si>
    <t>SINOKOR</t>
    <phoneticPr fontId="12" type="noConversion"/>
  </si>
  <si>
    <t>2320E</t>
    <phoneticPr fontId="12" type="noConversion"/>
  </si>
  <si>
    <t>HONGKONG VOYAGER</t>
    <phoneticPr fontId="12" type="noConversion"/>
  </si>
  <si>
    <t>VOYAGE</t>
    <phoneticPr fontId="12" type="noConversion"/>
  </si>
  <si>
    <t>VESSEL</t>
    <phoneticPr fontId="12" type="noConversion"/>
  </si>
  <si>
    <t>PANCON GLORY</t>
    <phoneticPr fontId="12" type="noConversion"/>
  </si>
  <si>
    <t>2327E</t>
    <phoneticPr fontId="12" type="noConversion"/>
  </si>
  <si>
    <t>PANCON GLORY</t>
    <phoneticPr fontId="12" type="noConversion"/>
  </si>
  <si>
    <t>PANCON</t>
    <phoneticPr fontId="12" type="noConversion"/>
  </si>
  <si>
    <t>PANCON GLORY</t>
    <phoneticPr fontId="12" type="noConversion"/>
  </si>
  <si>
    <t xml:space="preserve">BUSAN  </t>
    <phoneticPr fontId="12" type="noConversion"/>
  </si>
  <si>
    <t xml:space="preserve">KOREA  ROUTE </t>
  </si>
  <si>
    <t>TBN</t>
    <phoneticPr fontId="12" type="noConversion"/>
  </si>
  <si>
    <t>114S</t>
    <phoneticPr fontId="12" type="noConversion"/>
  </si>
  <si>
    <t>BROOKLYN BRIDGE</t>
    <phoneticPr fontId="12" type="noConversion"/>
  </si>
  <si>
    <t>089S</t>
    <phoneticPr fontId="12" type="noConversion"/>
  </si>
  <si>
    <t>ITAL LAGUNA</t>
    <phoneticPr fontId="12" type="noConversion"/>
  </si>
  <si>
    <t>TBN</t>
    <phoneticPr fontId="12" type="noConversion"/>
  </si>
  <si>
    <t>MELBOURNE</t>
    <phoneticPr fontId="12" type="noConversion"/>
  </si>
  <si>
    <t>HSD</t>
    <phoneticPr fontId="12" type="noConversion"/>
  </si>
  <si>
    <t>MELBOURNE</t>
    <phoneticPr fontId="12" type="noConversion"/>
  </si>
  <si>
    <t>CMA</t>
    <phoneticPr fontId="12" type="noConversion"/>
  </si>
  <si>
    <t>TBN</t>
    <phoneticPr fontId="12" type="noConversion"/>
  </si>
  <si>
    <t>TO BE ADVISED</t>
    <phoneticPr fontId="12" type="noConversion"/>
  </si>
  <si>
    <t>111S</t>
    <phoneticPr fontId="12" type="noConversion"/>
  </si>
  <si>
    <t>MAERSK SEMAKAU</t>
    <phoneticPr fontId="12" type="noConversion"/>
  </si>
  <si>
    <t>110S</t>
    <phoneticPr fontId="12" type="noConversion"/>
  </si>
  <si>
    <t>PL GERMANY</t>
    <phoneticPr fontId="12" type="noConversion"/>
  </si>
  <si>
    <t>109S</t>
    <phoneticPr fontId="12" type="noConversion"/>
  </si>
  <si>
    <t>MOL PRESENCE</t>
    <phoneticPr fontId="12" type="noConversion"/>
  </si>
  <si>
    <t>108S</t>
    <phoneticPr fontId="12" type="noConversion"/>
  </si>
  <si>
    <t>MOL PROFICIENCY</t>
    <phoneticPr fontId="12" type="noConversion"/>
  </si>
  <si>
    <t>SYDNEY</t>
    <phoneticPr fontId="12" type="noConversion"/>
  </si>
  <si>
    <t>VESSEL</t>
    <phoneticPr fontId="12" type="noConversion"/>
  </si>
  <si>
    <t>247S</t>
    <phoneticPr fontId="12" type="noConversion"/>
  </si>
  <si>
    <t>BREMEN BELLE</t>
    <phoneticPr fontId="12" type="noConversion"/>
  </si>
  <si>
    <t>246S</t>
    <phoneticPr fontId="12" type="noConversion"/>
  </si>
  <si>
    <t>FOLEGANDROS</t>
    <phoneticPr fontId="12" type="noConversion"/>
  </si>
  <si>
    <t>245S</t>
    <phoneticPr fontId="12" type="noConversion"/>
  </si>
  <si>
    <t xml:space="preserve">GSL VINIA </t>
    <phoneticPr fontId="12" type="noConversion"/>
  </si>
  <si>
    <t>244S</t>
    <phoneticPr fontId="12" type="noConversion"/>
  </si>
  <si>
    <t xml:space="preserve">TINA I </t>
    <phoneticPr fontId="12" type="noConversion"/>
  </si>
  <si>
    <t>243S</t>
    <phoneticPr fontId="12" type="noConversion"/>
  </si>
  <si>
    <t>2312S</t>
    <phoneticPr fontId="12" type="noConversion"/>
  </si>
  <si>
    <t>SITC QIUMING</t>
    <phoneticPr fontId="12" type="noConversion"/>
  </si>
  <si>
    <t>2316S</t>
    <phoneticPr fontId="12" type="noConversion"/>
  </si>
  <si>
    <t>SITC HUIMING</t>
    <phoneticPr fontId="12" type="noConversion"/>
  </si>
  <si>
    <t>SITC CHANGMING</t>
    <phoneticPr fontId="12" type="noConversion"/>
  </si>
  <si>
    <t>2310S</t>
    <phoneticPr fontId="12" type="noConversion"/>
  </si>
  <si>
    <t>SITC ZHAOMING</t>
    <phoneticPr fontId="12" type="noConversion"/>
  </si>
  <si>
    <t>SITC</t>
    <phoneticPr fontId="12" type="noConversion"/>
  </si>
  <si>
    <t>SITC CHENMING</t>
    <phoneticPr fontId="12" type="noConversion"/>
  </si>
  <si>
    <t>CHITTAGONG</t>
    <phoneticPr fontId="12" type="noConversion"/>
  </si>
  <si>
    <t>890W</t>
    <phoneticPr fontId="12" type="noConversion"/>
  </si>
  <si>
    <t>NAVIOS BAHAMAS</t>
    <phoneticPr fontId="12" type="noConversion"/>
  </si>
  <si>
    <t>170W</t>
    <phoneticPr fontId="12" type="noConversion"/>
  </si>
  <si>
    <t>EVER UNIFIC</t>
    <phoneticPr fontId="12" type="noConversion"/>
  </si>
  <si>
    <t>894W</t>
    <phoneticPr fontId="12" type="noConversion"/>
  </si>
  <si>
    <t>CELSIUS NAIROBI</t>
    <phoneticPr fontId="12" type="noConversion"/>
  </si>
  <si>
    <t>23002W</t>
    <phoneticPr fontId="12" type="noConversion"/>
  </si>
  <si>
    <t>TS KELANG</t>
    <phoneticPr fontId="12" type="noConversion"/>
  </si>
  <si>
    <t>HMM</t>
    <phoneticPr fontId="12" type="noConversion"/>
  </si>
  <si>
    <t>895W</t>
    <phoneticPr fontId="12" type="noConversion"/>
  </si>
  <si>
    <t>CELSIUS NAPLES</t>
    <phoneticPr fontId="12" type="noConversion"/>
  </si>
  <si>
    <t>COLOMBO</t>
    <phoneticPr fontId="12" type="noConversion"/>
  </si>
  <si>
    <t>QS331A</t>
    <phoneticPr fontId="12" type="noConversion"/>
  </si>
  <si>
    <t>MSC SAMANTHA</t>
    <phoneticPr fontId="12" type="noConversion"/>
  </si>
  <si>
    <t>QS329A</t>
    <phoneticPr fontId="12" type="noConversion"/>
  </si>
  <si>
    <t>MSC VIRGINIA</t>
    <phoneticPr fontId="12" type="noConversion"/>
  </si>
  <si>
    <t>MSC LONG BEACH VI</t>
    <phoneticPr fontId="12" type="noConversion"/>
  </si>
  <si>
    <t>BLANK SAILING</t>
    <phoneticPr fontId="12" type="noConversion"/>
  </si>
  <si>
    <t>MSC</t>
    <phoneticPr fontId="12" type="noConversion"/>
  </si>
  <si>
    <t>0FD7DW1MA</t>
    <phoneticPr fontId="12" type="noConversion"/>
  </si>
  <si>
    <t>ARAYA BHUM</t>
    <phoneticPr fontId="12" type="noConversion"/>
  </si>
  <si>
    <t>0MEDLW1MA</t>
    <phoneticPr fontId="12" type="noConversion"/>
  </si>
  <si>
    <t>CMA CGM INTEGRITY</t>
    <phoneticPr fontId="12" type="noConversion"/>
  </si>
  <si>
    <t>244W</t>
    <phoneticPr fontId="12" type="noConversion"/>
  </si>
  <si>
    <t>SHIJING</t>
    <phoneticPr fontId="12" type="noConversion"/>
  </si>
  <si>
    <t>243W</t>
    <phoneticPr fontId="12" type="noConversion"/>
  </si>
  <si>
    <t>ALS APOLLO</t>
    <phoneticPr fontId="12" type="noConversion"/>
  </si>
  <si>
    <t>242W</t>
    <phoneticPr fontId="12" type="noConversion"/>
  </si>
  <si>
    <t>NORTHERN DIAMOND</t>
    <phoneticPr fontId="12" type="noConversion"/>
  </si>
  <si>
    <t>241W</t>
    <phoneticPr fontId="12" type="noConversion"/>
  </si>
  <si>
    <t>SOFIA I</t>
    <phoneticPr fontId="12" type="noConversion"/>
  </si>
  <si>
    <t>MSK</t>
    <phoneticPr fontId="12" type="noConversion"/>
  </si>
  <si>
    <t>268W</t>
    <phoneticPr fontId="12" type="noConversion"/>
  </si>
  <si>
    <t>XIN PU DONG</t>
    <phoneticPr fontId="12" type="noConversion"/>
  </si>
  <si>
    <t>2305W</t>
    <phoneticPr fontId="12" type="noConversion"/>
  </si>
  <si>
    <t>KMTC MUNDRA</t>
    <phoneticPr fontId="12" type="noConversion"/>
  </si>
  <si>
    <t>02328W</t>
    <phoneticPr fontId="12" type="noConversion"/>
  </si>
  <si>
    <t>ESL KABIR</t>
    <phoneticPr fontId="12" type="noConversion"/>
  </si>
  <si>
    <t>TSL</t>
    <phoneticPr fontId="12" type="noConversion"/>
  </si>
  <si>
    <t>23002W</t>
    <phoneticPr fontId="12" type="noConversion"/>
  </si>
  <si>
    <t>ZHONG GU JI NAN</t>
    <phoneticPr fontId="12" type="noConversion"/>
  </si>
  <si>
    <t>0FF97W1MA</t>
    <phoneticPr fontId="12" type="noConversion"/>
  </si>
  <si>
    <t>APL ANTWERP</t>
    <phoneticPr fontId="12" type="noConversion"/>
  </si>
  <si>
    <t>0FF95W1MA</t>
    <phoneticPr fontId="12" type="noConversion"/>
  </si>
  <si>
    <t>CMA CGM BRAHMAPUTRA</t>
    <phoneticPr fontId="12" type="noConversion"/>
  </si>
  <si>
    <t>0FF93W1MA</t>
    <phoneticPr fontId="12" type="noConversion"/>
  </si>
  <si>
    <t>CMA CGM FIGARO</t>
    <phoneticPr fontId="12" type="noConversion"/>
  </si>
  <si>
    <t>COSCO/OOCL</t>
    <phoneticPr fontId="12" type="noConversion"/>
  </si>
  <si>
    <t>0FF8ZW1MA</t>
    <phoneticPr fontId="12" type="noConversion"/>
  </si>
  <si>
    <t>LOTUS A</t>
    <phoneticPr fontId="12" type="noConversion"/>
  </si>
  <si>
    <t>KARACHI</t>
    <phoneticPr fontId="12" type="noConversion"/>
  </si>
  <si>
    <t>083W</t>
    <phoneticPr fontId="12" type="noConversion"/>
  </si>
  <si>
    <t>XIN TIAN JIN</t>
    <phoneticPr fontId="12" type="noConversion"/>
  </si>
  <si>
    <t>2304W</t>
    <phoneticPr fontId="12" type="noConversion"/>
  </si>
  <si>
    <t>KMTC MUMBAI</t>
    <phoneticPr fontId="12" type="noConversion"/>
  </si>
  <si>
    <t>008W</t>
    <phoneticPr fontId="12" type="noConversion"/>
  </si>
  <si>
    <t>15W</t>
    <phoneticPr fontId="12" type="noConversion"/>
  </si>
  <si>
    <t>SHIMIN</t>
    <phoneticPr fontId="12" type="noConversion"/>
  </si>
  <si>
    <t>VOYAGE</t>
    <phoneticPr fontId="12" type="noConversion"/>
  </si>
  <si>
    <t>W015</t>
    <phoneticPr fontId="12" type="noConversion"/>
  </si>
  <si>
    <t>WAN HAI 522</t>
    <phoneticPr fontId="12" type="noConversion"/>
  </si>
  <si>
    <t>W046</t>
    <phoneticPr fontId="12" type="noConversion"/>
  </si>
  <si>
    <t>INTERASIA INSPIRATION</t>
    <phoneticPr fontId="12" type="noConversion"/>
  </si>
  <si>
    <t>KMTC JEBEL ALI</t>
    <phoneticPr fontId="12" type="noConversion"/>
  </si>
  <si>
    <t>WANHAI</t>
    <phoneticPr fontId="12" type="noConversion"/>
  </si>
  <si>
    <t>W301</t>
    <phoneticPr fontId="12" type="noConversion"/>
  </si>
  <si>
    <t>TIGER CHENNAI</t>
    <phoneticPr fontId="12" type="noConversion"/>
  </si>
  <si>
    <t>RCL</t>
    <phoneticPr fontId="12" type="noConversion"/>
  </si>
  <si>
    <t>CHENNAI</t>
    <phoneticPr fontId="12" type="noConversion"/>
  </si>
  <si>
    <t>ONE</t>
    <phoneticPr fontId="12" type="noConversion"/>
  </si>
  <si>
    <t>23004W</t>
    <phoneticPr fontId="12" type="noConversion"/>
  </si>
  <si>
    <t>173W</t>
    <phoneticPr fontId="12" type="noConversion"/>
  </si>
  <si>
    <t>EVER EAGLE</t>
    <phoneticPr fontId="12" type="noConversion"/>
  </si>
  <si>
    <t>W225</t>
    <phoneticPr fontId="12" type="noConversion"/>
  </si>
  <si>
    <t>WAN HAI 311</t>
    <phoneticPr fontId="12" type="noConversion"/>
  </si>
  <si>
    <t>W002</t>
    <phoneticPr fontId="12" type="noConversion"/>
  </si>
  <si>
    <t>WAN HAI 362</t>
    <phoneticPr fontId="12" type="noConversion"/>
  </si>
  <si>
    <t>W022</t>
    <phoneticPr fontId="12" type="noConversion"/>
  </si>
  <si>
    <t>INTERASIA RESILIENCE</t>
    <phoneticPr fontId="12" type="noConversion"/>
  </si>
  <si>
    <t>W016</t>
    <phoneticPr fontId="12" type="noConversion"/>
  </si>
  <si>
    <t>WAN HAI 309</t>
    <phoneticPr fontId="12" type="noConversion"/>
  </si>
  <si>
    <t>W426</t>
    <phoneticPr fontId="12" type="noConversion"/>
  </si>
  <si>
    <t>WAN HAI 307</t>
    <phoneticPr fontId="12" type="noConversion"/>
  </si>
  <si>
    <t>CLOSING</t>
    <phoneticPr fontId="12" type="noConversion"/>
  </si>
  <si>
    <t>NHAVA SHEVA</t>
    <phoneticPr fontId="12" type="noConversion"/>
  </si>
  <si>
    <t>0XW1RS1NC</t>
    <phoneticPr fontId="12" type="noConversion"/>
  </si>
  <si>
    <t>CMA CGM EIFFEL</t>
    <phoneticPr fontId="12" type="noConversion"/>
  </si>
  <si>
    <t>0XW1PS1NC</t>
    <phoneticPr fontId="12" type="noConversion"/>
  </si>
  <si>
    <t>DERBY D</t>
    <phoneticPr fontId="12" type="noConversion"/>
  </si>
  <si>
    <t>MANILA</t>
    <phoneticPr fontId="12" type="noConversion"/>
  </si>
  <si>
    <t>0BYERS1NC</t>
    <phoneticPr fontId="12" type="noConversion"/>
  </si>
  <si>
    <t>KILIMANJARO</t>
    <phoneticPr fontId="12" type="noConversion"/>
  </si>
  <si>
    <t>0BYEPS1NC</t>
    <phoneticPr fontId="12" type="noConversion"/>
  </si>
  <si>
    <t>NORTHERN PROMOTION</t>
    <phoneticPr fontId="12" type="noConversion"/>
  </si>
  <si>
    <t>0BYENS1NC</t>
    <phoneticPr fontId="12" type="noConversion"/>
  </si>
  <si>
    <t>XIAMEN</t>
    <phoneticPr fontId="12" type="noConversion"/>
  </si>
  <si>
    <t>0BYELS1NC</t>
    <phoneticPr fontId="12" type="noConversion"/>
  </si>
  <si>
    <t>REN JIAN 17</t>
    <phoneticPr fontId="12" type="noConversion"/>
  </si>
  <si>
    <t>0BYEJS1NC</t>
    <phoneticPr fontId="12" type="noConversion"/>
  </si>
  <si>
    <t>SPIRIT OF LISBON</t>
    <phoneticPr fontId="12" type="noConversion"/>
  </si>
  <si>
    <t>PORT KELANG</t>
    <phoneticPr fontId="12" type="noConversion"/>
  </si>
  <si>
    <t>077S</t>
    <phoneticPr fontId="12" type="noConversion"/>
  </si>
  <si>
    <t>XIN NING BO</t>
    <phoneticPr fontId="12" type="noConversion"/>
  </si>
  <si>
    <t>126S</t>
    <phoneticPr fontId="12" type="noConversion"/>
  </si>
  <si>
    <t>OOCL CALIFORNIA</t>
    <phoneticPr fontId="12" type="noConversion"/>
  </si>
  <si>
    <t>055S</t>
    <phoneticPr fontId="12" type="noConversion"/>
  </si>
  <si>
    <t>COSCO VALENCIA</t>
    <phoneticPr fontId="12" type="noConversion"/>
  </si>
  <si>
    <t>OOCL</t>
    <phoneticPr fontId="12" type="noConversion"/>
  </si>
  <si>
    <t>076S</t>
    <phoneticPr fontId="12" type="noConversion"/>
  </si>
  <si>
    <t>0XL39S1NC</t>
    <phoneticPr fontId="12" type="noConversion"/>
  </si>
  <si>
    <t>TONSBERG</t>
    <phoneticPr fontId="12" type="noConversion"/>
  </si>
  <si>
    <t>0XL37S1NC</t>
    <phoneticPr fontId="12" type="noConversion"/>
  </si>
  <si>
    <t>JONATHAN SWIFT</t>
    <phoneticPr fontId="12" type="noConversion"/>
  </si>
  <si>
    <t>0XL35S1NC</t>
    <phoneticPr fontId="12" type="noConversion"/>
  </si>
  <si>
    <t>API BHUM</t>
    <phoneticPr fontId="12" type="noConversion"/>
  </si>
  <si>
    <t>KMTC</t>
    <phoneticPr fontId="12" type="noConversion"/>
  </si>
  <si>
    <t>0XL33S1NC</t>
    <phoneticPr fontId="12" type="noConversion"/>
  </si>
  <si>
    <t>SEATTLE EXPRESS</t>
    <phoneticPr fontId="12" type="noConversion"/>
  </si>
  <si>
    <t>JAKARTA</t>
    <phoneticPr fontId="12" type="noConversion"/>
  </si>
  <si>
    <t>104S</t>
    <phoneticPr fontId="12" type="noConversion"/>
  </si>
  <si>
    <t>COSCO COLOMBO</t>
    <phoneticPr fontId="12" type="noConversion"/>
  </si>
  <si>
    <t>227S</t>
    <phoneticPr fontId="12" type="noConversion"/>
  </si>
  <si>
    <t>XIN YING KOU</t>
    <phoneticPr fontId="12" type="noConversion"/>
  </si>
  <si>
    <t>COSCO</t>
    <phoneticPr fontId="12" type="noConversion"/>
  </si>
  <si>
    <t>2311W</t>
    <phoneticPr fontId="12" type="noConversion"/>
  </si>
  <si>
    <t>ASL HONG KONG</t>
    <phoneticPr fontId="12" type="noConversion"/>
  </si>
  <si>
    <t>2312W</t>
    <phoneticPr fontId="12" type="noConversion"/>
  </si>
  <si>
    <t>ASL PEONY</t>
    <phoneticPr fontId="12" type="noConversion"/>
  </si>
  <si>
    <t>2310W</t>
    <phoneticPr fontId="12" type="noConversion"/>
  </si>
  <si>
    <t>CMA/OOCL</t>
    <phoneticPr fontId="12" type="noConversion"/>
  </si>
  <si>
    <t>HAIPHONG</t>
    <phoneticPr fontId="12" type="noConversion"/>
  </si>
  <si>
    <t>056S</t>
    <phoneticPr fontId="12" type="noConversion"/>
  </si>
  <si>
    <t>AS PAMELA</t>
    <phoneticPr fontId="12" type="noConversion"/>
  </si>
  <si>
    <t>023S</t>
    <phoneticPr fontId="12" type="noConversion"/>
  </si>
  <si>
    <t>MERATUS JAYAGIRI</t>
    <phoneticPr fontId="12" type="noConversion"/>
  </si>
  <si>
    <t>153S</t>
    <phoneticPr fontId="12" type="noConversion"/>
  </si>
  <si>
    <t>WAN XING DA</t>
    <phoneticPr fontId="12" type="noConversion"/>
  </si>
  <si>
    <t>162S</t>
    <phoneticPr fontId="12" type="noConversion"/>
  </si>
  <si>
    <t>ZHONG HANG SHENG</t>
    <phoneticPr fontId="12" type="noConversion"/>
  </si>
  <si>
    <t>HOCHIMINH</t>
  </si>
  <si>
    <t>050S</t>
    <phoneticPr fontId="12" type="noConversion"/>
  </si>
  <si>
    <t>LYDIA</t>
    <phoneticPr fontId="12" type="noConversion"/>
  </si>
  <si>
    <t>146S</t>
    <phoneticPr fontId="12" type="noConversion"/>
  </si>
  <si>
    <t>RACHA BHUM</t>
    <phoneticPr fontId="12" type="noConversion"/>
  </si>
  <si>
    <t>030S</t>
    <phoneticPr fontId="12" type="noConversion"/>
  </si>
  <si>
    <t>LIOBA</t>
    <phoneticPr fontId="12" type="noConversion"/>
  </si>
  <si>
    <t>049S</t>
    <phoneticPr fontId="12" type="noConversion"/>
  </si>
  <si>
    <t>145S</t>
    <phoneticPr fontId="12" type="noConversion"/>
  </si>
  <si>
    <t>HOCHIMINH</t>
    <phoneticPr fontId="12" type="noConversion"/>
  </si>
  <si>
    <t>029W</t>
    <phoneticPr fontId="12" type="noConversion"/>
  </si>
  <si>
    <t>COSCO SHIPPING PLANET</t>
    <phoneticPr fontId="12" type="noConversion"/>
  </si>
  <si>
    <t>057W</t>
    <phoneticPr fontId="12" type="noConversion"/>
  </si>
  <si>
    <t>CSCL GLOBE</t>
    <phoneticPr fontId="12" type="noConversion"/>
  </si>
  <si>
    <t>030W</t>
    <phoneticPr fontId="12" type="noConversion"/>
  </si>
  <si>
    <t>COSCO SHIPPING AQUARIUS</t>
    <phoneticPr fontId="12" type="noConversion"/>
  </si>
  <si>
    <t>058W</t>
    <phoneticPr fontId="12" type="noConversion"/>
  </si>
  <si>
    <t>CSCL INDIAN OCEAN</t>
    <phoneticPr fontId="12" type="noConversion"/>
  </si>
  <si>
    <t>JEBEL ALI</t>
  </si>
  <si>
    <t>0069W</t>
    <phoneticPr fontId="12" type="noConversion"/>
  </si>
  <si>
    <t>CSCL NEPTUNE</t>
    <phoneticPr fontId="12" type="noConversion"/>
  </si>
  <si>
    <t>0051W</t>
    <phoneticPr fontId="12" type="noConversion"/>
  </si>
  <si>
    <t>0021W</t>
    <phoneticPr fontId="12" type="noConversion"/>
  </si>
  <si>
    <t>081W</t>
    <phoneticPr fontId="12" type="noConversion"/>
  </si>
  <si>
    <t>CSCL MERCURY</t>
    <phoneticPr fontId="12" type="noConversion"/>
  </si>
  <si>
    <t>050W</t>
    <phoneticPr fontId="12" type="noConversion"/>
  </si>
  <si>
    <t>020W</t>
    <phoneticPr fontId="12" type="noConversion"/>
  </si>
  <si>
    <t>080W</t>
    <phoneticPr fontId="12" type="noConversion"/>
  </si>
  <si>
    <t>021W</t>
    <phoneticPr fontId="12" type="noConversion"/>
  </si>
  <si>
    <t>DUBAI/JEBEL ALI</t>
    <phoneticPr fontId="12" type="noConversion"/>
  </si>
  <si>
    <t>011W</t>
    <phoneticPr fontId="12" type="noConversion"/>
  </si>
  <si>
    <t>AL MURAYKH</t>
    <phoneticPr fontId="12" type="noConversion"/>
  </si>
  <si>
    <t>009W</t>
    <phoneticPr fontId="12" type="noConversion"/>
  </si>
  <si>
    <t>MOL TRUTH</t>
    <phoneticPr fontId="12" type="noConversion"/>
  </si>
  <si>
    <t>012W</t>
    <phoneticPr fontId="12" type="noConversion"/>
  </si>
  <si>
    <t>TIHAMA</t>
    <phoneticPr fontId="12" type="noConversion"/>
  </si>
  <si>
    <r>
      <t>Y</t>
    </r>
    <r>
      <rPr>
        <sz val="11"/>
        <color indexed="8"/>
        <rFont val="Times New Roman"/>
        <family val="1"/>
      </rPr>
      <t>ML</t>
    </r>
    <phoneticPr fontId="12" type="noConversion"/>
  </si>
  <si>
    <t>MOL TRIUMPH</t>
    <phoneticPr fontId="12" type="noConversion"/>
  </si>
  <si>
    <t>SINGAPORE</t>
    <phoneticPr fontId="12" type="noConversion"/>
  </si>
  <si>
    <t>2314S</t>
    <phoneticPr fontId="12" type="noConversion"/>
  </si>
  <si>
    <t>SITC GUANGDONG</t>
    <phoneticPr fontId="12" type="noConversion"/>
  </si>
  <si>
    <t>SITC SHUNDE</t>
    <phoneticPr fontId="12" type="noConversion"/>
  </si>
  <si>
    <t>SITC XIANDE</t>
    <phoneticPr fontId="12" type="noConversion"/>
  </si>
  <si>
    <t>SITC LIAONING</t>
    <phoneticPr fontId="12" type="noConversion"/>
  </si>
  <si>
    <t>SITC FUJIAN</t>
    <phoneticPr fontId="12" type="noConversion"/>
  </si>
  <si>
    <t>BANGKOK</t>
    <phoneticPr fontId="12" type="noConversion"/>
  </si>
  <si>
    <t>932S</t>
    <phoneticPr fontId="12" type="noConversion"/>
  </si>
  <si>
    <t>XUTRA BHUM</t>
    <phoneticPr fontId="12" type="noConversion"/>
  </si>
  <si>
    <t>043S</t>
    <phoneticPr fontId="12" type="noConversion"/>
  </si>
  <si>
    <t>YM CERTAINTY</t>
    <phoneticPr fontId="12" type="noConversion"/>
  </si>
  <si>
    <t>107S</t>
    <phoneticPr fontId="12" type="noConversion"/>
  </si>
  <si>
    <t>GH BORA</t>
    <phoneticPr fontId="12" type="noConversion"/>
  </si>
  <si>
    <t>931S</t>
    <phoneticPr fontId="12" type="noConversion"/>
  </si>
  <si>
    <t>YML</t>
    <phoneticPr fontId="12" type="noConversion"/>
  </si>
  <si>
    <t>042S</t>
    <phoneticPr fontId="12" type="noConversion"/>
  </si>
  <si>
    <t>HONGKONG</t>
  </si>
  <si>
    <t>ASL</t>
    <phoneticPr fontId="12" type="noConversion"/>
  </si>
  <si>
    <t>HONGKONG</t>
    <phoneticPr fontId="12" type="noConversion"/>
  </si>
  <si>
    <t>020E</t>
    <phoneticPr fontId="12" type="noConversion"/>
  </si>
  <si>
    <t>SEASPAN HUDSON</t>
    <phoneticPr fontId="12" type="noConversion"/>
  </si>
  <si>
    <t>OPPF1E1MA</t>
    <phoneticPr fontId="12" type="noConversion"/>
  </si>
  <si>
    <t>APL DUBLIN</t>
    <phoneticPr fontId="12" type="noConversion"/>
  </si>
  <si>
    <t>0PPG3E1MA</t>
    <phoneticPr fontId="12" type="noConversion"/>
  </si>
  <si>
    <t>CMA CGM MUSCA</t>
    <phoneticPr fontId="12" type="noConversion"/>
  </si>
  <si>
    <t>051E</t>
    <phoneticPr fontId="12" type="noConversion"/>
  </si>
  <si>
    <t>CSCL LONG BEACH</t>
    <phoneticPr fontId="12" type="noConversion"/>
  </si>
  <si>
    <t>0PPFZE1MA</t>
    <phoneticPr fontId="12" type="noConversion"/>
  </si>
  <si>
    <t>CMA CGM HYDRA</t>
    <phoneticPr fontId="12" type="noConversion"/>
  </si>
  <si>
    <t>COLON</t>
    <phoneticPr fontId="12" type="noConversion"/>
  </si>
  <si>
    <t>FJ331W</t>
    <phoneticPr fontId="12" type="noConversion"/>
  </si>
  <si>
    <t>MSC AMELIA</t>
    <phoneticPr fontId="12" type="noConversion"/>
  </si>
  <si>
    <t>FJ330W</t>
    <phoneticPr fontId="12" type="noConversion"/>
  </si>
  <si>
    <t>MSC MIA</t>
    <phoneticPr fontId="12" type="noConversion"/>
  </si>
  <si>
    <t>FJ329W</t>
    <phoneticPr fontId="12" type="noConversion"/>
  </si>
  <si>
    <t>MSC MICHELLE</t>
    <phoneticPr fontId="12" type="noConversion"/>
  </si>
  <si>
    <t>FJ328W</t>
    <phoneticPr fontId="12" type="noConversion"/>
  </si>
  <si>
    <t>MSC GULSUN</t>
    <phoneticPr fontId="12" type="noConversion"/>
  </si>
  <si>
    <t>FJ327W</t>
    <phoneticPr fontId="12" type="noConversion"/>
  </si>
  <si>
    <t>MSC SIXIN</t>
    <phoneticPr fontId="12" type="noConversion"/>
  </si>
  <si>
    <t xml:space="preserve">CAUCEDO </t>
    <phoneticPr fontId="12" type="noConversion"/>
  </si>
  <si>
    <t>TO BE ADVISED</t>
    <phoneticPr fontId="12" type="noConversion"/>
  </si>
  <si>
    <t>033S</t>
    <phoneticPr fontId="12" type="noConversion"/>
  </si>
  <si>
    <t>CHASTINE MAERSK</t>
    <phoneticPr fontId="12" type="noConversion"/>
  </si>
  <si>
    <t>032S</t>
    <phoneticPr fontId="12" type="noConversion"/>
  </si>
  <si>
    <t>CAROLINE MAERSK</t>
    <phoneticPr fontId="12" type="noConversion"/>
  </si>
  <si>
    <t>031S</t>
    <phoneticPr fontId="12" type="noConversion"/>
  </si>
  <si>
    <t>CORNELIUS MAERSK</t>
    <phoneticPr fontId="12" type="noConversion"/>
  </si>
  <si>
    <t>CAUCEDO</t>
    <phoneticPr fontId="12" type="noConversion"/>
  </si>
  <si>
    <t>061E</t>
    <phoneticPr fontId="12" type="noConversion"/>
  </si>
  <si>
    <t>XIN OU ZHOU</t>
    <phoneticPr fontId="12" type="noConversion"/>
  </si>
  <si>
    <t>052E</t>
    <phoneticPr fontId="12" type="noConversion"/>
  </si>
  <si>
    <t>CSCL AUTUMN</t>
    <phoneticPr fontId="12" type="noConversion"/>
  </si>
  <si>
    <t>153E</t>
    <phoneticPr fontId="12" type="noConversion"/>
  </si>
  <si>
    <t>XIN WEI HAI</t>
    <phoneticPr fontId="12" type="noConversion"/>
  </si>
  <si>
    <t>089E</t>
    <phoneticPr fontId="12" type="noConversion"/>
  </si>
  <si>
    <t>COSCO ASIA</t>
    <phoneticPr fontId="12" type="noConversion"/>
  </si>
  <si>
    <t>158E</t>
    <phoneticPr fontId="12" type="noConversion"/>
  </si>
  <si>
    <t>XIN YA ZHOU</t>
    <phoneticPr fontId="12" type="noConversion"/>
  </si>
  <si>
    <t>CHASTINE MAERSK</t>
    <phoneticPr fontId="12" type="noConversion"/>
  </si>
  <si>
    <t>2331E</t>
    <phoneticPr fontId="12" type="noConversion"/>
  </si>
  <si>
    <t>SEASPAN BEYOND</t>
    <phoneticPr fontId="12" type="noConversion"/>
  </si>
  <si>
    <t>2330E</t>
    <phoneticPr fontId="12" type="noConversion"/>
  </si>
  <si>
    <t>SEASPAN BELLWETHER</t>
    <phoneticPr fontId="12" type="noConversion"/>
  </si>
  <si>
    <t>FZ329A</t>
    <phoneticPr fontId="12" type="noConversion"/>
  </si>
  <si>
    <t>NAVARINO</t>
    <phoneticPr fontId="12" type="noConversion"/>
  </si>
  <si>
    <t>2328E</t>
    <phoneticPr fontId="12" type="noConversion"/>
  </si>
  <si>
    <t>COYHAIQUE</t>
    <phoneticPr fontId="12" type="noConversion"/>
  </si>
  <si>
    <t>SEASPAN BRILLIANCE</t>
    <phoneticPr fontId="12" type="noConversion"/>
  </si>
  <si>
    <t>033S</t>
    <phoneticPr fontId="12" type="noConversion"/>
  </si>
  <si>
    <t xml:space="preserve">MANZANILIO (MEX) </t>
    <phoneticPr fontId="12" type="noConversion"/>
  </si>
  <si>
    <t>XIN OU ZHOU</t>
    <phoneticPr fontId="12" type="noConversion"/>
  </si>
  <si>
    <t>CSCL AUTUMN</t>
    <phoneticPr fontId="12" type="noConversion"/>
  </si>
  <si>
    <t>XIN YA ZHOU</t>
    <phoneticPr fontId="12" type="noConversion"/>
  </si>
  <si>
    <t>SAN ANTONIO</t>
    <phoneticPr fontId="12" type="noConversion"/>
  </si>
  <si>
    <t>CALLAO</t>
    <phoneticPr fontId="12" type="noConversion"/>
  </si>
  <si>
    <t>2326E</t>
    <phoneticPr fontId="12" type="noConversion"/>
  </si>
  <si>
    <t>SEASPAN BREEZE</t>
    <phoneticPr fontId="12" type="noConversion"/>
  </si>
  <si>
    <t>0037E</t>
    <phoneticPr fontId="12" type="noConversion"/>
  </si>
  <si>
    <t>HYUNDAI SATURN</t>
    <phoneticPr fontId="12" type="noConversion"/>
  </si>
  <si>
    <t>2324E</t>
    <phoneticPr fontId="12" type="noConversion"/>
  </si>
  <si>
    <t>KUALA LUMPUR EXPRESS</t>
    <phoneticPr fontId="12" type="noConversion"/>
  </si>
  <si>
    <t>2323E</t>
    <phoneticPr fontId="12" type="noConversion"/>
  </si>
  <si>
    <t>VANTAGE</t>
    <phoneticPr fontId="12" type="noConversion"/>
  </si>
  <si>
    <t>2322E</t>
    <phoneticPr fontId="12" type="noConversion"/>
  </si>
  <si>
    <t>VALOR</t>
    <phoneticPr fontId="12" type="noConversion"/>
  </si>
  <si>
    <r>
      <t>0</t>
    </r>
    <r>
      <rPr>
        <sz val="11"/>
        <color indexed="8"/>
        <rFont val="Times New Roman"/>
        <family val="1"/>
      </rPr>
      <t>11W</t>
    </r>
    <phoneticPr fontId="12" type="noConversion"/>
  </si>
  <si>
    <t>COSCO SHIPPING SCORPIO</t>
    <phoneticPr fontId="12" type="noConversion"/>
  </si>
  <si>
    <r>
      <t>0</t>
    </r>
    <r>
      <rPr>
        <sz val="11"/>
        <color indexed="8"/>
        <rFont val="Times New Roman"/>
        <family val="1"/>
      </rPr>
      <t>12W</t>
    </r>
    <phoneticPr fontId="12" type="noConversion"/>
  </si>
  <si>
    <t>COSCO SHIPPING VIRGO</t>
    <phoneticPr fontId="12" type="noConversion"/>
  </si>
  <si>
    <t>010W</t>
    <phoneticPr fontId="12" type="noConversion"/>
  </si>
  <si>
    <t>COSCO SHIPPING NEBULA</t>
    <phoneticPr fontId="12" type="noConversion"/>
  </si>
  <si>
    <t>COSCO SHIPPING SAGITTA RIUS</t>
    <phoneticPr fontId="12" type="noConversion"/>
  </si>
  <si>
    <t>012W</t>
    <phoneticPr fontId="12" type="noConversion"/>
  </si>
  <si>
    <t>COSCO SHIPPING LIBRA</t>
    <phoneticPr fontId="12" type="noConversion"/>
  </si>
  <si>
    <t>HAM-SUD</t>
    <phoneticPr fontId="12" type="noConversion"/>
  </si>
  <si>
    <t>BUENOS AIRES</t>
    <phoneticPr fontId="12" type="noConversion"/>
  </si>
  <si>
    <t>CMA</t>
    <phoneticPr fontId="12" type="noConversion"/>
  </si>
  <si>
    <t>0033W</t>
    <phoneticPr fontId="12" type="noConversion"/>
  </si>
  <si>
    <t>KOTA PAHLAWAN</t>
    <phoneticPr fontId="12" type="noConversion"/>
  </si>
  <si>
    <t>VESSEL</t>
    <phoneticPr fontId="12" type="noConversion"/>
  </si>
  <si>
    <t>SANTOS</t>
    <phoneticPr fontId="12" type="noConversion"/>
  </si>
  <si>
    <t>2331E</t>
    <phoneticPr fontId="12" type="noConversion"/>
  </si>
  <si>
    <t>SEASPAN BEYOND</t>
    <phoneticPr fontId="12" type="noConversion"/>
  </si>
  <si>
    <t>2330E</t>
    <phoneticPr fontId="12" type="noConversion"/>
  </si>
  <si>
    <t>SEASPAN BELLWETHER</t>
    <phoneticPr fontId="12" type="noConversion"/>
  </si>
  <si>
    <t>FZ329A</t>
    <phoneticPr fontId="12" type="noConversion"/>
  </si>
  <si>
    <t>NAVARINO</t>
    <phoneticPr fontId="12" type="noConversion"/>
  </si>
  <si>
    <t>2328E</t>
    <phoneticPr fontId="12" type="noConversion"/>
  </si>
  <si>
    <t>COYHAIQUE</t>
    <phoneticPr fontId="12" type="noConversion"/>
  </si>
  <si>
    <t>ONE</t>
    <phoneticPr fontId="12" type="noConversion"/>
  </si>
  <si>
    <t>2327E</t>
    <phoneticPr fontId="12" type="noConversion"/>
  </si>
  <si>
    <t>SEASPAN BRILLIANCE</t>
    <phoneticPr fontId="12" type="noConversion"/>
  </si>
  <si>
    <t>TBN</t>
    <phoneticPr fontId="12" type="noConversion"/>
  </si>
  <si>
    <t>TO BE ADVISED</t>
    <phoneticPr fontId="12" type="noConversion"/>
  </si>
  <si>
    <t>114W</t>
    <phoneticPr fontId="12" type="noConversion"/>
  </si>
  <si>
    <t>ZIM SHANGHAI</t>
    <phoneticPr fontId="12" type="noConversion"/>
  </si>
  <si>
    <t>096W</t>
    <phoneticPr fontId="12" type="noConversion"/>
  </si>
  <si>
    <t>COSCO SURABAYA</t>
    <phoneticPr fontId="12" type="noConversion"/>
  </si>
  <si>
    <t>071W</t>
    <phoneticPr fontId="12" type="noConversion"/>
  </si>
  <si>
    <t>COSCO WELLINGTON</t>
    <phoneticPr fontId="12" type="noConversion"/>
  </si>
  <si>
    <t>BLANK SAILING</t>
    <phoneticPr fontId="12" type="noConversion"/>
  </si>
  <si>
    <t>940W</t>
    <phoneticPr fontId="12" type="noConversion"/>
  </si>
  <si>
    <t>2M012</t>
    <phoneticPr fontId="12" type="noConversion"/>
  </si>
  <si>
    <t>939W</t>
    <phoneticPr fontId="12" type="noConversion"/>
  </si>
  <si>
    <t>MARGRETHE MAERSK</t>
    <phoneticPr fontId="12" type="noConversion"/>
  </si>
  <si>
    <t>938W</t>
    <phoneticPr fontId="12" type="noConversion"/>
  </si>
  <si>
    <t>MAASTRICHT MAERSK</t>
    <phoneticPr fontId="12" type="noConversion"/>
  </si>
  <si>
    <t>937W</t>
    <phoneticPr fontId="12" type="noConversion"/>
  </si>
  <si>
    <t>MSC VENICE</t>
    <phoneticPr fontId="12" type="noConversion"/>
  </si>
  <si>
    <t>936W</t>
    <phoneticPr fontId="12" type="noConversion"/>
  </si>
  <si>
    <t>ESTELLE MAERSK</t>
    <phoneticPr fontId="12" type="noConversion"/>
  </si>
  <si>
    <t>MONTEVIDEO</t>
    <phoneticPr fontId="12" type="noConversion"/>
  </si>
  <si>
    <t>033E</t>
    <phoneticPr fontId="12" type="noConversion"/>
  </si>
  <si>
    <t>CSCL YELLOW SEA</t>
    <phoneticPr fontId="12" type="noConversion"/>
  </si>
  <si>
    <t>036E</t>
    <phoneticPr fontId="12" type="noConversion"/>
  </si>
  <si>
    <t>CSCL SUMMER</t>
    <phoneticPr fontId="12" type="noConversion"/>
  </si>
  <si>
    <t>CSCL SPRING</t>
    <phoneticPr fontId="12" type="noConversion"/>
  </si>
  <si>
    <t>044E</t>
    <phoneticPr fontId="12" type="noConversion"/>
  </si>
  <si>
    <t>CSCL SOUTH CHINA SEA</t>
    <phoneticPr fontId="12" type="noConversion"/>
  </si>
  <si>
    <t>OOCL</t>
    <phoneticPr fontId="12" type="noConversion"/>
  </si>
  <si>
    <t>039E</t>
    <phoneticPr fontId="12" type="noConversion"/>
  </si>
  <si>
    <t>CSCL EAST CHINA SEA</t>
    <phoneticPr fontId="12" type="noConversion"/>
  </si>
  <si>
    <t>DALLAS</t>
  </si>
  <si>
    <t>0BH5NE1MA</t>
    <phoneticPr fontId="12" type="noConversion"/>
  </si>
  <si>
    <t>COSCO NETHERLANDS</t>
    <phoneticPr fontId="12" type="noConversion"/>
  </si>
  <si>
    <t>0BH5LE1MA</t>
    <phoneticPr fontId="12" type="noConversion"/>
  </si>
  <si>
    <t>COSCO DENMARK</t>
    <phoneticPr fontId="12" type="noConversion"/>
  </si>
  <si>
    <t>0BH5JE1MA</t>
    <phoneticPr fontId="12" type="noConversion"/>
  </si>
  <si>
    <t>COSCO GLORY</t>
    <phoneticPr fontId="12" type="noConversion"/>
  </si>
  <si>
    <t>0BH5HE1MA</t>
    <phoneticPr fontId="12" type="noConversion"/>
  </si>
  <si>
    <t>COSCO ITALY</t>
    <phoneticPr fontId="12" type="noConversion"/>
  </si>
  <si>
    <t>0BH5FE1MA</t>
    <phoneticPr fontId="12" type="noConversion"/>
  </si>
  <si>
    <t>COSCO ENGLAND</t>
    <phoneticPr fontId="12" type="noConversion"/>
  </si>
  <si>
    <t>047E</t>
    <phoneticPr fontId="12" type="noConversion"/>
  </si>
  <si>
    <t>EVER LIBRA</t>
    <phoneticPr fontId="12" type="noConversion"/>
  </si>
  <si>
    <t>040E</t>
    <phoneticPr fontId="12" type="noConversion"/>
  </si>
  <si>
    <t>EVER LOGIC</t>
    <phoneticPr fontId="12" type="noConversion"/>
  </si>
  <si>
    <t>030E</t>
    <phoneticPr fontId="12" type="noConversion"/>
  </si>
  <si>
    <t>EVER LOADING</t>
    <phoneticPr fontId="12" type="noConversion"/>
  </si>
  <si>
    <t>EVER LUCENT</t>
    <phoneticPr fontId="12" type="noConversion"/>
  </si>
  <si>
    <t>EMC</t>
    <phoneticPr fontId="12" type="noConversion"/>
  </si>
  <si>
    <t>019E</t>
    <phoneticPr fontId="12" type="noConversion"/>
  </si>
  <si>
    <t>007E</t>
    <phoneticPr fontId="12" type="noConversion"/>
  </si>
  <si>
    <t>PRE SIDENT WILSON</t>
    <phoneticPr fontId="12" type="noConversion"/>
  </si>
  <si>
    <t>009E</t>
    <phoneticPr fontId="12" type="noConversion"/>
  </si>
  <si>
    <t>PRE SIDENT EISENHOWER</t>
    <phoneticPr fontId="12" type="noConversion"/>
  </si>
  <si>
    <t>107E</t>
    <phoneticPr fontId="12" type="noConversion"/>
  </si>
  <si>
    <t>PRE SIDENT FD ROOSEVELT</t>
    <phoneticPr fontId="12" type="noConversion"/>
  </si>
  <si>
    <t>PRE SIDENT TRUMAN</t>
    <phoneticPr fontId="12" type="noConversion"/>
  </si>
  <si>
    <t>APL</t>
    <phoneticPr fontId="12" type="noConversion"/>
  </si>
  <si>
    <t>PRE SIDENT KENNEDY</t>
    <phoneticPr fontId="12" type="noConversion"/>
  </si>
  <si>
    <t>HOUSTON</t>
  </si>
  <si>
    <t>037E</t>
    <phoneticPr fontId="12" type="noConversion"/>
  </si>
  <si>
    <t>0VC37E</t>
    <phoneticPr fontId="12" type="noConversion"/>
  </si>
  <si>
    <t>CMA CGM JACQUES</t>
  </si>
  <si>
    <t>038E</t>
    <phoneticPr fontId="12" type="noConversion"/>
  </si>
  <si>
    <t>PENDIND</t>
    <phoneticPr fontId="12" type="noConversion"/>
  </si>
  <si>
    <t>PENDING</t>
    <phoneticPr fontId="12" type="noConversion"/>
  </si>
  <si>
    <t>EVER LIVEN</t>
    <phoneticPr fontId="12" type="noConversion"/>
  </si>
  <si>
    <t>HOUSTON</t>
    <phoneticPr fontId="12" type="noConversion"/>
  </si>
  <si>
    <t>092E</t>
    <phoneticPr fontId="12" type="noConversion"/>
  </si>
  <si>
    <t>COSCO EUROPE</t>
    <phoneticPr fontId="12" type="noConversion"/>
  </si>
  <si>
    <t>080E</t>
    <phoneticPr fontId="12" type="noConversion"/>
  </si>
  <si>
    <t>COSCO AFRICA</t>
    <phoneticPr fontId="12" type="noConversion"/>
  </si>
  <si>
    <t>096E</t>
    <phoneticPr fontId="12" type="noConversion"/>
  </si>
  <si>
    <t>COSCO KAOHSIUNG</t>
    <phoneticPr fontId="12" type="noConversion"/>
  </si>
  <si>
    <t>088E</t>
    <phoneticPr fontId="12" type="noConversion"/>
  </si>
  <si>
    <t>COSCO TAICANG</t>
    <phoneticPr fontId="12" type="noConversion"/>
  </si>
  <si>
    <t>093E</t>
    <phoneticPr fontId="12" type="noConversion"/>
  </si>
  <si>
    <t>COSCO OCEANIA</t>
    <phoneticPr fontId="12" type="noConversion"/>
  </si>
  <si>
    <t>VOYAGE</t>
    <phoneticPr fontId="12" type="noConversion"/>
  </si>
  <si>
    <t>EVER LENIENT</t>
  </si>
  <si>
    <t>046E</t>
    <phoneticPr fontId="12" type="noConversion"/>
  </si>
  <si>
    <t>025E</t>
    <phoneticPr fontId="12" type="noConversion"/>
  </si>
  <si>
    <t>EVER LOVELY</t>
    <phoneticPr fontId="12" type="noConversion"/>
  </si>
  <si>
    <t>032E</t>
    <phoneticPr fontId="12" type="noConversion"/>
  </si>
  <si>
    <t>EVER LUCENT</t>
    <phoneticPr fontId="12" type="noConversion"/>
  </si>
  <si>
    <t>PRE SIDENT KENNEDY</t>
    <phoneticPr fontId="12" type="noConversion"/>
  </si>
  <si>
    <t>045E</t>
    <phoneticPr fontId="12" type="noConversion"/>
  </si>
  <si>
    <t>COSCO HARMONY</t>
    <phoneticPr fontId="12" type="noConversion"/>
  </si>
  <si>
    <t>020E</t>
    <phoneticPr fontId="12" type="noConversion"/>
  </si>
  <si>
    <t>CSCL WINTER</t>
    <phoneticPr fontId="12" type="noConversion"/>
  </si>
  <si>
    <t>028E</t>
    <phoneticPr fontId="12" type="noConversion"/>
  </si>
  <si>
    <t>COSCO SPAIN</t>
    <phoneticPr fontId="12" type="noConversion"/>
  </si>
  <si>
    <t>024E</t>
    <phoneticPr fontId="12" type="noConversion"/>
  </si>
  <si>
    <t>DALLAS</t>
    <phoneticPr fontId="12" type="noConversion"/>
  </si>
  <si>
    <t>167S</t>
    <phoneticPr fontId="12" type="noConversion"/>
  </si>
  <si>
    <t>EVER EXCEL</t>
    <phoneticPr fontId="12" type="noConversion"/>
  </si>
  <si>
    <t>166S</t>
    <phoneticPr fontId="12" type="noConversion"/>
  </si>
  <si>
    <t>ITAL USODIMARE</t>
    <phoneticPr fontId="12" type="noConversion"/>
  </si>
  <si>
    <t>EVER EXCEL</t>
    <phoneticPr fontId="12" type="noConversion"/>
  </si>
  <si>
    <t>165S</t>
    <phoneticPr fontId="12" type="noConversion"/>
  </si>
  <si>
    <t>MIAMI</t>
    <phoneticPr fontId="12" type="noConversion"/>
  </si>
  <si>
    <t>ONE CONTINUITY</t>
    <phoneticPr fontId="12" type="noConversion"/>
  </si>
  <si>
    <t>067E</t>
    <phoneticPr fontId="12" type="noConversion"/>
  </si>
  <si>
    <t>MOL CREATION</t>
    <phoneticPr fontId="12" type="noConversion"/>
  </si>
  <si>
    <t>069E</t>
    <phoneticPr fontId="12" type="noConversion"/>
  </si>
  <si>
    <t>MOL CELEBRATION</t>
    <phoneticPr fontId="12" type="noConversion"/>
  </si>
  <si>
    <t>041E</t>
    <phoneticPr fontId="12" type="noConversion"/>
  </si>
  <si>
    <t>ONE COMMITMENT</t>
    <phoneticPr fontId="12" type="noConversion"/>
  </si>
  <si>
    <t>205E</t>
    <phoneticPr fontId="12" type="noConversion"/>
  </si>
  <si>
    <t>MOL CHARISMA</t>
    <phoneticPr fontId="12" type="noConversion"/>
  </si>
  <si>
    <t>2004E</t>
    <phoneticPr fontId="12" type="noConversion"/>
  </si>
  <si>
    <t>CAP SAN VINCENT</t>
    <phoneticPr fontId="12" type="noConversion"/>
  </si>
  <si>
    <t>MAERSK ALFIRK</t>
    <phoneticPr fontId="12" type="noConversion"/>
  </si>
  <si>
    <t>MAERSK EVORA</t>
    <phoneticPr fontId="12" type="noConversion"/>
  </si>
  <si>
    <t>MAERSK ALTAIR</t>
    <phoneticPr fontId="12" type="noConversion"/>
  </si>
  <si>
    <t>SMLINE</t>
    <phoneticPr fontId="12" type="noConversion"/>
  </si>
  <si>
    <t>2003E</t>
    <phoneticPr fontId="12" type="noConversion"/>
  </si>
  <si>
    <t>CAP SAN JUAN</t>
    <phoneticPr fontId="12" type="noConversion"/>
  </si>
  <si>
    <t>TORONTO</t>
    <phoneticPr fontId="12" type="noConversion"/>
  </si>
  <si>
    <t>223E</t>
    <phoneticPr fontId="12" type="noConversion"/>
  </si>
  <si>
    <t>HUMEN BRIDGE</t>
    <phoneticPr fontId="12" type="noConversion"/>
  </si>
  <si>
    <t>0104E</t>
    <phoneticPr fontId="12" type="noConversion"/>
  </si>
  <si>
    <t>HYUNDAI FAITH</t>
    <phoneticPr fontId="12" type="noConversion"/>
  </si>
  <si>
    <t>054E</t>
    <phoneticPr fontId="12" type="noConversion"/>
  </si>
  <si>
    <t>MOL COURAGE</t>
    <phoneticPr fontId="12" type="noConversion"/>
  </si>
  <si>
    <t>ONE HENRY HUDSON</t>
    <phoneticPr fontId="12" type="noConversion"/>
  </si>
  <si>
    <t>COSCO</t>
    <phoneticPr fontId="12" type="noConversion"/>
  </si>
  <si>
    <t>MAERSK ALTAIR</t>
    <phoneticPr fontId="12" type="noConversion"/>
  </si>
  <si>
    <t>CAP SAN JUAN</t>
    <phoneticPr fontId="12" type="noConversion"/>
  </si>
  <si>
    <t>024E</t>
    <phoneticPr fontId="12" type="noConversion"/>
  </si>
  <si>
    <t>022E</t>
    <phoneticPr fontId="12" type="noConversion"/>
  </si>
  <si>
    <t>005E</t>
    <phoneticPr fontId="12" type="noConversion"/>
  </si>
  <si>
    <t>COSCO SHIPPING ROSE</t>
    <phoneticPr fontId="12" type="noConversion"/>
  </si>
  <si>
    <t>023E</t>
    <phoneticPr fontId="12" type="noConversion"/>
  </si>
  <si>
    <t>CSCL BOHAI SEA</t>
    <phoneticPr fontId="12" type="noConversion"/>
  </si>
  <si>
    <t>COSCO/CMA</t>
  </si>
  <si>
    <t>MONTREAL</t>
    <phoneticPr fontId="12" type="noConversion"/>
  </si>
  <si>
    <t>ONE</t>
  </si>
  <si>
    <t>2005E</t>
    <phoneticPr fontId="12" type="noConversion"/>
  </si>
  <si>
    <t>SM TIANJIN</t>
    <phoneticPr fontId="12" type="noConversion"/>
  </si>
  <si>
    <t>SM MUMBAI</t>
    <phoneticPr fontId="12" type="noConversion"/>
  </si>
  <si>
    <t>SCHUBERT</t>
    <phoneticPr fontId="12" type="noConversion"/>
  </si>
  <si>
    <t>SM QINGDAO</t>
    <phoneticPr fontId="12" type="noConversion"/>
  </si>
  <si>
    <t>SM LINE</t>
  </si>
  <si>
    <t>VANCOUVER</t>
    <phoneticPr fontId="12" type="noConversion"/>
  </si>
  <si>
    <t>SEATTLE/TACOMA</t>
    <phoneticPr fontId="12" type="noConversion"/>
  </si>
  <si>
    <t>CHICAGO</t>
    <phoneticPr fontId="12" type="noConversion"/>
  </si>
  <si>
    <t>CARRIER</t>
    <phoneticPr fontId="12" type="noConversion"/>
  </si>
  <si>
    <t>061E</t>
    <phoneticPr fontId="12" type="noConversion"/>
  </si>
  <si>
    <t>SOFIA EXPRESS</t>
    <phoneticPr fontId="12" type="noConversion"/>
  </si>
  <si>
    <t>077E</t>
    <phoneticPr fontId="12" type="noConversion"/>
  </si>
  <si>
    <t>ONE COSMOS</t>
    <phoneticPr fontId="12" type="noConversion"/>
  </si>
  <si>
    <t>042E</t>
    <phoneticPr fontId="12" type="noConversion"/>
  </si>
  <si>
    <t>ONE HOUSTON</t>
    <phoneticPr fontId="12" type="noConversion"/>
  </si>
  <si>
    <t>089E</t>
    <phoneticPr fontId="12" type="noConversion"/>
  </si>
  <si>
    <t>HYUNDAI BRAVE</t>
    <phoneticPr fontId="12" type="noConversion"/>
  </si>
  <si>
    <t>LONG BEACH</t>
  </si>
  <si>
    <t>ARISTOMENIS</t>
    <phoneticPr fontId="12" type="noConversion"/>
  </si>
  <si>
    <t>008E</t>
    <phoneticPr fontId="12" type="noConversion"/>
  </si>
  <si>
    <t>YM TROPHY</t>
    <phoneticPr fontId="12" type="noConversion"/>
  </si>
  <si>
    <t>010E</t>
    <phoneticPr fontId="12" type="noConversion"/>
  </si>
  <si>
    <t>YM TOPMOST</t>
    <phoneticPr fontId="12" type="noConversion"/>
  </si>
  <si>
    <t>013E</t>
    <phoneticPr fontId="12" type="noConversion"/>
  </si>
  <si>
    <t>YM TARGET</t>
    <phoneticPr fontId="12" type="noConversion"/>
  </si>
  <si>
    <t>006E</t>
    <phoneticPr fontId="12" type="noConversion"/>
  </si>
  <si>
    <t>YM TUTORIAL</t>
    <phoneticPr fontId="12" type="noConversion"/>
  </si>
  <si>
    <t>OAKLAND/SAN FRANCISCO</t>
    <phoneticPr fontId="12" type="noConversion"/>
  </si>
  <si>
    <t>0TB51E1MA</t>
    <phoneticPr fontId="12" type="noConversion"/>
  </si>
  <si>
    <t>0TB4ZE1MA</t>
    <phoneticPr fontId="12" type="noConversion"/>
  </si>
  <si>
    <t>0TB4XE1MA</t>
    <phoneticPr fontId="12" type="noConversion"/>
  </si>
  <si>
    <t>0TB4VE1MA</t>
    <phoneticPr fontId="12" type="noConversion"/>
  </si>
  <si>
    <t>0TB4TE1MA</t>
    <phoneticPr fontId="12" type="noConversion"/>
  </si>
  <si>
    <t>CSCL SUMMER</t>
    <phoneticPr fontId="12" type="noConversion"/>
  </si>
  <si>
    <t>0DBDDE1MA</t>
    <phoneticPr fontId="12" type="noConversion"/>
  </si>
  <si>
    <t>PRESIDENT EISENHOWER</t>
    <phoneticPr fontId="12" type="noConversion"/>
  </si>
  <si>
    <t>0DBDBE1MA</t>
    <phoneticPr fontId="12" type="noConversion"/>
  </si>
  <si>
    <t>PRESIDENT WILSON</t>
    <phoneticPr fontId="12" type="noConversion"/>
  </si>
  <si>
    <t>0DBD7E1MA</t>
    <phoneticPr fontId="12" type="noConversion"/>
  </si>
  <si>
    <t>PRESIDENT FD ROOSEVELT</t>
    <phoneticPr fontId="12" type="noConversion"/>
  </si>
  <si>
    <t>0DBD3E1MA</t>
    <phoneticPr fontId="12" type="noConversion"/>
  </si>
  <si>
    <t>PRESIDENT CLEVELAND</t>
    <phoneticPr fontId="12" type="noConversion"/>
  </si>
  <si>
    <t>015E</t>
    <phoneticPr fontId="12" type="noConversion"/>
  </si>
  <si>
    <t>EVER FRANK</t>
    <phoneticPr fontId="12" type="noConversion"/>
  </si>
  <si>
    <t>071E</t>
    <phoneticPr fontId="12" type="noConversion"/>
  </si>
  <si>
    <t>EVER LASTING</t>
    <phoneticPr fontId="12" type="noConversion"/>
  </si>
  <si>
    <t>065E</t>
    <phoneticPr fontId="12" type="noConversion"/>
  </si>
  <si>
    <t>059E</t>
    <phoneticPr fontId="12" type="noConversion"/>
  </si>
  <si>
    <t>064E</t>
    <phoneticPr fontId="12" type="noConversion"/>
  </si>
  <si>
    <t>EVER LEADING</t>
    <phoneticPr fontId="12" type="noConversion"/>
  </si>
  <si>
    <t>048E</t>
    <phoneticPr fontId="12" type="noConversion"/>
  </si>
  <si>
    <t>EVER LAMBENT</t>
    <phoneticPr fontId="12" type="noConversion"/>
  </si>
  <si>
    <t>002E</t>
    <phoneticPr fontId="12" type="noConversion"/>
  </si>
  <si>
    <t>CONTI CHIVALRY</t>
    <phoneticPr fontId="12" type="noConversion"/>
  </si>
  <si>
    <t>078E</t>
    <phoneticPr fontId="12" type="noConversion"/>
  </si>
  <si>
    <t>COSCO MALAYSIA</t>
    <phoneticPr fontId="12" type="noConversion"/>
  </si>
  <si>
    <t>055E</t>
    <phoneticPr fontId="12" type="noConversion"/>
  </si>
  <si>
    <t>COSCO IZMIR</t>
    <phoneticPr fontId="12" type="noConversion"/>
  </si>
  <si>
    <t>011E</t>
    <phoneticPr fontId="12" type="noConversion"/>
  </si>
  <si>
    <t>KURE</t>
    <phoneticPr fontId="12" type="noConversion"/>
  </si>
  <si>
    <t>142E</t>
    <phoneticPr fontId="12" type="noConversion"/>
  </si>
  <si>
    <t>XIN YA ZHOU</t>
    <phoneticPr fontId="12" type="noConversion"/>
  </si>
  <si>
    <t>XIN DA YANG ZHOU</t>
    <phoneticPr fontId="12" type="noConversion"/>
  </si>
  <si>
    <t>0DB7PE1PL</t>
    <phoneticPr fontId="12" type="noConversion"/>
  </si>
  <si>
    <t>0DB7NE1PL</t>
    <phoneticPr fontId="12" type="noConversion"/>
  </si>
  <si>
    <t>PRESIDENT TRUMAN</t>
    <phoneticPr fontId="12" type="noConversion"/>
  </si>
  <si>
    <t>0DB7DE1PL</t>
    <phoneticPr fontId="12" type="noConversion"/>
  </si>
  <si>
    <t>0DB7BE1PL</t>
    <phoneticPr fontId="12" type="noConversion"/>
  </si>
  <si>
    <t xml:space="preserve">PRESIDENT TRUMAN </t>
    <phoneticPr fontId="12" type="noConversion"/>
  </si>
  <si>
    <t>0DB79E1PL</t>
    <phoneticPr fontId="12" type="noConversion"/>
  </si>
  <si>
    <t>2001E</t>
    <phoneticPr fontId="12" type="noConversion"/>
  </si>
  <si>
    <t>GUNVOR MAERSK</t>
    <phoneticPr fontId="12" type="noConversion"/>
  </si>
  <si>
    <t>MAERSK ANTARES</t>
    <phoneticPr fontId="12" type="noConversion"/>
  </si>
  <si>
    <t>MAERSK ALGOL</t>
    <phoneticPr fontId="12" type="noConversion"/>
  </si>
  <si>
    <t xml:space="preserve">LOS ANGELES/LONG BEACH </t>
    <phoneticPr fontId="12" type="noConversion"/>
  </si>
  <si>
    <t>014E</t>
    <phoneticPr fontId="12" type="noConversion"/>
  </si>
  <si>
    <t>EVER FINE</t>
    <phoneticPr fontId="12" type="noConversion"/>
  </si>
  <si>
    <t>EVER FIT</t>
    <phoneticPr fontId="12" type="noConversion"/>
  </si>
  <si>
    <t>EVER FOCUS</t>
    <phoneticPr fontId="12" type="noConversion"/>
  </si>
  <si>
    <t>049E</t>
    <phoneticPr fontId="12" type="noConversion"/>
  </si>
  <si>
    <t>040E</t>
    <phoneticPr fontId="12" type="noConversion"/>
  </si>
  <si>
    <t>NUE4</t>
    <phoneticPr fontId="12" type="noConversion"/>
  </si>
  <si>
    <t>EVER LIBERAL</t>
    <phoneticPr fontId="12" type="noConversion"/>
  </si>
  <si>
    <t>ATLANTA</t>
    <phoneticPr fontId="12" type="noConversion"/>
  </si>
  <si>
    <t>0MBE9E1MA</t>
    <phoneticPr fontId="12" type="noConversion"/>
  </si>
  <si>
    <t>CMA CGM BALI</t>
    <phoneticPr fontId="12" type="noConversion"/>
  </si>
  <si>
    <t>021E</t>
    <phoneticPr fontId="12" type="noConversion"/>
  </si>
  <si>
    <t>COSCO SHIPPING SAKURA</t>
    <phoneticPr fontId="12" type="noConversion"/>
  </si>
  <si>
    <t>NEW YORK</t>
  </si>
  <si>
    <t>012E</t>
    <phoneticPr fontId="12" type="noConversion"/>
  </si>
  <si>
    <t>ONE APUS</t>
    <phoneticPr fontId="12" type="noConversion"/>
  </si>
  <si>
    <t>016E</t>
    <phoneticPr fontId="12" type="noConversion"/>
  </si>
  <si>
    <t>YM WARRANTY</t>
    <phoneticPr fontId="12" type="noConversion"/>
  </si>
  <si>
    <t>NEW YORK</t>
    <phoneticPr fontId="12" type="noConversion"/>
  </si>
  <si>
    <t>NORTH  AMERICAN ROUTE</t>
  </si>
  <si>
    <t>010W</t>
    <phoneticPr fontId="12" type="noConversion"/>
  </si>
  <si>
    <t>ZEPHYR LUMOS</t>
    <phoneticPr fontId="12" type="noConversion"/>
  </si>
  <si>
    <t>001W</t>
    <phoneticPr fontId="12" type="noConversion"/>
  </si>
  <si>
    <t>ONE FRONTIER</t>
    <phoneticPr fontId="12" type="noConversion"/>
  </si>
  <si>
    <t>ZEUS LUMOS</t>
    <phoneticPr fontId="12" type="noConversion"/>
  </si>
  <si>
    <t>002W</t>
    <phoneticPr fontId="12" type="noConversion"/>
  </si>
  <si>
    <t>ONE FRIENDSHIP</t>
    <phoneticPr fontId="12" type="noConversion"/>
  </si>
  <si>
    <t>0008W</t>
    <phoneticPr fontId="12" type="noConversion"/>
  </si>
  <si>
    <t>HMM DAON</t>
    <phoneticPr fontId="12" type="noConversion"/>
  </si>
  <si>
    <t>BARCELONA</t>
    <phoneticPr fontId="12" type="noConversion"/>
  </si>
  <si>
    <t>040W</t>
    <phoneticPr fontId="12" type="noConversion"/>
  </si>
  <si>
    <t xml:space="preserve">MOGENS MAERSK </t>
    <phoneticPr fontId="12" type="noConversion"/>
  </si>
  <si>
    <t>039W</t>
    <phoneticPr fontId="12" type="noConversion"/>
  </si>
  <si>
    <t xml:space="preserve">MAASTRICHT MAERSK </t>
    <phoneticPr fontId="12" type="noConversion"/>
  </si>
  <si>
    <t>038W</t>
    <phoneticPr fontId="12" type="noConversion"/>
  </si>
  <si>
    <t xml:space="preserve">MARSTAL MAERSK </t>
    <phoneticPr fontId="12" type="noConversion"/>
  </si>
  <si>
    <t>037W</t>
    <phoneticPr fontId="12" type="noConversion"/>
  </si>
  <si>
    <t xml:space="preserve">MAYVIEW MAERSK </t>
    <phoneticPr fontId="12" type="noConversion"/>
  </si>
  <si>
    <t>036W</t>
    <phoneticPr fontId="12" type="noConversion"/>
  </si>
  <si>
    <t xml:space="preserve">MAGLEBY MAERSK </t>
    <phoneticPr fontId="12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</si>
  <si>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2" type="noConversion"/>
  </si>
  <si>
    <t>02M5JW1MA</t>
    <phoneticPr fontId="12" type="noConversion"/>
  </si>
  <si>
    <t>CSCL VENUS</t>
    <phoneticPr fontId="12" type="noConversion"/>
  </si>
  <si>
    <t>02M5FW1MA</t>
    <phoneticPr fontId="12" type="noConversion"/>
  </si>
  <si>
    <t>THALASSA PATRIS</t>
    <phoneticPr fontId="12" type="noConversion"/>
  </si>
  <si>
    <t>02M5DW1MA</t>
    <phoneticPr fontId="12" type="noConversion"/>
  </si>
  <si>
    <t>CSCL URANUS</t>
    <phoneticPr fontId="12" type="noConversion"/>
  </si>
  <si>
    <t>GENOVA</t>
  </si>
  <si>
    <t>017W</t>
    <phoneticPr fontId="12" type="noConversion"/>
  </si>
  <si>
    <t>AL MURABBA</t>
    <phoneticPr fontId="12" type="noConversion"/>
  </si>
  <si>
    <t>018W</t>
    <phoneticPr fontId="12" type="noConversion"/>
  </si>
  <si>
    <t>LINAH</t>
    <phoneticPr fontId="12" type="noConversion"/>
  </si>
  <si>
    <t>SALAHUDDIN</t>
    <phoneticPr fontId="12" type="noConversion"/>
  </si>
  <si>
    <t>YML</t>
    <phoneticPr fontId="12" type="noConversion"/>
  </si>
  <si>
    <t>GENOA</t>
    <phoneticPr fontId="12" type="noConversion"/>
  </si>
  <si>
    <t>330W</t>
    <phoneticPr fontId="12" type="noConversion"/>
  </si>
  <si>
    <t>MAYVIEW MAERSK</t>
    <phoneticPr fontId="12" type="noConversion"/>
  </si>
  <si>
    <t>329W</t>
    <phoneticPr fontId="12" type="noConversion"/>
  </si>
  <si>
    <t>MARIT MAERSK</t>
    <phoneticPr fontId="12" type="noConversion"/>
  </si>
  <si>
    <t>328W</t>
    <phoneticPr fontId="12" type="noConversion"/>
  </si>
  <si>
    <t>MATHILDE MAERSK</t>
    <phoneticPr fontId="12" type="noConversion"/>
  </si>
  <si>
    <t>327W</t>
    <phoneticPr fontId="12" type="noConversion"/>
  </si>
  <si>
    <t>MAERSK MC-KINNEY MOLLER</t>
    <phoneticPr fontId="12" type="noConversion"/>
  </si>
  <si>
    <t>MSK</t>
    <phoneticPr fontId="12" type="noConversion"/>
  </si>
  <si>
    <t>326W</t>
    <phoneticPr fontId="12" type="noConversion"/>
  </si>
  <si>
    <t>MUNKEBO MAERSK</t>
    <phoneticPr fontId="12" type="noConversion"/>
  </si>
  <si>
    <t>GDANSK</t>
  </si>
  <si>
    <t>952W</t>
    <phoneticPr fontId="12" type="noConversion"/>
  </si>
  <si>
    <t xml:space="preserve">MSC LENI </t>
    <phoneticPr fontId="12" type="noConversion"/>
  </si>
  <si>
    <t>951W</t>
    <phoneticPr fontId="12" type="noConversion"/>
  </si>
  <si>
    <t xml:space="preserve">MSC ARINA </t>
    <phoneticPr fontId="12" type="noConversion"/>
  </si>
  <si>
    <t>950W</t>
    <phoneticPr fontId="12" type="noConversion"/>
  </si>
  <si>
    <t>949W</t>
    <phoneticPr fontId="12" type="noConversion"/>
  </si>
  <si>
    <t xml:space="preserve">MDV NIRVANA COBAIN </t>
    <phoneticPr fontId="12" type="noConversion"/>
  </si>
  <si>
    <t>030W</t>
    <phoneticPr fontId="12" type="noConversion"/>
  </si>
  <si>
    <t>COSCO SHIPPING CAPRICORN</t>
    <phoneticPr fontId="12" type="noConversion"/>
  </si>
  <si>
    <t>023W</t>
    <phoneticPr fontId="12" type="noConversion"/>
  </si>
  <si>
    <t>COSCO SHIPPING</t>
    <phoneticPr fontId="12" type="noConversion"/>
  </si>
  <si>
    <t>COSCO SHIPPING SCORPIO</t>
    <phoneticPr fontId="12" type="noConversion"/>
  </si>
  <si>
    <t>025W</t>
    <phoneticPr fontId="12" type="noConversion"/>
  </si>
  <si>
    <t>COSCO SHIPPING LEO</t>
    <phoneticPr fontId="12" type="noConversion"/>
  </si>
  <si>
    <t>009W</t>
    <phoneticPr fontId="12" type="noConversion"/>
  </si>
  <si>
    <t>COSCO SHIPPING TAURUS</t>
    <phoneticPr fontId="12" type="noConversion"/>
  </si>
  <si>
    <t>COSCO SHIPPING GEMINI</t>
    <phoneticPr fontId="12" type="noConversion"/>
  </si>
  <si>
    <t>COSCO SHIPPING ARIES</t>
    <phoneticPr fontId="12" type="noConversion"/>
  </si>
  <si>
    <t>008W</t>
    <phoneticPr fontId="12" type="noConversion"/>
  </si>
  <si>
    <t>COSCO SHIPPING UNIVERSE</t>
    <phoneticPr fontId="12" type="noConversion"/>
  </si>
  <si>
    <t>GDANSK</t>
    <phoneticPr fontId="12" type="noConversion"/>
  </si>
  <si>
    <t>046W</t>
    <phoneticPr fontId="12" type="noConversion"/>
  </si>
  <si>
    <t>THALASSA AXIA</t>
    <phoneticPr fontId="12" type="noConversion"/>
  </si>
  <si>
    <t>COSCO SHIPPING HIMALAYAS</t>
    <phoneticPr fontId="12" type="noConversion"/>
  </si>
  <si>
    <t>044W</t>
    <phoneticPr fontId="12" type="noConversion"/>
  </si>
  <si>
    <t>THALASSA TYHI</t>
    <phoneticPr fontId="12" type="noConversion"/>
  </si>
  <si>
    <t>078W</t>
    <phoneticPr fontId="12" type="noConversion"/>
  </si>
  <si>
    <t>CSCL SATURN</t>
    <phoneticPr fontId="12" type="noConversion"/>
  </si>
  <si>
    <t>CONSTANTA</t>
  </si>
  <si>
    <t>CONSTANTA</t>
    <phoneticPr fontId="12" type="noConversion"/>
  </si>
  <si>
    <t>KOPER</t>
    <phoneticPr fontId="12" type="noConversion"/>
  </si>
  <si>
    <t>006W</t>
    <phoneticPr fontId="12" type="noConversion"/>
  </si>
  <si>
    <t>EVER ARM</t>
    <phoneticPr fontId="12" type="noConversion"/>
  </si>
  <si>
    <t>005W</t>
    <phoneticPr fontId="12" type="noConversion"/>
  </si>
  <si>
    <t>EVER ART</t>
    <phoneticPr fontId="12" type="noConversion"/>
  </si>
  <si>
    <t>004W</t>
    <phoneticPr fontId="12" type="noConversion"/>
  </si>
  <si>
    <t>EVER ARIA</t>
    <phoneticPr fontId="12" type="noConversion"/>
  </si>
  <si>
    <t>003W</t>
    <phoneticPr fontId="12" type="noConversion"/>
  </si>
  <si>
    <t>EVER ACME</t>
    <phoneticPr fontId="12" type="noConversion"/>
  </si>
  <si>
    <t>EVER GIVEN</t>
    <phoneticPr fontId="12" type="noConversion"/>
  </si>
  <si>
    <t>TALLIN</t>
  </si>
  <si>
    <t xml:space="preserve">MOL TRIBUTE </t>
    <phoneticPr fontId="12" type="noConversion"/>
  </si>
  <si>
    <t xml:space="preserve">AL MURAYKH </t>
    <phoneticPr fontId="12" type="noConversion"/>
  </si>
  <si>
    <t xml:space="preserve">TIHAMA </t>
    <phoneticPr fontId="12" type="noConversion"/>
  </si>
  <si>
    <t>MOL TRIUMPH</t>
  </si>
  <si>
    <t>MSC LENI</t>
    <phoneticPr fontId="12" type="noConversion"/>
  </si>
  <si>
    <t>MSC ARINA</t>
    <phoneticPr fontId="12" type="noConversion"/>
  </si>
  <si>
    <t>MAREN MAERSK</t>
    <phoneticPr fontId="12" type="noConversion"/>
  </si>
  <si>
    <t>MADRID MAERSK</t>
    <phoneticPr fontId="12" type="noConversion"/>
  </si>
  <si>
    <t>TALLINN</t>
    <phoneticPr fontId="12" type="noConversion"/>
  </si>
  <si>
    <t>007W</t>
    <phoneticPr fontId="12" type="noConversion"/>
  </si>
  <si>
    <t>COSCO/OOCL</t>
  </si>
  <si>
    <t>COSCO SHIPPING VIRGO</t>
    <phoneticPr fontId="12" type="noConversion"/>
  </si>
  <si>
    <t>FELIXSTOWE</t>
    <phoneticPr fontId="12" type="noConversion"/>
  </si>
  <si>
    <t xml:space="preserve">HAMBURG </t>
    <phoneticPr fontId="12" type="noConversion"/>
  </si>
  <si>
    <t>HELSINKI</t>
    <phoneticPr fontId="12" type="noConversion"/>
  </si>
  <si>
    <t>DUBLIN</t>
    <phoneticPr fontId="12" type="noConversion"/>
  </si>
  <si>
    <t xml:space="preserve">COSCO </t>
  </si>
  <si>
    <t>OSLO</t>
    <phoneticPr fontId="12" type="noConversion"/>
  </si>
  <si>
    <t>HMM COPENHAGEN</t>
    <phoneticPr fontId="12" type="noConversion"/>
  </si>
  <si>
    <t>HMM OSLO</t>
    <phoneticPr fontId="12" type="noConversion"/>
  </si>
  <si>
    <t>AARHUS</t>
    <phoneticPr fontId="12" type="noConversion"/>
  </si>
  <si>
    <t>AAHUS</t>
    <phoneticPr fontId="12" type="noConversion"/>
  </si>
  <si>
    <t>OOCL/COSCO</t>
  </si>
  <si>
    <t>GOTHENBURG</t>
    <phoneticPr fontId="12" type="noConversion"/>
  </si>
  <si>
    <t xml:space="preserve">          Sailing schedule-Qingdao  </t>
    <phoneticPr fontId="12" type="noConversion"/>
  </si>
  <si>
    <t>0BXFTW1MA</t>
    <phoneticPr fontId="12" type="noConversion"/>
  </si>
  <si>
    <t>CMA CGM URAL</t>
    <phoneticPr fontId="12" type="noConversion"/>
  </si>
  <si>
    <t>空班</t>
    <phoneticPr fontId="12" type="noConversion"/>
  </si>
  <si>
    <t>0BXFPW1MA</t>
    <phoneticPr fontId="12" type="noConversion"/>
  </si>
  <si>
    <t>CMA CGM JEAN GABRIEL</t>
    <phoneticPr fontId="12" type="noConversion"/>
  </si>
  <si>
    <t>0BXFLW1MA</t>
    <phoneticPr fontId="12" type="noConversion"/>
  </si>
  <si>
    <t>CMA CGM MISSISSIPPI</t>
    <phoneticPr fontId="12" type="noConversion"/>
  </si>
  <si>
    <r>
      <t>B</t>
    </r>
    <r>
      <rPr>
        <sz val="12"/>
        <rFont val="宋体"/>
        <family val="3"/>
        <charset val="134"/>
        <scheme val="major"/>
      </rPr>
      <t>ANGKOK</t>
    </r>
    <phoneticPr fontId="12" type="noConversion"/>
  </si>
  <si>
    <t>CNSK</t>
    <phoneticPr fontId="12" type="noConversion"/>
  </si>
  <si>
    <t>CNHP</t>
    <phoneticPr fontId="12" type="noConversion"/>
  </si>
  <si>
    <t>CON(AEM3)</t>
    <phoneticPr fontId="12" type="noConversion"/>
  </si>
  <si>
    <t>23002S</t>
    <phoneticPr fontId="12" type="noConversion"/>
  </si>
  <si>
    <t>TS INCHEON</t>
    <phoneticPr fontId="12" type="noConversion"/>
  </si>
  <si>
    <t>TS CHIBA</t>
    <phoneticPr fontId="12" type="noConversion"/>
  </si>
  <si>
    <t>23013S</t>
    <phoneticPr fontId="12" type="noConversion"/>
  </si>
  <si>
    <t>TS SHENZHEN</t>
    <phoneticPr fontId="12" type="noConversion"/>
  </si>
  <si>
    <r>
      <t>T</t>
    </r>
    <r>
      <rPr>
        <sz val="12"/>
        <rFont val="宋体"/>
        <family val="3"/>
        <charset val="134"/>
      </rPr>
      <t>SL</t>
    </r>
    <phoneticPr fontId="12" type="noConversion"/>
  </si>
  <si>
    <t>23001S</t>
    <phoneticPr fontId="12" type="noConversion"/>
  </si>
  <si>
    <t>TS INCHEON</t>
    <phoneticPr fontId="12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</si>
  <si>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12" type="noConversion"/>
  </si>
  <si>
    <t>HOCHIMINH (JTK3)</t>
    <phoneticPr fontId="12" type="noConversion"/>
  </si>
  <si>
    <t>23007S</t>
    <phoneticPr fontId="12" type="noConversion"/>
  </si>
  <si>
    <t>TS PUSAN</t>
    <phoneticPr fontId="12" type="noConversion"/>
  </si>
  <si>
    <t>23009S</t>
    <phoneticPr fontId="12" type="noConversion"/>
  </si>
  <si>
    <t>TS NAGOYA</t>
    <phoneticPr fontId="12" type="noConversion"/>
  </si>
  <si>
    <t>23010S</t>
    <phoneticPr fontId="12" type="noConversion"/>
  </si>
  <si>
    <t>TS XIAMEN</t>
    <phoneticPr fontId="12" type="noConversion"/>
  </si>
  <si>
    <t>23007S</t>
    <phoneticPr fontId="12" type="noConversion"/>
  </si>
  <si>
    <t>TS JAKARTA</t>
    <phoneticPr fontId="12" type="noConversion"/>
  </si>
  <si>
    <t>TSL</t>
    <phoneticPr fontId="12" type="noConversion"/>
  </si>
  <si>
    <t>23006S</t>
    <phoneticPr fontId="12" type="noConversion"/>
  </si>
  <si>
    <r>
      <t>H</t>
    </r>
    <r>
      <rPr>
        <sz val="12"/>
        <rFont val="宋体"/>
        <family val="3"/>
        <charset val="134"/>
        <scheme val="major"/>
      </rPr>
      <t>OCHIMINH</t>
    </r>
    <phoneticPr fontId="12" type="noConversion"/>
  </si>
  <si>
    <t>BANGKOK(JHT)</t>
    <phoneticPr fontId="12" type="noConversion"/>
  </si>
  <si>
    <t>东南亚</t>
  </si>
  <si>
    <t>1TU3ES1MA</t>
    <phoneticPr fontId="12" type="noConversion"/>
  </si>
  <si>
    <t>CMA CGM CORTE REAL</t>
    <phoneticPr fontId="12" type="noConversion"/>
  </si>
  <si>
    <t>1TU3AS1MA</t>
    <phoneticPr fontId="12" type="noConversion"/>
  </si>
  <si>
    <t xml:space="preserve">CMA CGM ALEXANDER VON HUMBOLDT </t>
    <phoneticPr fontId="12" type="noConversion"/>
  </si>
  <si>
    <t>1TU36S1MA</t>
    <phoneticPr fontId="12" type="noConversion"/>
  </si>
  <si>
    <t>CMA CGM LAPEROUSE</t>
    <phoneticPr fontId="12" type="noConversion"/>
  </si>
  <si>
    <t>EMC/OOCL</t>
    <phoneticPr fontId="12" type="noConversion"/>
  </si>
  <si>
    <t>1TU32S1MA</t>
    <phoneticPr fontId="12" type="noConversion"/>
  </si>
  <si>
    <t>CMA CGM AMERIGO VESPUCCI</t>
    <phoneticPr fontId="12" type="noConversion"/>
  </si>
  <si>
    <t>CNYT</t>
    <phoneticPr fontId="12" type="noConversion"/>
  </si>
  <si>
    <t>NEW YORK (PE1)</t>
    <phoneticPr fontId="12" type="noConversion"/>
  </si>
  <si>
    <t>061E</t>
    <phoneticPr fontId="12" type="noConversion"/>
  </si>
  <si>
    <t>COSCO ITALY</t>
    <phoneticPr fontId="12" type="noConversion"/>
  </si>
  <si>
    <t>030E</t>
    <phoneticPr fontId="12" type="noConversion"/>
  </si>
  <si>
    <t>COSCO SHIPPING ALPS</t>
    <phoneticPr fontId="12" type="noConversion"/>
  </si>
  <si>
    <t>058E</t>
    <phoneticPr fontId="12" type="noConversion"/>
  </si>
  <si>
    <t>COSCO NETHERLANDS</t>
    <phoneticPr fontId="12" type="noConversion"/>
  </si>
  <si>
    <t>EMC/OOCL</t>
    <phoneticPr fontId="12" type="noConversion"/>
  </si>
  <si>
    <t>058E</t>
    <phoneticPr fontId="12" type="noConversion"/>
  </si>
  <si>
    <t>COSCO SPAIN</t>
    <phoneticPr fontId="12" type="noConversion"/>
  </si>
  <si>
    <t>CNYT</t>
    <phoneticPr fontId="12" type="noConversion"/>
  </si>
  <si>
    <t>LONG BEACH,CA(PVCS)</t>
    <phoneticPr fontId="12" type="noConversion"/>
  </si>
  <si>
    <t>0146W</t>
    <phoneticPr fontId="12" type="noConversion"/>
  </si>
  <si>
    <t>HYUNDAI BUSAN</t>
    <phoneticPr fontId="12" type="noConversion"/>
  </si>
  <si>
    <t>0107W</t>
    <phoneticPr fontId="12" type="noConversion"/>
  </si>
  <si>
    <t>HYUNDAI BRAVE</t>
    <phoneticPr fontId="12" type="noConversion"/>
  </si>
  <si>
    <t>0083W</t>
    <phoneticPr fontId="12" type="noConversion"/>
  </si>
  <si>
    <t>HYUNDAI PLATINUM</t>
    <phoneticPr fontId="12" type="noConversion"/>
  </si>
  <si>
    <t>0132W</t>
    <phoneticPr fontId="12" type="noConversion"/>
  </si>
  <si>
    <t>HYUNDAI GRACE</t>
    <phoneticPr fontId="12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</si>
  <si>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</si>
  <si>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t>CNSK</t>
    <phoneticPr fontId="12" type="noConversion"/>
  </si>
  <si>
    <t>MONTEVIDEO(FIL)</t>
    <phoneticPr fontId="12" type="noConversion"/>
  </si>
  <si>
    <t>0637-054E</t>
    <phoneticPr fontId="12" type="noConversion"/>
  </si>
  <si>
    <t>EVER LAWFUL</t>
    <phoneticPr fontId="12" type="noConversion"/>
  </si>
  <si>
    <t>0636-058E</t>
    <phoneticPr fontId="12" type="noConversion"/>
  </si>
  <si>
    <t>LYRIC</t>
    <phoneticPr fontId="12" type="noConversion"/>
  </si>
  <si>
    <t>0635-064E</t>
    <phoneticPr fontId="12" type="noConversion"/>
  </si>
  <si>
    <t>EVER LUNAR</t>
    <phoneticPr fontId="12" type="noConversion"/>
  </si>
  <si>
    <t>YML/EMC</t>
    <phoneticPr fontId="12" type="noConversion"/>
  </si>
  <si>
    <t>100E</t>
    <phoneticPr fontId="12" type="noConversion"/>
  </si>
  <si>
    <t>OOCL SEOUL</t>
    <phoneticPr fontId="12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</si>
  <si>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</si>
  <si>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CNYTN</t>
    <phoneticPr fontId="12" type="noConversion"/>
  </si>
  <si>
    <t>VALPARAISO/San Antonio(AS4)</t>
    <phoneticPr fontId="12" type="noConversion"/>
  </si>
  <si>
    <t>0054E</t>
    <phoneticPr fontId="12" type="noConversion"/>
  </si>
  <si>
    <t>EVER LAWFUL</t>
    <phoneticPr fontId="12" type="noConversion"/>
  </si>
  <si>
    <t xml:space="preserve">0058E </t>
    <phoneticPr fontId="12" type="noConversion"/>
  </si>
  <si>
    <t>EVER LYRIC</t>
    <phoneticPr fontId="12" type="noConversion"/>
  </si>
  <si>
    <t>0064E</t>
    <phoneticPr fontId="12" type="noConversion"/>
  </si>
  <si>
    <t>EVER LUNAR</t>
    <phoneticPr fontId="12" type="noConversion"/>
  </si>
  <si>
    <t>PIL</t>
    <phoneticPr fontId="12" type="noConversion"/>
  </si>
  <si>
    <t>0100E</t>
    <phoneticPr fontId="12" type="noConversion"/>
  </si>
  <si>
    <t>OOCL SEOUL</t>
    <phoneticPr fontId="12" type="noConversion"/>
  </si>
  <si>
    <t>CNYTN</t>
    <phoneticPr fontId="12" type="noConversion"/>
  </si>
  <si>
    <t>MANZANILLO （WSA)</t>
    <phoneticPr fontId="12" type="noConversion"/>
  </si>
  <si>
    <t>美洲</t>
  </si>
  <si>
    <t>330W</t>
    <phoneticPr fontId="12" type="noConversion"/>
  </si>
  <si>
    <t>MAERSK QINZHOU</t>
    <phoneticPr fontId="12" type="noConversion"/>
  </si>
  <si>
    <t>329W</t>
    <phoneticPr fontId="12" type="noConversion"/>
  </si>
  <si>
    <t>MAERSK HAI PHONG</t>
    <phoneticPr fontId="12" type="noConversion"/>
  </si>
  <si>
    <t>328W</t>
    <phoneticPr fontId="12" type="noConversion"/>
  </si>
  <si>
    <t>MCC YANGON</t>
    <phoneticPr fontId="12" type="noConversion"/>
  </si>
  <si>
    <t>327W</t>
    <phoneticPr fontId="12" type="noConversion"/>
  </si>
  <si>
    <t>MAERSK BINTULU</t>
    <phoneticPr fontId="12" type="noConversion"/>
  </si>
  <si>
    <r>
      <t>M</t>
    </r>
    <r>
      <rPr>
        <sz val="12"/>
        <rFont val="宋体"/>
        <family val="3"/>
        <charset val="134"/>
        <scheme val="major"/>
      </rPr>
      <t>CC</t>
    </r>
    <phoneticPr fontId="12" type="noConversion"/>
  </si>
  <si>
    <t>326W</t>
    <phoneticPr fontId="12" type="noConversion"/>
  </si>
  <si>
    <t>MAERSK MONGLA</t>
    <phoneticPr fontId="12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</si>
  <si>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12" type="noConversion"/>
  </si>
  <si>
    <t>CHITTAGONG(MCC：IA7)直航</t>
    <phoneticPr fontId="12" type="noConversion"/>
  </si>
  <si>
    <t>164W</t>
    <phoneticPr fontId="12" type="noConversion"/>
  </si>
  <si>
    <t>SINGAPORE</t>
    <phoneticPr fontId="12" type="noConversion"/>
  </si>
  <si>
    <t>135W</t>
    <phoneticPr fontId="12" type="noConversion"/>
  </si>
  <si>
    <t>YM EXCELLENCE</t>
    <phoneticPr fontId="12" type="noConversion"/>
  </si>
  <si>
    <t>167W</t>
    <phoneticPr fontId="12" type="noConversion"/>
  </si>
  <si>
    <t>OOCL LE HAVRE</t>
    <phoneticPr fontId="12" type="noConversion"/>
  </si>
  <si>
    <t>YML</t>
    <phoneticPr fontId="12" type="noConversion"/>
  </si>
  <si>
    <t>301W</t>
    <phoneticPr fontId="12" type="noConversion"/>
  </si>
  <si>
    <t>NAVIOS LAPIS</t>
    <phoneticPr fontId="12" type="noConversion"/>
  </si>
  <si>
    <t>CN SKU</t>
  </si>
  <si>
    <t xml:space="preserve">KARACHI-K(CPX) </t>
    <phoneticPr fontId="12" type="noConversion"/>
  </si>
  <si>
    <t>144W</t>
    <phoneticPr fontId="12" type="noConversion"/>
  </si>
  <si>
    <t>OOCL HAMBURG</t>
    <phoneticPr fontId="12" type="noConversion"/>
  </si>
  <si>
    <t>081W</t>
    <phoneticPr fontId="12" type="noConversion"/>
  </si>
  <si>
    <t>SEATTLE BRIDGE</t>
    <phoneticPr fontId="12" type="noConversion"/>
  </si>
  <si>
    <t>015W</t>
    <phoneticPr fontId="12" type="noConversion"/>
  </si>
  <si>
    <t>AKA BHUM</t>
    <phoneticPr fontId="12" type="noConversion"/>
  </si>
  <si>
    <t>COSCO</t>
    <phoneticPr fontId="12" type="noConversion"/>
  </si>
  <si>
    <t>064W</t>
    <phoneticPr fontId="12" type="noConversion"/>
  </si>
  <si>
    <t xml:space="preserve"> OOCL GENOA</t>
    <phoneticPr fontId="12" type="noConversion"/>
  </si>
  <si>
    <t>CNSKU</t>
  </si>
  <si>
    <t>COLOMBO (PMX-CIX3)</t>
    <phoneticPr fontId="12" type="noConversion"/>
  </si>
  <si>
    <t>W016</t>
    <phoneticPr fontId="12" type="noConversion"/>
  </si>
  <si>
    <t>MARINA VOYAGER</t>
    <phoneticPr fontId="12" type="noConversion"/>
  </si>
  <si>
    <t>W016</t>
    <phoneticPr fontId="12" type="noConversion"/>
  </si>
  <si>
    <t>MARINA VOYAGER</t>
    <phoneticPr fontId="12" type="noConversion"/>
  </si>
  <si>
    <t>W897</t>
    <phoneticPr fontId="12" type="noConversion"/>
  </si>
  <si>
    <t>CELSIUS NAIROBI</t>
    <phoneticPr fontId="12" type="noConversion"/>
  </si>
  <si>
    <t>CELSIUS NAIROBI</t>
    <phoneticPr fontId="12" type="noConversion"/>
  </si>
  <si>
    <t>W231</t>
    <phoneticPr fontId="12" type="noConversion"/>
  </si>
  <si>
    <t>WAN HAI 313</t>
    <phoneticPr fontId="12" type="noConversion"/>
  </si>
  <si>
    <t>W231</t>
    <phoneticPr fontId="12" type="noConversion"/>
  </si>
  <si>
    <t>W027</t>
    <phoneticPr fontId="12" type="noConversion"/>
  </si>
  <si>
    <t>INTERASIA ENHANCE</t>
    <phoneticPr fontId="12" type="noConversion"/>
  </si>
  <si>
    <t>W027</t>
    <phoneticPr fontId="12" type="noConversion"/>
  </si>
  <si>
    <t>INTERASIA ENHANCE</t>
    <phoneticPr fontId="12" type="noConversion"/>
  </si>
  <si>
    <t>NHAVA SHEVA（CI6-CIX)</t>
    <phoneticPr fontId="12" type="noConversion"/>
  </si>
  <si>
    <t>0085W</t>
    <phoneticPr fontId="12" type="noConversion"/>
  </si>
  <si>
    <t>YM MILESTONE</t>
    <phoneticPr fontId="12" type="noConversion"/>
  </si>
  <si>
    <t>0085W</t>
    <phoneticPr fontId="12" type="noConversion"/>
  </si>
  <si>
    <t>YM MANDATE</t>
    <phoneticPr fontId="12" type="noConversion"/>
  </si>
  <si>
    <t>0086W</t>
    <phoneticPr fontId="12" type="noConversion"/>
  </si>
  <si>
    <t>YM MASCULINITY</t>
    <phoneticPr fontId="12" type="noConversion"/>
  </si>
  <si>
    <t>HMM</t>
    <phoneticPr fontId="12" type="noConversion"/>
  </si>
  <si>
    <t>0025W</t>
    <phoneticPr fontId="12" type="noConversion"/>
  </si>
  <si>
    <t>UMM QARN</t>
    <phoneticPr fontId="12" type="noConversion"/>
  </si>
  <si>
    <t>DUBAI/JEBEL ALI(AU2)</t>
    <phoneticPr fontId="12" type="noConversion"/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</si>
  <si>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</si>
  <si>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</si>
  <si>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</si>
  <si>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</si>
  <si>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r>
      <t>0</t>
    </r>
    <r>
      <rPr>
        <sz val="12"/>
        <rFont val="Arial Unicode MS"/>
        <family val="2"/>
        <charset val="134"/>
      </rPr>
      <t>12W</t>
    </r>
    <phoneticPr fontId="12" type="noConversion"/>
  </si>
  <si>
    <r>
      <t>H</t>
    </r>
    <r>
      <rPr>
        <sz val="12"/>
        <rFont val="Arial Unicode MS"/>
        <family val="2"/>
        <charset val="134"/>
      </rPr>
      <t xml:space="preserve">MM ALGECIRAS </t>
    </r>
    <phoneticPr fontId="12" type="noConversion"/>
  </si>
  <si>
    <r>
      <t>0</t>
    </r>
    <r>
      <rPr>
        <sz val="12"/>
        <rFont val="Arial Unicode MS"/>
        <family val="2"/>
        <charset val="134"/>
      </rPr>
      <t>11W</t>
    </r>
    <phoneticPr fontId="12" type="noConversion"/>
  </si>
  <si>
    <r>
      <t>H</t>
    </r>
    <r>
      <rPr>
        <sz val="12"/>
        <rFont val="Arial Unicode MS"/>
        <family val="2"/>
        <charset val="134"/>
      </rPr>
      <t>MM ROTTERDAM</t>
    </r>
    <phoneticPr fontId="12" type="noConversion"/>
  </si>
  <si>
    <r>
      <t>H</t>
    </r>
    <r>
      <rPr>
        <sz val="12"/>
        <rFont val="Arial Unicode MS"/>
        <family val="2"/>
        <charset val="134"/>
      </rPr>
      <t>MM COPENHAGEN</t>
    </r>
    <phoneticPr fontId="12" type="noConversion"/>
  </si>
  <si>
    <r>
      <t>0</t>
    </r>
    <r>
      <rPr>
        <sz val="12"/>
        <rFont val="Arial Unicode MS"/>
        <family val="2"/>
        <charset val="134"/>
      </rPr>
      <t>10W</t>
    </r>
    <phoneticPr fontId="12" type="noConversion"/>
  </si>
  <si>
    <t>HMM ST PETERSBURG</t>
    <phoneticPr fontId="12" type="noConversion"/>
  </si>
  <si>
    <t>ETA NY</t>
  </si>
  <si>
    <t>ETA LA</t>
  </si>
  <si>
    <t>CNTSN</t>
  </si>
  <si>
    <t>CHICAGO/LOS ANGELES /NY</t>
  </si>
  <si>
    <t>0227E</t>
  </si>
  <si>
    <t>MARTINIQUE</t>
  </si>
  <si>
    <t>0226E</t>
  </si>
  <si>
    <t>0225E</t>
  </si>
  <si>
    <t>0224E</t>
  </si>
  <si>
    <t>043S</t>
  </si>
  <si>
    <t>YM CERTAINTY</t>
  </si>
  <si>
    <t>GH BORA</t>
  </si>
  <si>
    <t>2330E</t>
    <phoneticPr fontId="12" type="noConversion"/>
  </si>
  <si>
    <t>BEI JIANG</t>
  </si>
  <si>
    <t>2327E</t>
    <phoneticPr fontId="12" type="noConversion"/>
  </si>
  <si>
    <t>2326E</t>
    <phoneticPr fontId="12" type="noConversion"/>
  </si>
  <si>
    <t>EASLINE DALIAN</t>
  </si>
  <si>
    <t>PANOCEAN</t>
  </si>
  <si>
    <t>FK330A</t>
    <phoneticPr fontId="12" type="noConversion"/>
  </si>
  <si>
    <t>TBN</t>
    <phoneticPr fontId="12" type="noConversion"/>
  </si>
  <si>
    <t>FK329A</t>
    <phoneticPr fontId="12" type="noConversion"/>
  </si>
  <si>
    <t>FK327A</t>
    <phoneticPr fontId="12" type="noConversion"/>
  </si>
  <si>
    <t>MSC AMSTERDAM</t>
    <phoneticPr fontId="12" type="noConversion"/>
  </si>
  <si>
    <t>FK326A</t>
    <phoneticPr fontId="12" type="noConversion"/>
  </si>
  <si>
    <t xml:space="preserve">MSC TERESA </t>
    <phoneticPr fontId="12" type="noConversion"/>
  </si>
  <si>
    <t>S239</t>
    <phoneticPr fontId="12" type="noConversion"/>
  </si>
  <si>
    <t>WAN HAI 501</t>
    <phoneticPr fontId="12" type="noConversion"/>
  </si>
  <si>
    <t>207S</t>
    <phoneticPr fontId="12" type="noConversion"/>
  </si>
  <si>
    <t>COSCO SHANGHAI</t>
    <phoneticPr fontId="12" type="noConversion"/>
  </si>
  <si>
    <t>158S</t>
    <phoneticPr fontId="12" type="noConversion"/>
  </si>
  <si>
    <t>OOCL AMERICA</t>
    <phoneticPr fontId="12" type="noConversion"/>
  </si>
  <si>
    <t xml:space="preserve"> </t>
    <phoneticPr fontId="12" type="noConversion"/>
  </si>
  <si>
    <t>007S</t>
    <phoneticPr fontId="12" type="noConversion"/>
  </si>
  <si>
    <t>XIN DA LIAN</t>
    <phoneticPr fontId="12" type="noConversion"/>
  </si>
  <si>
    <t xml:space="preserve">  </t>
    <phoneticPr fontId="12" type="noConversion"/>
  </si>
  <si>
    <t>S238</t>
    <phoneticPr fontId="12" type="noConversion"/>
  </si>
  <si>
    <r>
      <t>B</t>
    </r>
    <r>
      <rPr>
        <b/>
        <sz val="12"/>
        <rFont val="Arial Unicode MS"/>
        <family val="2"/>
        <charset val="134"/>
      </rPr>
      <t>ANGKOK</t>
    </r>
  </si>
  <si>
    <t>104S</t>
    <phoneticPr fontId="12" type="noConversion"/>
  </si>
  <si>
    <t>271S</t>
    <phoneticPr fontId="12" type="noConversion"/>
  </si>
  <si>
    <t xml:space="preserve">XIN FANG CHENG </t>
  </si>
  <si>
    <t>248S</t>
    <phoneticPr fontId="12" type="noConversion"/>
  </si>
  <si>
    <t xml:space="preserve">XIN SU ZHOU </t>
  </si>
  <si>
    <r>
      <t>J</t>
    </r>
    <r>
      <rPr>
        <b/>
        <sz val="12"/>
        <rFont val="Arial Unicode MS"/>
        <family val="2"/>
        <charset val="134"/>
      </rPr>
      <t>AKARTA</t>
    </r>
  </si>
  <si>
    <t>932S</t>
    <phoneticPr fontId="12" type="noConversion"/>
  </si>
  <si>
    <t>XUTRA BHUM</t>
    <phoneticPr fontId="12" type="noConversion"/>
  </si>
  <si>
    <t>043S</t>
    <phoneticPr fontId="12" type="noConversion"/>
  </si>
  <si>
    <t>YM CERTAINTY</t>
    <phoneticPr fontId="12" type="noConversion"/>
  </si>
  <si>
    <t>107S</t>
    <phoneticPr fontId="12" type="noConversion"/>
  </si>
  <si>
    <t>GH BORA</t>
    <phoneticPr fontId="12" type="noConversion"/>
  </si>
  <si>
    <t>931S</t>
    <phoneticPr fontId="12" type="noConversion"/>
  </si>
  <si>
    <t>042S</t>
    <phoneticPr fontId="12" type="noConversion"/>
  </si>
  <si>
    <t>YM CERTAINTY</t>
    <phoneticPr fontId="12" type="noConversion"/>
  </si>
  <si>
    <t>HOCHIMING</t>
  </si>
  <si>
    <t>2312S</t>
    <phoneticPr fontId="12" type="noConversion"/>
  </si>
  <si>
    <t>SITC QIUMING</t>
    <phoneticPr fontId="12" type="noConversion"/>
  </si>
  <si>
    <t>2316S</t>
    <phoneticPr fontId="12" type="noConversion"/>
  </si>
  <si>
    <t>SITC HUIMING</t>
    <phoneticPr fontId="12" type="noConversion"/>
  </si>
  <si>
    <t xml:space="preserve">SITC CHANGMING </t>
    <phoneticPr fontId="12" type="noConversion"/>
  </si>
  <si>
    <t>SITC ZHAOMING</t>
    <phoneticPr fontId="12" type="noConversion"/>
  </si>
  <si>
    <t>162W</t>
    <phoneticPr fontId="12" type="noConversion"/>
  </si>
  <si>
    <t xml:space="preserve">EVER ETHIC </t>
    <phoneticPr fontId="12" type="noConversion"/>
  </si>
  <si>
    <t>001W</t>
    <phoneticPr fontId="12" type="noConversion"/>
  </si>
  <si>
    <t xml:space="preserve">TO BE NOMINATED </t>
    <phoneticPr fontId="12" type="noConversion"/>
  </si>
  <si>
    <t>23004W</t>
    <phoneticPr fontId="12" type="noConversion"/>
  </si>
  <si>
    <t xml:space="preserve">TS KELANG </t>
    <phoneticPr fontId="12" type="noConversion"/>
  </si>
  <si>
    <t>停船</t>
    <phoneticPr fontId="12" type="noConversion"/>
  </si>
  <si>
    <t>173W</t>
    <phoneticPr fontId="12" type="noConversion"/>
  </si>
  <si>
    <t xml:space="preserve">EVER EAGLE </t>
    <phoneticPr fontId="12" type="noConversion"/>
  </si>
  <si>
    <t>SINGAPRE</t>
  </si>
  <si>
    <t>162W</t>
    <phoneticPr fontId="12" type="noConversion"/>
  </si>
  <si>
    <t xml:space="preserve">EVER ETHIC </t>
    <phoneticPr fontId="12" type="noConversion"/>
  </si>
  <si>
    <t>001W</t>
    <phoneticPr fontId="12" type="noConversion"/>
  </si>
  <si>
    <t xml:space="preserve">TS KELANG </t>
    <phoneticPr fontId="12" type="noConversion"/>
  </si>
  <si>
    <t>173W</t>
    <phoneticPr fontId="12" type="noConversion"/>
  </si>
  <si>
    <t>104W</t>
    <phoneticPr fontId="12" type="noConversion"/>
  </si>
  <si>
    <t>OOCL LUXEMBOURG</t>
    <phoneticPr fontId="12" type="noConversion"/>
  </si>
  <si>
    <t>144W</t>
    <phoneticPr fontId="12" type="noConversion"/>
  </si>
  <si>
    <t>OOCL HAMBURG</t>
    <phoneticPr fontId="12" type="noConversion"/>
  </si>
  <si>
    <t>停船</t>
  </si>
  <si>
    <t>015W</t>
    <phoneticPr fontId="12" type="noConversion"/>
  </si>
  <si>
    <t>AKA BHUM</t>
    <phoneticPr fontId="12" type="noConversion"/>
  </si>
  <si>
    <t xml:space="preserve">VESSEL </t>
  </si>
  <si>
    <t>001W</t>
    <phoneticPr fontId="12" type="noConversion"/>
  </si>
  <si>
    <t xml:space="preserve">TO BE NOMINATED </t>
    <phoneticPr fontId="12" type="noConversion"/>
  </si>
  <si>
    <t>23004W</t>
    <phoneticPr fontId="12" type="noConversion"/>
  </si>
  <si>
    <t xml:space="preserve">TS KELANG </t>
    <phoneticPr fontId="12" type="noConversion"/>
  </si>
  <si>
    <t xml:space="preserve">EVER EAGLE </t>
    <phoneticPr fontId="12" type="noConversion"/>
  </si>
  <si>
    <t>030W</t>
    <phoneticPr fontId="12" type="noConversion"/>
  </si>
  <si>
    <t xml:space="preserve"> COSCO SHIPPING CAPRICORN</t>
    <phoneticPr fontId="12" type="noConversion"/>
  </si>
  <si>
    <t>023W</t>
    <phoneticPr fontId="12" type="noConversion"/>
  </si>
  <si>
    <t xml:space="preserve"> COSCO SHIPPING SAGITTARIUS</t>
    <phoneticPr fontId="12" type="noConversion"/>
  </si>
  <si>
    <t>027W</t>
    <phoneticPr fontId="12" type="noConversion"/>
  </si>
  <si>
    <t>COSCO SHIPPING SCORPIO</t>
    <phoneticPr fontId="12" type="noConversion"/>
  </si>
  <si>
    <t>COSCO SHIPPING LEO</t>
    <phoneticPr fontId="12" type="noConversion"/>
  </si>
  <si>
    <t>029W</t>
    <phoneticPr fontId="12" type="noConversion"/>
  </si>
  <si>
    <t>030W</t>
    <phoneticPr fontId="12" type="noConversion"/>
  </si>
  <si>
    <t>023W</t>
    <phoneticPr fontId="12" type="noConversion"/>
  </si>
  <si>
    <t>027W</t>
    <phoneticPr fontId="12" type="noConversion"/>
  </si>
  <si>
    <t>COSCO SHIPPING SCORPIO</t>
    <phoneticPr fontId="12" type="noConversion"/>
  </si>
  <si>
    <t xml:space="preserve">EUROPEAN ROUTE  </t>
  </si>
  <si>
    <t xml:space="preserve">        SAILING SCHEDULE-TIANJIN</t>
  </si>
  <si>
    <t>109W</t>
    <phoneticPr fontId="12" type="noConversion"/>
  </si>
  <si>
    <t>BEAR MOUNTAIN BRIDGE</t>
    <phoneticPr fontId="12" type="noConversion"/>
  </si>
  <si>
    <t>073W</t>
    <phoneticPr fontId="12" type="noConversion"/>
  </si>
  <si>
    <t>COSCO AQABA</t>
    <phoneticPr fontId="12" type="noConversion"/>
  </si>
  <si>
    <t>111W</t>
    <phoneticPr fontId="12" type="noConversion"/>
  </si>
  <si>
    <t>ONE(SX1)</t>
    <phoneticPr fontId="12" type="noConversion"/>
  </si>
  <si>
    <t>194W</t>
    <phoneticPr fontId="12" type="noConversion"/>
  </si>
  <si>
    <t>EVER UNITED</t>
    <phoneticPr fontId="12" type="noConversion"/>
  </si>
  <si>
    <t xml:space="preserve">CUT OFF </t>
    <phoneticPr fontId="12" type="noConversion"/>
  </si>
  <si>
    <t>CNXMN</t>
    <phoneticPr fontId="12" type="noConversion"/>
  </si>
  <si>
    <t>VOYAGE</t>
    <phoneticPr fontId="12" type="noConversion"/>
  </si>
  <si>
    <t>FA329A</t>
    <phoneticPr fontId="12" type="noConversion"/>
  </si>
  <si>
    <t>MSC NATASHA XIII</t>
    <phoneticPr fontId="12" type="noConversion"/>
  </si>
  <si>
    <t>FA328A</t>
    <phoneticPr fontId="12" type="noConversion"/>
  </si>
  <si>
    <t>MSC EMMA</t>
    <phoneticPr fontId="12" type="noConversion"/>
  </si>
  <si>
    <t>FA327A</t>
    <phoneticPr fontId="12" type="noConversion"/>
  </si>
  <si>
    <t>MSC NOA ARIELA</t>
    <phoneticPr fontId="12" type="noConversion"/>
  </si>
  <si>
    <t>FA326A</t>
    <phoneticPr fontId="12" type="noConversion"/>
  </si>
  <si>
    <t>MSC TAYLOR</t>
    <phoneticPr fontId="12" type="noConversion"/>
  </si>
  <si>
    <t>ONE(ALX 2)</t>
    <phoneticPr fontId="12" type="noConversion"/>
  </si>
  <si>
    <t>FA325A</t>
    <phoneticPr fontId="12" type="noConversion"/>
  </si>
  <si>
    <t>MSC TRIESTE</t>
    <phoneticPr fontId="12" type="noConversion"/>
  </si>
  <si>
    <t>ETD</t>
    <phoneticPr fontId="12" type="noConversion"/>
  </si>
  <si>
    <t>MANZANILLO</t>
    <phoneticPr fontId="12" type="noConversion"/>
  </si>
  <si>
    <t>OPERATOR</t>
    <phoneticPr fontId="12" type="noConversion"/>
  </si>
  <si>
    <t>MANZANILLO</t>
    <phoneticPr fontId="12" type="noConversion"/>
  </si>
  <si>
    <t>FA329A</t>
    <phoneticPr fontId="12" type="noConversion"/>
  </si>
  <si>
    <t>FA328A</t>
    <phoneticPr fontId="12" type="noConversion"/>
  </si>
  <si>
    <t>FA326A</t>
    <phoneticPr fontId="12" type="noConversion"/>
  </si>
  <si>
    <t>ONE(ALX2)</t>
    <phoneticPr fontId="12" type="noConversion"/>
  </si>
  <si>
    <t>MSC TRIESTE</t>
    <phoneticPr fontId="12" type="noConversion"/>
  </si>
  <si>
    <t>ETD</t>
    <phoneticPr fontId="12" type="noConversion"/>
  </si>
  <si>
    <t>SAN ANTONIO</t>
    <phoneticPr fontId="12" type="noConversion"/>
  </si>
  <si>
    <t>CNXMN</t>
    <phoneticPr fontId="12" type="noConversion"/>
  </si>
  <si>
    <t>OPERATOR</t>
    <phoneticPr fontId="12" type="noConversion"/>
  </si>
  <si>
    <t>VOYAGE</t>
    <phoneticPr fontId="12" type="noConversion"/>
  </si>
  <si>
    <t>VESSEL</t>
    <phoneticPr fontId="12" type="noConversion"/>
  </si>
  <si>
    <t>2309N</t>
    <phoneticPr fontId="12" type="noConversion"/>
  </si>
  <si>
    <t>KMTC TOKYO</t>
    <phoneticPr fontId="12" type="noConversion"/>
  </si>
  <si>
    <t>2313N</t>
    <phoneticPr fontId="12" type="noConversion"/>
  </si>
  <si>
    <t>HEUNG-A  AKITA</t>
    <phoneticPr fontId="12" type="noConversion"/>
  </si>
  <si>
    <t>2312N</t>
    <phoneticPr fontId="12" type="noConversion"/>
  </si>
  <si>
    <t>HEUNG-A  XIAMEN</t>
    <phoneticPr fontId="12" type="noConversion"/>
  </si>
  <si>
    <t>2301N</t>
    <phoneticPr fontId="12" type="noConversion"/>
  </si>
  <si>
    <t>HEUNG-A HAIPHONG</t>
    <phoneticPr fontId="12" type="noConversion"/>
  </si>
  <si>
    <t>HEUNG-A</t>
    <phoneticPr fontId="12" type="noConversion"/>
  </si>
  <si>
    <t>2310N</t>
    <phoneticPr fontId="12" type="noConversion"/>
  </si>
  <si>
    <t>HEUNG-A  AKITA</t>
    <phoneticPr fontId="12" type="noConversion"/>
  </si>
  <si>
    <t>BUSAN</t>
    <phoneticPr fontId="12" type="noConversion"/>
  </si>
  <si>
    <t>CNXMN</t>
    <phoneticPr fontId="12" type="noConversion"/>
  </si>
  <si>
    <t>BUSAN</t>
    <phoneticPr fontId="12" type="noConversion"/>
  </si>
  <si>
    <t>SOUTH KOREA</t>
    <phoneticPr fontId="12" type="noConversion"/>
  </si>
  <si>
    <t>1331X</t>
    <phoneticPr fontId="12" type="noConversion"/>
  </si>
  <si>
    <t xml:space="preserve">DONG FANG XING </t>
    <phoneticPr fontId="12" type="noConversion"/>
  </si>
  <si>
    <t>1327X</t>
    <phoneticPr fontId="12" type="noConversion"/>
  </si>
  <si>
    <t xml:space="preserve">DONG FANG XING </t>
    <phoneticPr fontId="12" type="noConversion"/>
  </si>
  <si>
    <t>1323X</t>
    <phoneticPr fontId="12" type="noConversion"/>
  </si>
  <si>
    <t>DONG FANG XING</t>
    <phoneticPr fontId="12" type="noConversion"/>
  </si>
  <si>
    <t>1319X</t>
    <phoneticPr fontId="12" type="noConversion"/>
  </si>
  <si>
    <t xml:space="preserve">DONG FANG XING </t>
    <phoneticPr fontId="12" type="noConversion"/>
  </si>
  <si>
    <t>YML(MD2)</t>
    <phoneticPr fontId="12" type="noConversion"/>
  </si>
  <si>
    <t>1315X</t>
    <phoneticPr fontId="12" type="noConversion"/>
  </si>
  <si>
    <t>ETA</t>
    <phoneticPr fontId="12" type="noConversion"/>
  </si>
  <si>
    <t>ETD</t>
    <phoneticPr fontId="12" type="noConversion"/>
  </si>
  <si>
    <t>GOA</t>
    <phoneticPr fontId="12" type="noConversion"/>
  </si>
  <si>
    <t>OPERATOR</t>
    <phoneticPr fontId="12" type="noConversion"/>
  </si>
  <si>
    <t>VOYAGE</t>
    <phoneticPr fontId="12" type="noConversion"/>
  </si>
  <si>
    <t xml:space="preserve">GENOVA </t>
    <phoneticPr fontId="12" type="noConversion"/>
  </si>
  <si>
    <t>025W</t>
    <phoneticPr fontId="12" type="noConversion"/>
  </si>
  <si>
    <t>OOCL INDONESIA</t>
    <phoneticPr fontId="12" type="noConversion"/>
  </si>
  <si>
    <t>019W</t>
    <phoneticPr fontId="12" type="noConversion"/>
  </si>
  <si>
    <t>COSCO SHIPPING GALAXY</t>
    <phoneticPr fontId="12" type="noConversion"/>
  </si>
  <si>
    <t>018W</t>
    <phoneticPr fontId="12" type="noConversion"/>
  </si>
  <si>
    <t>COSCO SHIPPING STAR</t>
    <phoneticPr fontId="12" type="noConversion"/>
  </si>
  <si>
    <t>028W</t>
    <phoneticPr fontId="12" type="noConversion"/>
  </si>
  <si>
    <t>OOCL HONG KONG</t>
    <phoneticPr fontId="12" type="noConversion"/>
  </si>
  <si>
    <t>OOCL(AEU1)</t>
    <phoneticPr fontId="12" type="noConversion"/>
  </si>
  <si>
    <t>028W</t>
    <phoneticPr fontId="12" type="noConversion"/>
  </si>
  <si>
    <t>OOCL GERMANY</t>
    <phoneticPr fontId="12" type="noConversion"/>
  </si>
  <si>
    <t>ETD</t>
    <phoneticPr fontId="12" type="noConversion"/>
  </si>
  <si>
    <t xml:space="preserve">CUT OFF </t>
    <phoneticPr fontId="12" type="noConversion"/>
  </si>
  <si>
    <t>FELIXSTOWE</t>
    <phoneticPr fontId="12" type="noConversion"/>
  </si>
  <si>
    <t>OPERATOR</t>
    <phoneticPr fontId="12" type="noConversion"/>
  </si>
  <si>
    <t>VESSEL</t>
    <phoneticPr fontId="12" type="noConversion"/>
  </si>
  <si>
    <t>FELIXSTOWE</t>
    <phoneticPr fontId="12" type="noConversion"/>
  </si>
  <si>
    <t>PS: THE CARGO AND DOC WIL BE SENT TO OUR WAREHOUSE AND COMPANY BEFORE 11:00AM IN CUT OFF TIME</t>
    <phoneticPr fontId="12" type="noConversion"/>
  </si>
  <si>
    <t>LOOKING FOR PLEASE USE CTRL+F</t>
    <phoneticPr fontId="12" type="noConversion"/>
  </si>
  <si>
    <t xml:space="preserve">          SALLING SCHEDULE-XIAMEN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</si>
</sst>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_(* #,##0_);_(* \(#,##0\);_(* &quot;-&quot;_);_(@_)"/>
    <numFmt numFmtId="193" formatCode="#,##0.00\ [$€];[Red]\-#,##0.00\ [$€]"/>
    <numFmt numFmtId="194" formatCode="&quot;$&quot;#,##0;[Red]\-&quot;$&quot;#,##0"/>
    <numFmt numFmtId="195" formatCode="&quot;$&quot;#,##0.00;[Red]\-&quot;$&quot;#,##0.00"/>
    <numFmt numFmtId="196" formatCode="_ * #,##0_ ;_ * &quot;\&quot;&quot;\&quot;&quot;\&quot;&quot;\&quot;&quot;\&quot;&quot;\&quot;\-#,##0_ ;_ * &quot;-&quot;_ ;_ @_ "/>
    <numFmt numFmtId="197" formatCode="[$-409]d/mmm/yy;@"/>
    <numFmt numFmtId="198" formatCode="mm\/dd"/>
    <numFmt numFmtId="199" formatCode="[$-409]mmmmm;@"/>
    <numFmt numFmtId="200" formatCode="ddd\ dd\/mmm"/>
    <numFmt numFmtId="201" formatCode="0_);[Red]\(0\)"/>
    <numFmt numFmtId="202" formatCode="mmm/yyyy"/>
    <numFmt numFmtId="203" formatCode="yyyy/m/d;@"/>
    <numFmt numFmtId="204" formatCode="d/m/yyyy"/>
    <numFmt numFmtId="205" formatCode="mm/dd"/>
  </numFmts>
  <fonts count="136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6.5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Arial Narrow"/>
      <family val="2"/>
    </font>
    <font>
      <sz val="11"/>
      <name val=""/>
      <family val="2"/>
    </font>
    <font>
      <b/>
      <sz val="11"/>
      <color theme="1"/>
      <name val="Arial Narrow"/>
      <family val="2"/>
    </font>
    <font>
      <sz val="9"/>
      <name val="宋体"/>
      <family val="3"/>
      <charset val="134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2"/>
      <color indexed="18"/>
      <name val="Courier New"/>
      <family val="3"/>
    </font>
    <font>
      <b/>
      <sz val="11"/>
      <color theme="1"/>
      <name val="Times New Roman"/>
      <family val="1"/>
    </font>
    <font>
      <sz val="11"/>
      <color rgb="FFFF0000"/>
      <name val="Arial Narrow"/>
      <family val="2"/>
    </font>
    <font>
      <b/>
      <sz val="11"/>
      <color theme="1"/>
      <name val="Arial"/>
      <family val="2"/>
    </font>
    <font>
      <u/>
      <sz val="11"/>
      <color theme="10"/>
      <name val="宋体"/>
      <family val="3"/>
      <charset val="134"/>
    </font>
    <font>
      <u/>
      <sz val="11"/>
      <color theme="1"/>
      <name val="Arial Narrow"/>
      <family val="2"/>
    </font>
    <font>
      <sz val="11"/>
      <color theme="1"/>
      <name val="Times New Roman"/>
      <family val="1"/>
    </font>
    <font>
      <sz val="10"/>
      <color theme="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10"/>
      <color theme="1"/>
      <name val="Arial"/>
      <family val="2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Verdana"/>
      <family val="2"/>
    </font>
    <font>
      <sz val="10"/>
      <color rgb="FFFF000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color rgb="FFFF0000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u/>
      <sz val="10"/>
      <color rgb="FF000099"/>
      <name val="Arial"/>
      <family val="2"/>
    </font>
    <font>
      <sz val="11"/>
      <color rgb="FF000000"/>
      <name val="Arial"/>
      <family val="2"/>
    </font>
    <font>
      <sz val="10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u/>
      <sz val="12"/>
      <color indexed="12"/>
      <name val="宋体"/>
      <family val="3"/>
      <charset val="134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sz val="9"/>
      <color rgb="FF495060"/>
      <name val="Tahoma"/>
      <family val="2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b/>
      <i/>
      <sz val="16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2D050"/>
        <bgColor indexed="64"/>
      </patternFill>
    </fill>
  </fills>
  <borders count="92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CECECE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086">
    <xf numFmtId="0" fontId="0" fillId="0" borderId="0"/>
    <xf numFmtId="177" fontId="25" fillId="0" borderId="0"/>
    <xf numFmtId="177" fontId="1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6" fontId="20" fillId="0" borderId="0" applyNumberFormat="0" applyFill="0" applyBorder="0" applyAlignment="0" applyProtection="0">
      <alignment vertical="top"/>
      <protection locked="0"/>
    </xf>
    <xf numFmtId="180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6" fontId="20" fillId="0" borderId="0" applyNumberFormat="0" applyFill="0" applyBorder="0" applyAlignment="0" applyProtection="0">
      <alignment vertical="top"/>
      <protection locked="0"/>
    </xf>
    <xf numFmtId="180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6" fontId="20" fillId="0" borderId="0" applyNumberFormat="0" applyFill="0" applyBorder="0" applyAlignment="0" applyProtection="0">
      <alignment vertical="top"/>
      <protection locked="0"/>
    </xf>
    <xf numFmtId="180" fontId="20" fillId="0" borderId="0" applyNumberFormat="0" applyFill="0" applyBorder="0" applyAlignment="0" applyProtection="0">
      <alignment vertical="top"/>
      <protection locked="0"/>
    </xf>
    <xf numFmtId="176" fontId="10" fillId="0" borderId="0" applyNumberFormat="0" applyFill="0" applyBorder="0" applyAlignment="0" applyProtection="0">
      <alignment vertical="top"/>
      <protection locked="0"/>
    </xf>
    <xf numFmtId="180" fontId="10" fillId="0" borderId="0" applyNumberFormat="0" applyFill="0" applyBorder="0" applyAlignment="0" applyProtection="0">
      <alignment vertical="top"/>
      <protection locked="0"/>
    </xf>
    <xf numFmtId="176" fontId="25" fillId="0" borderId="0"/>
    <xf numFmtId="180" fontId="25" fillId="0" borderId="0"/>
    <xf numFmtId="177" fontId="15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176" fontId="15" fillId="0" borderId="0" applyNumberFormat="0" applyFill="0" applyBorder="0" applyAlignment="0" applyProtection="0">
      <alignment vertical="top"/>
      <protection locked="0"/>
    </xf>
    <xf numFmtId="180" fontId="15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176" fontId="15" fillId="0" borderId="0" applyNumberFormat="0" applyFill="0" applyBorder="0" applyAlignment="0" applyProtection="0">
      <alignment vertical="top"/>
      <protection locked="0"/>
    </xf>
    <xf numFmtId="180" fontId="15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176" fontId="15" fillId="0" borderId="0" applyNumberFormat="0" applyFill="0" applyBorder="0" applyAlignment="0" applyProtection="0">
      <alignment vertical="top"/>
      <protection locked="0"/>
    </xf>
    <xf numFmtId="180" fontId="15" fillId="0" borderId="0" applyNumberFormat="0" applyFill="0" applyBorder="0" applyAlignment="0" applyProtection="0">
      <alignment vertical="top"/>
      <protection locked="0"/>
    </xf>
    <xf numFmtId="176" fontId="15" fillId="0" borderId="0" applyNumberFormat="0" applyFill="0" applyBorder="0" applyAlignment="0" applyProtection="0">
      <alignment vertical="top"/>
      <protection locked="0"/>
    </xf>
    <xf numFmtId="180" fontId="15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177" fontId="10" fillId="0" borderId="0" applyNumberFormat="0" applyFill="0" applyBorder="0" applyAlignment="0" applyProtection="0">
      <alignment vertical="top"/>
      <protection locked="0"/>
    </xf>
    <xf numFmtId="177" fontId="10" fillId="0" borderId="0" applyNumberFormat="0" applyFill="0" applyBorder="0" applyAlignment="0" applyProtection="0">
      <alignment vertical="top"/>
      <protection locked="0"/>
    </xf>
    <xf numFmtId="176" fontId="10" fillId="0" borderId="0" applyNumberFormat="0" applyFill="0" applyBorder="0" applyAlignment="0" applyProtection="0">
      <alignment vertical="top"/>
      <protection locked="0"/>
    </xf>
    <xf numFmtId="180" fontId="10" fillId="0" borderId="0" applyNumberFormat="0" applyFill="0" applyBorder="0" applyAlignment="0" applyProtection="0">
      <alignment vertical="top"/>
      <protection locked="0"/>
    </xf>
    <xf numFmtId="177" fontId="10" fillId="0" borderId="0" applyNumberFormat="0" applyFill="0" applyBorder="0" applyAlignment="0" applyProtection="0">
      <alignment vertical="top"/>
      <protection locked="0"/>
    </xf>
    <xf numFmtId="176" fontId="10" fillId="0" borderId="0" applyNumberFormat="0" applyFill="0" applyBorder="0" applyAlignment="0" applyProtection="0">
      <alignment vertical="top"/>
      <protection locked="0"/>
    </xf>
    <xf numFmtId="180" fontId="10" fillId="0" borderId="0" applyNumberFormat="0" applyFill="0" applyBorder="0" applyAlignment="0" applyProtection="0">
      <alignment vertical="top"/>
      <protection locked="0"/>
    </xf>
    <xf numFmtId="177" fontId="10" fillId="0" borderId="0" applyNumberFormat="0" applyFill="0" applyBorder="0" applyAlignment="0" applyProtection="0">
      <alignment vertical="top"/>
      <protection locked="0"/>
    </xf>
    <xf numFmtId="176" fontId="10" fillId="0" borderId="0" applyNumberFormat="0" applyFill="0" applyBorder="0" applyAlignment="0" applyProtection="0">
      <alignment vertical="top"/>
      <protection locked="0"/>
    </xf>
    <xf numFmtId="180" fontId="10" fillId="0" borderId="0" applyNumberFormat="0" applyFill="0" applyBorder="0" applyAlignment="0" applyProtection="0">
      <alignment vertical="top"/>
      <protection locked="0"/>
    </xf>
    <xf numFmtId="176" fontId="10" fillId="0" borderId="0" applyNumberFormat="0" applyFill="0" applyBorder="0" applyAlignment="0" applyProtection="0">
      <alignment vertical="top"/>
      <protection locked="0"/>
    </xf>
    <xf numFmtId="180" fontId="10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176" fontId="15" fillId="0" borderId="0" applyNumberFormat="0" applyFill="0" applyBorder="0" applyAlignment="0" applyProtection="0">
      <alignment vertical="top"/>
      <protection locked="0"/>
    </xf>
    <xf numFmtId="180" fontId="15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176" fontId="15" fillId="0" borderId="0" applyNumberFormat="0" applyFill="0" applyBorder="0" applyAlignment="0" applyProtection="0">
      <alignment vertical="top"/>
      <protection locked="0"/>
    </xf>
    <xf numFmtId="180" fontId="15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176" fontId="15" fillId="0" borderId="0" applyNumberFormat="0" applyFill="0" applyBorder="0" applyAlignment="0" applyProtection="0">
      <alignment vertical="top"/>
      <protection locked="0"/>
    </xf>
    <xf numFmtId="180" fontId="15" fillId="0" borderId="0" applyNumberFormat="0" applyFill="0" applyBorder="0" applyAlignment="0" applyProtection="0">
      <alignment vertical="top"/>
      <protection locked="0"/>
    </xf>
    <xf numFmtId="176" fontId="15" fillId="0" borderId="0" applyNumberFormat="0" applyFill="0" applyBorder="0" applyAlignment="0" applyProtection="0">
      <alignment vertical="top"/>
      <protection locked="0"/>
    </xf>
    <xf numFmtId="180" fontId="15" fillId="0" borderId="0" applyNumberFormat="0" applyFill="0" applyBorder="0" applyAlignment="0" applyProtection="0">
      <alignment vertical="top"/>
      <protection locked="0"/>
    </xf>
    <xf numFmtId="177" fontId="25" fillId="0" borderId="0"/>
    <xf numFmtId="177" fontId="16" fillId="0" borderId="0" applyFont="0" applyFill="0" applyBorder="0" applyAlignment="0" applyProtection="0"/>
    <xf numFmtId="177" fontId="14" fillId="0" borderId="0"/>
    <xf numFmtId="176" fontId="14" fillId="0" borderId="0"/>
    <xf numFmtId="180" fontId="14" fillId="0" borderId="0"/>
    <xf numFmtId="177" fontId="11" fillId="0" borderId="0"/>
    <xf numFmtId="176" fontId="11" fillId="0" borderId="0"/>
    <xf numFmtId="180" fontId="11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9" fillId="0" borderId="0"/>
    <xf numFmtId="176" fontId="9" fillId="0" borderId="0"/>
    <xf numFmtId="180" fontId="9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8" fillId="0" borderId="0"/>
    <xf numFmtId="176" fontId="18" fillId="0" borderId="0"/>
    <xf numFmtId="180" fontId="18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6" fontId="18" fillId="0" borderId="0"/>
    <xf numFmtId="180" fontId="1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8" fillId="0" borderId="0"/>
    <xf numFmtId="176" fontId="18" fillId="0" borderId="0"/>
    <xf numFmtId="180" fontId="1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8" fillId="0" borderId="0"/>
    <xf numFmtId="176" fontId="18" fillId="0" borderId="0"/>
    <xf numFmtId="180" fontId="18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9" fillId="0" borderId="0"/>
    <xf numFmtId="176" fontId="9" fillId="0" borderId="0"/>
    <xf numFmtId="180" fontId="9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8" fillId="0" borderId="0"/>
    <xf numFmtId="176" fontId="18" fillId="0" borderId="0"/>
    <xf numFmtId="180" fontId="18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8" fillId="0" borderId="0"/>
    <xf numFmtId="176" fontId="18" fillId="0" borderId="0"/>
    <xf numFmtId="180" fontId="18" fillId="0" borderId="0"/>
    <xf numFmtId="177" fontId="24" fillId="0" borderId="0"/>
    <xf numFmtId="176" fontId="24" fillId="0" borderId="0"/>
    <xf numFmtId="180" fontId="24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7" fontId="14" fillId="0" borderId="0"/>
    <xf numFmtId="176" fontId="14" fillId="0" borderId="0"/>
    <xf numFmtId="180" fontId="14" fillId="0" borderId="0"/>
    <xf numFmtId="177" fontId="18" fillId="0" borderId="0"/>
    <xf numFmtId="176" fontId="18" fillId="0" borderId="0"/>
    <xf numFmtId="180" fontId="18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8" fillId="0" borderId="0"/>
    <xf numFmtId="176" fontId="18" fillId="0" borderId="0"/>
    <xf numFmtId="180" fontId="18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8" fillId="0" borderId="0"/>
    <xf numFmtId="176" fontId="18" fillId="0" borderId="0"/>
    <xf numFmtId="180" fontId="18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18" fillId="0" borderId="0"/>
    <xf numFmtId="176" fontId="18" fillId="0" borderId="0"/>
    <xf numFmtId="180" fontId="18" fillId="0" borderId="0"/>
    <xf numFmtId="177" fontId="14" fillId="0" borderId="0"/>
    <xf numFmtId="176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8" fillId="0" borderId="0"/>
    <xf numFmtId="176" fontId="18" fillId="0" borderId="0"/>
    <xf numFmtId="180" fontId="18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9" fillId="0" borderId="0"/>
    <xf numFmtId="176" fontId="9" fillId="0" borderId="0"/>
    <xf numFmtId="180" fontId="9" fillId="0" borderId="0"/>
    <xf numFmtId="177" fontId="18" fillId="0" borderId="0"/>
    <xf numFmtId="176" fontId="18" fillId="0" borderId="0"/>
    <xf numFmtId="180" fontId="18" fillId="0" borderId="0"/>
    <xf numFmtId="177" fontId="14" fillId="0" borderId="0"/>
    <xf numFmtId="176" fontId="14" fillId="0" borderId="0"/>
    <xf numFmtId="177" fontId="14" fillId="0" borderId="0"/>
    <xf numFmtId="176" fontId="14" fillId="0" borderId="0"/>
    <xf numFmtId="180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0" fillId="0" borderId="0"/>
    <xf numFmtId="176" fontId="10" fillId="0" borderId="0"/>
    <xf numFmtId="180" fontId="10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8" fillId="0" borderId="0"/>
    <xf numFmtId="176" fontId="18" fillId="0" borderId="0"/>
    <xf numFmtId="180" fontId="18" fillId="0" borderId="0"/>
    <xf numFmtId="177" fontId="14" fillId="0" borderId="0"/>
    <xf numFmtId="176" fontId="14" fillId="0" borderId="0"/>
    <xf numFmtId="180" fontId="14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6" fontId="18" fillId="0" borderId="0"/>
    <xf numFmtId="180" fontId="18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1" fillId="0" borderId="0"/>
    <xf numFmtId="177" fontId="11" fillId="0" borderId="0"/>
    <xf numFmtId="176" fontId="11" fillId="0" borderId="0"/>
    <xf numFmtId="180" fontId="11" fillId="0" borderId="0"/>
    <xf numFmtId="176" fontId="11" fillId="0" borderId="0"/>
    <xf numFmtId="180" fontId="11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77" fontId="14" fillId="0" borderId="0"/>
    <xf numFmtId="176" fontId="14" fillId="0" borderId="0"/>
    <xf numFmtId="180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8" fillId="0" borderId="0"/>
    <xf numFmtId="176" fontId="18" fillId="0" borderId="0"/>
    <xf numFmtId="180" fontId="18" fillId="0" borderId="0"/>
    <xf numFmtId="177" fontId="13" fillId="0" borderId="0">
      <alignment vertical="top"/>
    </xf>
    <xf numFmtId="176" fontId="13" fillId="0" borderId="0">
      <alignment vertical="top"/>
    </xf>
    <xf numFmtId="180" fontId="13" fillId="0" borderId="0">
      <alignment vertical="top"/>
    </xf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6" fontId="18" fillId="0" borderId="0"/>
    <xf numFmtId="180" fontId="18" fillId="0" borderId="0"/>
    <xf numFmtId="177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6" fontId="18" fillId="0" borderId="0"/>
    <xf numFmtId="180" fontId="18" fillId="0" borderId="0"/>
    <xf numFmtId="177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6" fontId="18" fillId="0" borderId="0"/>
    <xf numFmtId="180" fontId="18" fillId="0" borderId="0"/>
    <xf numFmtId="177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6" fontId="18" fillId="0" borderId="0"/>
    <xf numFmtId="180" fontId="18" fillId="0" borderId="0"/>
    <xf numFmtId="177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6" fontId="18" fillId="0" borderId="0"/>
    <xf numFmtId="180" fontId="18" fillId="0" borderId="0"/>
    <xf numFmtId="177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6" fontId="18" fillId="0" borderId="0"/>
    <xf numFmtId="180" fontId="18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4" fillId="0" borderId="0"/>
    <xf numFmtId="177" fontId="14" fillId="0" borderId="0"/>
    <xf numFmtId="176" fontId="14" fillId="0" borderId="0"/>
    <xf numFmtId="180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0" fillId="0" borderId="0"/>
    <xf numFmtId="176" fontId="10" fillId="0" borderId="0"/>
    <xf numFmtId="180" fontId="10" fillId="0" borderId="0"/>
    <xf numFmtId="177" fontId="10" fillId="0" borderId="0"/>
    <xf numFmtId="176" fontId="10" fillId="0" borderId="0"/>
    <xf numFmtId="180" fontId="10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8" fillId="0" borderId="0"/>
    <xf numFmtId="176" fontId="18" fillId="0" borderId="0"/>
    <xf numFmtId="180" fontId="18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77" fontId="14" fillId="0" borderId="0"/>
    <xf numFmtId="176" fontId="14" fillId="0" borderId="0"/>
    <xf numFmtId="180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8" fillId="0" borderId="0"/>
    <xf numFmtId="176" fontId="18" fillId="0" borderId="0"/>
    <xf numFmtId="180" fontId="18" fillId="0" borderId="0"/>
    <xf numFmtId="177" fontId="9" fillId="0" borderId="0"/>
    <xf numFmtId="176" fontId="9" fillId="0" borderId="0"/>
    <xf numFmtId="177" fontId="9" fillId="0" borderId="0"/>
    <xf numFmtId="176" fontId="9" fillId="0" borderId="0"/>
    <xf numFmtId="180" fontId="9" fillId="0" borderId="0"/>
    <xf numFmtId="180" fontId="9" fillId="0" borderId="0"/>
    <xf numFmtId="177" fontId="11" fillId="0" borderId="0"/>
    <xf numFmtId="176" fontId="11" fillId="0" borderId="0"/>
    <xf numFmtId="180" fontId="11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80" fontId="14" fillId="0" borderId="0"/>
    <xf numFmtId="177" fontId="14" fillId="0" borderId="0"/>
    <xf numFmtId="176" fontId="14" fillId="0" borderId="0"/>
    <xf numFmtId="177" fontId="14" fillId="0" borderId="0"/>
    <xf numFmtId="176" fontId="14" fillId="0" borderId="0"/>
    <xf numFmtId="180" fontId="14" fillId="0" borderId="0"/>
    <xf numFmtId="180" fontId="14" fillId="0" borderId="0"/>
    <xf numFmtId="177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6" fontId="18" fillId="0" borderId="0"/>
    <xf numFmtId="180" fontId="18" fillId="0" borderId="0"/>
    <xf numFmtId="177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6" fontId="18" fillId="0" borderId="0"/>
    <xf numFmtId="180" fontId="18" fillId="0" borderId="0"/>
    <xf numFmtId="177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6" fontId="18" fillId="0" borderId="0"/>
    <xf numFmtId="180" fontId="18" fillId="0" borderId="0"/>
    <xf numFmtId="177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6" fontId="18" fillId="0" borderId="0"/>
    <xf numFmtId="180" fontId="18" fillId="0" borderId="0"/>
    <xf numFmtId="177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6" fontId="18" fillId="0" borderId="0"/>
    <xf numFmtId="180" fontId="18" fillId="0" borderId="0"/>
    <xf numFmtId="177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6" fontId="18" fillId="0" borderId="0"/>
    <xf numFmtId="180" fontId="18" fillId="0" borderId="0"/>
    <xf numFmtId="177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6" fontId="18" fillId="0" borderId="0"/>
    <xf numFmtId="180" fontId="18" fillId="0" borderId="0"/>
    <xf numFmtId="177" fontId="9" fillId="0" borderId="0"/>
    <xf numFmtId="176" fontId="9" fillId="0" borderId="0"/>
    <xf numFmtId="180" fontId="9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7" fontId="9" fillId="0" borderId="0"/>
    <xf numFmtId="176" fontId="9" fillId="0" borderId="0"/>
    <xf numFmtId="180" fontId="9" fillId="0" borderId="0"/>
    <xf numFmtId="177" fontId="24" fillId="0" borderId="0"/>
    <xf numFmtId="176" fontId="24" fillId="0" borderId="0"/>
    <xf numFmtId="180" fontId="24" fillId="0" borderId="0"/>
    <xf numFmtId="177" fontId="11" fillId="0" borderId="0"/>
    <xf numFmtId="176" fontId="11" fillId="0" borderId="0"/>
    <xf numFmtId="180" fontId="11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11" fillId="0" borderId="0"/>
    <xf numFmtId="176" fontId="11" fillId="0" borderId="0"/>
    <xf numFmtId="180" fontId="11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4" fillId="0" borderId="0"/>
    <xf numFmtId="176" fontId="14" fillId="0" borderId="0"/>
    <xf numFmtId="180" fontId="14" fillId="0" borderId="0"/>
    <xf numFmtId="177" fontId="9" fillId="0" borderId="0"/>
    <xf numFmtId="176" fontId="9" fillId="0" borderId="0"/>
    <xf numFmtId="180" fontId="9" fillId="0" borderId="0"/>
    <xf numFmtId="177" fontId="18" fillId="0" borderId="0"/>
    <xf numFmtId="176" fontId="18" fillId="0" borderId="0"/>
    <xf numFmtId="180" fontId="18" fillId="0" borderId="0"/>
    <xf numFmtId="177" fontId="18" fillId="0" borderId="0"/>
    <xf numFmtId="176" fontId="18" fillId="0" borderId="0"/>
    <xf numFmtId="180" fontId="18" fillId="0" borderId="0"/>
    <xf numFmtId="177" fontId="28" fillId="0" borderId="0" applyNumberFormat="0" applyFill="0" applyBorder="0" applyAlignment="0" applyProtection="0">
      <alignment vertical="top"/>
      <protection locked="0"/>
    </xf>
    <xf numFmtId="177" fontId="28" fillId="0" borderId="0" applyNumberFormat="0" applyFill="0" applyBorder="0" applyAlignment="0" applyProtection="0">
      <alignment vertical="top"/>
      <protection locked="0"/>
    </xf>
    <xf numFmtId="176" fontId="28" fillId="0" borderId="0" applyNumberFormat="0" applyFill="0" applyBorder="0" applyAlignment="0" applyProtection="0">
      <alignment vertical="top"/>
      <protection locked="0"/>
    </xf>
    <xf numFmtId="180" fontId="28" fillId="0" borderId="0" applyNumberFormat="0" applyFill="0" applyBorder="0" applyAlignment="0" applyProtection="0">
      <alignment vertical="top"/>
      <protection locked="0"/>
    </xf>
    <xf numFmtId="177" fontId="28" fillId="0" borderId="0" applyNumberFormat="0" applyFill="0" applyBorder="0" applyAlignment="0" applyProtection="0">
      <alignment vertical="top"/>
      <protection locked="0"/>
    </xf>
    <xf numFmtId="176" fontId="28" fillId="0" borderId="0" applyNumberFormat="0" applyFill="0" applyBorder="0" applyAlignment="0" applyProtection="0">
      <alignment vertical="top"/>
      <protection locked="0"/>
    </xf>
    <xf numFmtId="180" fontId="28" fillId="0" borderId="0" applyNumberFormat="0" applyFill="0" applyBorder="0" applyAlignment="0" applyProtection="0">
      <alignment vertical="top"/>
      <protection locked="0"/>
    </xf>
    <xf numFmtId="177" fontId="28" fillId="0" borderId="0" applyNumberFormat="0" applyFill="0" applyBorder="0" applyAlignment="0" applyProtection="0">
      <alignment vertical="top"/>
      <protection locked="0"/>
    </xf>
    <xf numFmtId="176" fontId="28" fillId="0" borderId="0" applyNumberFormat="0" applyFill="0" applyBorder="0" applyAlignment="0" applyProtection="0">
      <alignment vertical="top"/>
      <protection locked="0"/>
    </xf>
    <xf numFmtId="180" fontId="28" fillId="0" borderId="0" applyNumberFormat="0" applyFill="0" applyBorder="0" applyAlignment="0" applyProtection="0">
      <alignment vertical="top"/>
      <protection locked="0"/>
    </xf>
    <xf numFmtId="176" fontId="28" fillId="0" borderId="0" applyNumberFormat="0" applyFill="0" applyBorder="0" applyAlignment="0" applyProtection="0">
      <alignment vertical="top"/>
      <protection locked="0"/>
    </xf>
    <xf numFmtId="180" fontId="28" fillId="0" borderId="0" applyNumberFormat="0" applyFill="0" applyBorder="0" applyAlignment="0" applyProtection="0">
      <alignment vertical="top"/>
      <protection locked="0"/>
    </xf>
    <xf numFmtId="177" fontId="29" fillId="0" borderId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7" fontId="23" fillId="0" borderId="0"/>
    <xf numFmtId="177" fontId="21" fillId="2" borderId="0" applyNumberFormat="0" applyBorder="0" applyAlignment="0" applyProtection="0"/>
    <xf numFmtId="177" fontId="21" fillId="3" borderId="0" applyNumberFormat="0" applyBorder="0" applyAlignment="0" applyProtection="0"/>
    <xf numFmtId="177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6" fontId="21" fillId="3" borderId="0" applyNumberFormat="0" applyBorder="0" applyAlignment="0" applyProtection="0"/>
    <xf numFmtId="180" fontId="21" fillId="3" borderId="0" applyNumberFormat="0" applyBorder="0" applyAlignment="0" applyProtection="0"/>
    <xf numFmtId="177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6" fontId="21" fillId="2" borderId="0" applyNumberFormat="0" applyBorder="0" applyAlignment="0" applyProtection="0"/>
    <xf numFmtId="180" fontId="21" fillId="2" borderId="0" applyNumberFormat="0" applyBorder="0" applyAlignment="0" applyProtection="0"/>
    <xf numFmtId="177" fontId="21" fillId="3" borderId="0" applyNumberFormat="0" applyBorder="0" applyAlignment="0" applyProtection="0"/>
    <xf numFmtId="177" fontId="21" fillId="4" borderId="0" applyNumberFormat="0" applyBorder="0" applyAlignment="0" applyProtection="0"/>
    <xf numFmtId="177" fontId="21" fillId="5" borderId="0" applyNumberFormat="0" applyBorder="0" applyAlignment="0" applyProtection="0"/>
    <xf numFmtId="177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6" fontId="21" fillId="5" borderId="0" applyNumberFormat="0" applyBorder="0" applyAlignment="0" applyProtection="0"/>
    <xf numFmtId="180" fontId="21" fillId="5" borderId="0" applyNumberFormat="0" applyBorder="0" applyAlignment="0" applyProtection="0"/>
    <xf numFmtId="177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6" fontId="21" fillId="4" borderId="0" applyNumberFormat="0" applyBorder="0" applyAlignment="0" applyProtection="0"/>
    <xf numFmtId="180" fontId="21" fillId="4" borderId="0" applyNumberFormat="0" applyBorder="0" applyAlignment="0" applyProtection="0"/>
    <xf numFmtId="177" fontId="21" fillId="5" borderId="0" applyNumberFormat="0" applyBorder="0" applyAlignment="0" applyProtection="0"/>
    <xf numFmtId="177" fontId="21" fillId="6" borderId="0" applyNumberFormat="0" applyBorder="0" applyAlignment="0" applyProtection="0"/>
    <xf numFmtId="177" fontId="21" fillId="7" borderId="0" applyNumberFormat="0" applyBorder="0" applyAlignment="0" applyProtection="0"/>
    <xf numFmtId="177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6" fontId="21" fillId="7" borderId="0" applyNumberFormat="0" applyBorder="0" applyAlignment="0" applyProtection="0"/>
    <xf numFmtId="180" fontId="21" fillId="7" borderId="0" applyNumberFormat="0" applyBorder="0" applyAlignment="0" applyProtection="0"/>
    <xf numFmtId="177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6" fontId="21" fillId="6" borderId="0" applyNumberFormat="0" applyBorder="0" applyAlignment="0" applyProtection="0"/>
    <xf numFmtId="180" fontId="21" fillId="6" borderId="0" applyNumberFormat="0" applyBorder="0" applyAlignment="0" applyProtection="0"/>
    <xf numFmtId="177" fontId="21" fillId="7" borderId="0" applyNumberFormat="0" applyBorder="0" applyAlignment="0" applyProtection="0"/>
    <xf numFmtId="177" fontId="21" fillId="8" borderId="0" applyNumberFormat="0" applyBorder="0" applyAlignment="0" applyProtection="0"/>
    <xf numFmtId="177" fontId="21" fillId="3" borderId="0" applyNumberFormat="0" applyBorder="0" applyAlignment="0" applyProtection="0"/>
    <xf numFmtId="177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21" fillId="3" borderId="0" applyNumberFormat="0" applyBorder="0" applyAlignment="0" applyProtection="0"/>
    <xf numFmtId="180" fontId="21" fillId="3" borderId="0" applyNumberFormat="0" applyBorder="0" applyAlignment="0" applyProtection="0"/>
    <xf numFmtId="177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21" fillId="8" borderId="0" applyNumberFormat="0" applyBorder="0" applyAlignment="0" applyProtection="0"/>
    <xf numFmtId="180" fontId="21" fillId="8" borderId="0" applyNumberFormat="0" applyBorder="0" applyAlignment="0" applyProtection="0"/>
    <xf numFmtId="177" fontId="21" fillId="3" borderId="0" applyNumberFormat="0" applyBorder="0" applyAlignment="0" applyProtection="0"/>
    <xf numFmtId="177" fontId="21" fillId="9" borderId="0" applyNumberFormat="0" applyBorder="0" applyAlignment="0" applyProtection="0"/>
    <xf numFmtId="177" fontId="21" fillId="9" borderId="0" applyNumberFormat="0" applyBorder="0" applyAlignment="0" applyProtection="0"/>
    <xf numFmtId="177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/>
    <xf numFmtId="180" fontId="21" fillId="9" borderId="0" applyNumberFormat="0" applyBorder="0" applyAlignment="0" applyProtection="0"/>
    <xf numFmtId="177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/>
    <xf numFmtId="180" fontId="21" fillId="9" borderId="0" applyNumberFormat="0" applyBorder="0" applyAlignment="0" applyProtection="0"/>
    <xf numFmtId="177" fontId="13" fillId="9" borderId="0" applyNumberFormat="0" applyBorder="0" applyAlignment="0" applyProtection="0"/>
    <xf numFmtId="177" fontId="21" fillId="3" borderId="0" applyNumberFormat="0" applyBorder="0" applyAlignment="0" applyProtection="0"/>
    <xf numFmtId="177" fontId="21" fillId="7" borderId="0" applyNumberFormat="0" applyBorder="0" applyAlignment="0" applyProtection="0"/>
    <xf numFmtId="177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6" fontId="21" fillId="7" borderId="0" applyNumberFormat="0" applyBorder="0" applyAlignment="0" applyProtection="0"/>
    <xf numFmtId="180" fontId="21" fillId="7" borderId="0" applyNumberFormat="0" applyBorder="0" applyAlignment="0" applyProtection="0"/>
    <xf numFmtId="177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/>
    <xf numFmtId="180" fontId="21" fillId="3" borderId="0" applyNumberFormat="0" applyBorder="0" applyAlignment="0" applyProtection="0"/>
    <xf numFmtId="177" fontId="21" fillId="7" borderId="0" applyNumberFormat="0" applyBorder="0" applyAlignment="0" applyProtection="0"/>
    <xf numFmtId="177" fontId="21" fillId="2" borderId="0" applyNumberFormat="0" applyBorder="0" applyAlignment="0" applyProtection="0"/>
    <xf numFmtId="176" fontId="21" fillId="2" borderId="0" applyNumberFormat="0" applyBorder="0" applyAlignment="0" applyProtection="0"/>
    <xf numFmtId="180" fontId="21" fillId="2" borderId="0" applyNumberFormat="0" applyBorder="0" applyAlignment="0" applyProtection="0"/>
    <xf numFmtId="177" fontId="21" fillId="4" borderId="0" applyNumberFormat="0" applyBorder="0" applyAlignment="0" applyProtection="0"/>
    <xf numFmtId="176" fontId="21" fillId="4" borderId="0" applyNumberFormat="0" applyBorder="0" applyAlignment="0" applyProtection="0"/>
    <xf numFmtId="180" fontId="21" fillId="4" borderId="0" applyNumberFormat="0" applyBorder="0" applyAlignment="0" applyProtection="0"/>
    <xf numFmtId="177" fontId="21" fillId="6" borderId="0" applyNumberFormat="0" applyBorder="0" applyAlignment="0" applyProtection="0"/>
    <xf numFmtId="176" fontId="21" fillId="6" borderId="0" applyNumberFormat="0" applyBorder="0" applyAlignment="0" applyProtection="0"/>
    <xf numFmtId="180" fontId="21" fillId="6" borderId="0" applyNumberFormat="0" applyBorder="0" applyAlignment="0" applyProtection="0"/>
    <xf numFmtId="177" fontId="21" fillId="8" borderId="0" applyNumberFormat="0" applyBorder="0" applyAlignment="0" applyProtection="0"/>
    <xf numFmtId="176" fontId="21" fillId="8" borderId="0" applyNumberFormat="0" applyBorder="0" applyAlignment="0" applyProtection="0"/>
    <xf numFmtId="180" fontId="21" fillId="8" borderId="0" applyNumberFormat="0" applyBorder="0" applyAlignment="0" applyProtection="0"/>
    <xf numFmtId="177" fontId="21" fillId="9" borderId="0" applyNumberFormat="0" applyBorder="0" applyAlignment="0" applyProtection="0"/>
    <xf numFmtId="176" fontId="21" fillId="9" borderId="0" applyNumberFormat="0" applyBorder="0" applyAlignment="0" applyProtection="0"/>
    <xf numFmtId="180" fontId="21" fillId="9" borderId="0" applyNumberFormat="0" applyBorder="0" applyAlignment="0" applyProtection="0"/>
    <xf numFmtId="177" fontId="21" fillId="3" borderId="0" applyNumberFormat="0" applyBorder="0" applyAlignment="0" applyProtection="0"/>
    <xf numFmtId="176" fontId="21" fillId="3" borderId="0" applyNumberFormat="0" applyBorder="0" applyAlignment="0" applyProtection="0"/>
    <xf numFmtId="180" fontId="21" fillId="3" borderId="0" applyNumberFormat="0" applyBorder="0" applyAlignment="0" applyProtection="0"/>
    <xf numFmtId="177" fontId="19" fillId="2" borderId="0" applyNumberFormat="0" applyBorder="0" applyAlignment="0" applyProtection="0">
      <alignment vertical="center"/>
    </xf>
    <xf numFmtId="177" fontId="19" fillId="2" borderId="0" applyNumberFormat="0" applyBorder="0" applyAlignment="0" applyProtection="0">
      <alignment vertical="center"/>
    </xf>
    <xf numFmtId="176" fontId="19" fillId="2" borderId="0" applyNumberFormat="0" applyBorder="0" applyAlignment="0" applyProtection="0">
      <alignment vertical="center"/>
    </xf>
    <xf numFmtId="180" fontId="19" fillId="2" borderId="0" applyNumberFormat="0" applyBorder="0" applyAlignment="0" applyProtection="0">
      <alignment vertical="center"/>
    </xf>
    <xf numFmtId="177" fontId="19" fillId="2" borderId="0" applyNumberFormat="0" applyBorder="0" applyAlignment="0" applyProtection="0">
      <alignment vertical="center"/>
    </xf>
    <xf numFmtId="176" fontId="19" fillId="2" borderId="0" applyNumberFormat="0" applyBorder="0" applyAlignment="0" applyProtection="0">
      <alignment vertical="center"/>
    </xf>
    <xf numFmtId="180" fontId="19" fillId="2" borderId="0" applyNumberFormat="0" applyBorder="0" applyAlignment="0" applyProtection="0">
      <alignment vertical="center"/>
    </xf>
    <xf numFmtId="177" fontId="19" fillId="2" borderId="0" applyNumberFormat="0" applyBorder="0" applyAlignment="0" applyProtection="0">
      <alignment vertical="center"/>
    </xf>
    <xf numFmtId="176" fontId="19" fillId="2" borderId="0" applyNumberFormat="0" applyBorder="0" applyAlignment="0" applyProtection="0">
      <alignment vertical="center"/>
    </xf>
    <xf numFmtId="180" fontId="19" fillId="2" borderId="0" applyNumberFormat="0" applyBorder="0" applyAlignment="0" applyProtection="0">
      <alignment vertical="center"/>
    </xf>
    <xf numFmtId="176" fontId="19" fillId="2" borderId="0" applyNumberFormat="0" applyBorder="0" applyAlignment="0" applyProtection="0">
      <alignment vertical="center"/>
    </xf>
    <xf numFmtId="180" fontId="19" fillId="2" borderId="0" applyNumberFormat="0" applyBorder="0" applyAlignment="0" applyProtection="0">
      <alignment vertical="center"/>
    </xf>
    <xf numFmtId="177" fontId="19" fillId="4" borderId="0" applyNumberFormat="0" applyBorder="0" applyAlignment="0" applyProtection="0">
      <alignment vertical="center"/>
    </xf>
    <xf numFmtId="177" fontId="19" fillId="4" borderId="0" applyNumberFormat="0" applyBorder="0" applyAlignment="0" applyProtection="0">
      <alignment vertical="center"/>
    </xf>
    <xf numFmtId="176" fontId="19" fillId="4" borderId="0" applyNumberFormat="0" applyBorder="0" applyAlignment="0" applyProtection="0">
      <alignment vertical="center"/>
    </xf>
    <xf numFmtId="180" fontId="19" fillId="4" borderId="0" applyNumberFormat="0" applyBorder="0" applyAlignment="0" applyProtection="0">
      <alignment vertical="center"/>
    </xf>
    <xf numFmtId="177" fontId="19" fillId="4" borderId="0" applyNumberFormat="0" applyBorder="0" applyAlignment="0" applyProtection="0">
      <alignment vertical="center"/>
    </xf>
    <xf numFmtId="176" fontId="19" fillId="4" borderId="0" applyNumberFormat="0" applyBorder="0" applyAlignment="0" applyProtection="0">
      <alignment vertical="center"/>
    </xf>
    <xf numFmtId="180" fontId="19" fillId="4" borderId="0" applyNumberFormat="0" applyBorder="0" applyAlignment="0" applyProtection="0">
      <alignment vertical="center"/>
    </xf>
    <xf numFmtId="177" fontId="19" fillId="4" borderId="0" applyNumberFormat="0" applyBorder="0" applyAlignment="0" applyProtection="0">
      <alignment vertical="center"/>
    </xf>
    <xf numFmtId="176" fontId="19" fillId="4" borderId="0" applyNumberFormat="0" applyBorder="0" applyAlignment="0" applyProtection="0">
      <alignment vertical="center"/>
    </xf>
    <xf numFmtId="180" fontId="19" fillId="4" borderId="0" applyNumberFormat="0" applyBorder="0" applyAlignment="0" applyProtection="0">
      <alignment vertical="center"/>
    </xf>
    <xf numFmtId="176" fontId="19" fillId="4" borderId="0" applyNumberFormat="0" applyBorder="0" applyAlignment="0" applyProtection="0">
      <alignment vertical="center"/>
    </xf>
    <xf numFmtId="180" fontId="19" fillId="4" borderId="0" applyNumberFormat="0" applyBorder="0" applyAlignment="0" applyProtection="0">
      <alignment vertical="center"/>
    </xf>
    <xf numFmtId="177" fontId="19" fillId="6" borderId="0" applyNumberFormat="0" applyBorder="0" applyAlignment="0" applyProtection="0">
      <alignment vertical="center"/>
    </xf>
    <xf numFmtId="177" fontId="19" fillId="6" borderId="0" applyNumberFormat="0" applyBorder="0" applyAlignment="0" applyProtection="0">
      <alignment vertical="center"/>
    </xf>
    <xf numFmtId="176" fontId="19" fillId="6" borderId="0" applyNumberFormat="0" applyBorder="0" applyAlignment="0" applyProtection="0">
      <alignment vertical="center"/>
    </xf>
    <xf numFmtId="180" fontId="19" fillId="6" borderId="0" applyNumberFormat="0" applyBorder="0" applyAlignment="0" applyProtection="0">
      <alignment vertical="center"/>
    </xf>
    <xf numFmtId="177" fontId="19" fillId="6" borderId="0" applyNumberFormat="0" applyBorder="0" applyAlignment="0" applyProtection="0">
      <alignment vertical="center"/>
    </xf>
    <xf numFmtId="176" fontId="19" fillId="6" borderId="0" applyNumberFormat="0" applyBorder="0" applyAlignment="0" applyProtection="0">
      <alignment vertical="center"/>
    </xf>
    <xf numFmtId="180" fontId="19" fillId="6" borderId="0" applyNumberFormat="0" applyBorder="0" applyAlignment="0" applyProtection="0">
      <alignment vertical="center"/>
    </xf>
    <xf numFmtId="177" fontId="19" fillId="6" borderId="0" applyNumberFormat="0" applyBorder="0" applyAlignment="0" applyProtection="0">
      <alignment vertical="center"/>
    </xf>
    <xf numFmtId="176" fontId="19" fillId="6" borderId="0" applyNumberFormat="0" applyBorder="0" applyAlignment="0" applyProtection="0">
      <alignment vertical="center"/>
    </xf>
    <xf numFmtId="180" fontId="19" fillId="6" borderId="0" applyNumberFormat="0" applyBorder="0" applyAlignment="0" applyProtection="0">
      <alignment vertical="center"/>
    </xf>
    <xf numFmtId="176" fontId="19" fillId="6" borderId="0" applyNumberFormat="0" applyBorder="0" applyAlignment="0" applyProtection="0">
      <alignment vertical="center"/>
    </xf>
    <xf numFmtId="180" fontId="19" fillId="6" borderId="0" applyNumberFormat="0" applyBorder="0" applyAlignment="0" applyProtection="0">
      <alignment vertical="center"/>
    </xf>
    <xf numFmtId="177" fontId="19" fillId="8" borderId="0" applyNumberFormat="0" applyBorder="0" applyAlignment="0" applyProtection="0">
      <alignment vertical="center"/>
    </xf>
    <xf numFmtId="177" fontId="19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>
      <alignment vertical="center"/>
    </xf>
    <xf numFmtId="180" fontId="19" fillId="8" borderId="0" applyNumberFormat="0" applyBorder="0" applyAlignment="0" applyProtection="0">
      <alignment vertical="center"/>
    </xf>
    <xf numFmtId="177" fontId="19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>
      <alignment vertical="center"/>
    </xf>
    <xf numFmtId="180" fontId="19" fillId="8" borderId="0" applyNumberFormat="0" applyBorder="0" applyAlignment="0" applyProtection="0">
      <alignment vertical="center"/>
    </xf>
    <xf numFmtId="177" fontId="19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>
      <alignment vertical="center"/>
    </xf>
    <xf numFmtId="180" fontId="19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>
      <alignment vertical="center"/>
    </xf>
    <xf numFmtId="180" fontId="19" fillId="8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27" fillId="2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6" fontId="27" fillId="2" borderId="0" applyNumberFormat="0" applyBorder="0" applyAlignment="0" applyProtection="0">
      <alignment vertical="center"/>
    </xf>
    <xf numFmtId="180" fontId="27" fillId="2" borderId="0" applyNumberFormat="0" applyBorder="0" applyAlignment="0" applyProtection="0">
      <alignment vertical="center"/>
    </xf>
    <xf numFmtId="177" fontId="27" fillId="4" borderId="0" applyNumberFormat="0" applyBorder="0" applyAlignment="0" applyProtection="0">
      <alignment vertical="center"/>
    </xf>
    <xf numFmtId="177" fontId="22" fillId="3" borderId="0" applyNumberFormat="0" applyBorder="0" applyAlignment="0" applyProtection="0">
      <alignment vertical="center"/>
    </xf>
    <xf numFmtId="177" fontId="22" fillId="3" borderId="0" applyNumberFormat="0" applyBorder="0" applyAlignment="0" applyProtection="0">
      <alignment vertical="center"/>
    </xf>
    <xf numFmtId="177" fontId="22" fillId="3" borderId="0" applyNumberFormat="0" applyBorder="0" applyAlignment="0" applyProtection="0">
      <alignment vertical="center"/>
    </xf>
    <xf numFmtId="176" fontId="22" fillId="3" borderId="0" applyNumberFormat="0" applyBorder="0" applyAlignment="0" applyProtection="0">
      <alignment vertical="center"/>
    </xf>
    <xf numFmtId="180" fontId="22" fillId="3" borderId="0" applyNumberFormat="0" applyBorder="0" applyAlignment="0" applyProtection="0">
      <alignment vertical="center"/>
    </xf>
    <xf numFmtId="177" fontId="22" fillId="3" borderId="0" applyNumberFormat="0" applyBorder="0" applyAlignment="0" applyProtection="0">
      <alignment vertical="center"/>
    </xf>
    <xf numFmtId="176" fontId="22" fillId="3" borderId="0" applyNumberFormat="0" applyBorder="0" applyAlignment="0" applyProtection="0">
      <alignment vertical="center"/>
    </xf>
    <xf numFmtId="180" fontId="22" fillId="3" borderId="0" applyNumberFormat="0" applyBorder="0" applyAlignment="0" applyProtection="0">
      <alignment vertical="center"/>
    </xf>
    <xf numFmtId="176" fontId="22" fillId="3" borderId="0" applyNumberFormat="0" applyBorder="0" applyAlignment="0" applyProtection="0">
      <alignment vertical="center"/>
    </xf>
    <xf numFmtId="180" fontId="22" fillId="3" borderId="0" applyNumberFormat="0" applyBorder="0" applyAlignment="0" applyProtection="0">
      <alignment vertical="center"/>
    </xf>
    <xf numFmtId="177" fontId="22" fillId="3" borderId="0" applyNumberFormat="0" applyBorder="0" applyAlignment="0" applyProtection="0">
      <alignment vertical="center"/>
    </xf>
    <xf numFmtId="176" fontId="22" fillId="3" borderId="0" applyNumberFormat="0" applyBorder="0" applyAlignment="0" applyProtection="0">
      <alignment vertical="center"/>
    </xf>
    <xf numFmtId="180" fontId="22" fillId="3" borderId="0" applyNumberFormat="0" applyBorder="0" applyAlignment="0" applyProtection="0">
      <alignment vertical="center"/>
    </xf>
    <xf numFmtId="177" fontId="22" fillId="3" borderId="0" applyNumberFormat="0" applyBorder="0" applyAlignment="0" applyProtection="0">
      <alignment vertical="center"/>
    </xf>
    <xf numFmtId="176" fontId="22" fillId="3" borderId="0" applyNumberFormat="0" applyBorder="0" applyAlignment="0" applyProtection="0">
      <alignment vertical="center"/>
    </xf>
    <xf numFmtId="180" fontId="22" fillId="3" borderId="0" applyNumberFormat="0" applyBorder="0" applyAlignment="0" applyProtection="0">
      <alignment vertical="center"/>
    </xf>
    <xf numFmtId="176" fontId="22" fillId="3" borderId="0" applyNumberFormat="0" applyBorder="0" applyAlignment="0" applyProtection="0">
      <alignment vertical="center"/>
    </xf>
    <xf numFmtId="180" fontId="22" fillId="3" borderId="0" applyNumberFormat="0" applyBorder="0" applyAlignment="0" applyProtection="0">
      <alignment vertical="center"/>
    </xf>
    <xf numFmtId="177" fontId="22" fillId="3" borderId="0" applyNumberFormat="0" applyBorder="0" applyAlignment="0" applyProtection="0">
      <alignment vertical="center"/>
    </xf>
    <xf numFmtId="176" fontId="22" fillId="3" borderId="0" applyNumberFormat="0" applyBorder="0" applyAlignment="0" applyProtection="0">
      <alignment vertical="center"/>
    </xf>
    <xf numFmtId="180" fontId="22" fillId="3" borderId="0" applyNumberFormat="0" applyBorder="0" applyAlignment="0" applyProtection="0">
      <alignment vertical="center"/>
    </xf>
    <xf numFmtId="177" fontId="22" fillId="3" borderId="0" applyNumberFormat="0" applyBorder="0" applyAlignment="0" applyProtection="0">
      <alignment vertical="center"/>
    </xf>
    <xf numFmtId="176" fontId="22" fillId="3" borderId="0" applyNumberFormat="0" applyBorder="0" applyAlignment="0" applyProtection="0">
      <alignment vertical="center"/>
    </xf>
    <xf numFmtId="180" fontId="22" fillId="3" borderId="0" applyNumberFormat="0" applyBorder="0" applyAlignment="0" applyProtection="0">
      <alignment vertical="center"/>
    </xf>
    <xf numFmtId="177" fontId="22" fillId="3" borderId="0" applyNumberFormat="0" applyBorder="0" applyAlignment="0" applyProtection="0">
      <alignment vertical="center"/>
    </xf>
    <xf numFmtId="176" fontId="22" fillId="3" borderId="0" applyNumberFormat="0" applyBorder="0" applyAlignment="0" applyProtection="0">
      <alignment vertical="center"/>
    </xf>
    <xf numFmtId="180" fontId="22" fillId="3" borderId="0" applyNumberFormat="0" applyBorder="0" applyAlignment="0" applyProtection="0">
      <alignment vertical="center"/>
    </xf>
    <xf numFmtId="176" fontId="27" fillId="4" borderId="0" applyNumberFormat="0" applyBorder="0" applyAlignment="0" applyProtection="0">
      <alignment vertical="center"/>
    </xf>
    <xf numFmtId="180" fontId="27" fillId="4" borderId="0" applyNumberFormat="0" applyBorder="0" applyAlignment="0" applyProtection="0">
      <alignment vertical="center"/>
    </xf>
    <xf numFmtId="177" fontId="27" fillId="6" borderId="0" applyNumberFormat="0" applyBorder="0" applyAlignment="0" applyProtection="0">
      <alignment vertical="center"/>
    </xf>
    <xf numFmtId="177" fontId="22" fillId="7" borderId="0" applyNumberFormat="0" applyBorder="0" applyAlignment="0" applyProtection="0">
      <alignment vertical="center"/>
    </xf>
    <xf numFmtId="177" fontId="22" fillId="7" borderId="0" applyNumberFormat="0" applyBorder="0" applyAlignment="0" applyProtection="0">
      <alignment vertical="center"/>
    </xf>
    <xf numFmtId="177" fontId="22" fillId="7" borderId="0" applyNumberFormat="0" applyBorder="0" applyAlignment="0" applyProtection="0">
      <alignment vertical="center"/>
    </xf>
    <xf numFmtId="176" fontId="22" fillId="7" borderId="0" applyNumberFormat="0" applyBorder="0" applyAlignment="0" applyProtection="0">
      <alignment vertical="center"/>
    </xf>
    <xf numFmtId="180" fontId="22" fillId="7" borderId="0" applyNumberFormat="0" applyBorder="0" applyAlignment="0" applyProtection="0">
      <alignment vertical="center"/>
    </xf>
    <xf numFmtId="177" fontId="22" fillId="7" borderId="0" applyNumberFormat="0" applyBorder="0" applyAlignment="0" applyProtection="0">
      <alignment vertical="center"/>
    </xf>
    <xf numFmtId="176" fontId="22" fillId="7" borderId="0" applyNumberFormat="0" applyBorder="0" applyAlignment="0" applyProtection="0">
      <alignment vertical="center"/>
    </xf>
    <xf numFmtId="180" fontId="22" fillId="7" borderId="0" applyNumberFormat="0" applyBorder="0" applyAlignment="0" applyProtection="0">
      <alignment vertical="center"/>
    </xf>
    <xf numFmtId="176" fontId="22" fillId="7" borderId="0" applyNumberFormat="0" applyBorder="0" applyAlignment="0" applyProtection="0">
      <alignment vertical="center"/>
    </xf>
    <xf numFmtId="180" fontId="22" fillId="7" borderId="0" applyNumberFormat="0" applyBorder="0" applyAlignment="0" applyProtection="0">
      <alignment vertical="center"/>
    </xf>
    <xf numFmtId="177" fontId="22" fillId="7" borderId="0" applyNumberFormat="0" applyBorder="0" applyAlignment="0" applyProtection="0">
      <alignment vertical="center"/>
    </xf>
    <xf numFmtId="176" fontId="22" fillId="7" borderId="0" applyNumberFormat="0" applyBorder="0" applyAlignment="0" applyProtection="0">
      <alignment vertical="center"/>
    </xf>
    <xf numFmtId="180" fontId="22" fillId="7" borderId="0" applyNumberFormat="0" applyBorder="0" applyAlignment="0" applyProtection="0">
      <alignment vertical="center"/>
    </xf>
    <xf numFmtId="177" fontId="22" fillId="7" borderId="0" applyNumberFormat="0" applyBorder="0" applyAlignment="0" applyProtection="0">
      <alignment vertical="center"/>
    </xf>
    <xf numFmtId="176" fontId="22" fillId="7" borderId="0" applyNumberFormat="0" applyBorder="0" applyAlignment="0" applyProtection="0">
      <alignment vertical="center"/>
    </xf>
    <xf numFmtId="180" fontId="22" fillId="7" borderId="0" applyNumberFormat="0" applyBorder="0" applyAlignment="0" applyProtection="0">
      <alignment vertical="center"/>
    </xf>
    <xf numFmtId="176" fontId="22" fillId="7" borderId="0" applyNumberFormat="0" applyBorder="0" applyAlignment="0" applyProtection="0">
      <alignment vertical="center"/>
    </xf>
    <xf numFmtId="180" fontId="22" fillId="7" borderId="0" applyNumberFormat="0" applyBorder="0" applyAlignment="0" applyProtection="0">
      <alignment vertical="center"/>
    </xf>
    <xf numFmtId="177" fontId="22" fillId="7" borderId="0" applyNumberFormat="0" applyBorder="0" applyAlignment="0" applyProtection="0">
      <alignment vertical="center"/>
    </xf>
    <xf numFmtId="176" fontId="22" fillId="7" borderId="0" applyNumberFormat="0" applyBorder="0" applyAlignment="0" applyProtection="0">
      <alignment vertical="center"/>
    </xf>
    <xf numFmtId="180" fontId="22" fillId="7" borderId="0" applyNumberFormat="0" applyBorder="0" applyAlignment="0" applyProtection="0">
      <alignment vertical="center"/>
    </xf>
    <xf numFmtId="177" fontId="22" fillId="7" borderId="0" applyNumberFormat="0" applyBorder="0" applyAlignment="0" applyProtection="0">
      <alignment vertical="center"/>
    </xf>
    <xf numFmtId="176" fontId="22" fillId="7" borderId="0" applyNumberFormat="0" applyBorder="0" applyAlignment="0" applyProtection="0">
      <alignment vertical="center"/>
    </xf>
    <xf numFmtId="180" fontId="22" fillId="7" borderId="0" applyNumberFormat="0" applyBorder="0" applyAlignment="0" applyProtection="0">
      <alignment vertical="center"/>
    </xf>
    <xf numFmtId="177" fontId="22" fillId="7" borderId="0" applyNumberFormat="0" applyBorder="0" applyAlignment="0" applyProtection="0">
      <alignment vertical="center"/>
    </xf>
    <xf numFmtId="176" fontId="22" fillId="7" borderId="0" applyNumberFormat="0" applyBorder="0" applyAlignment="0" applyProtection="0">
      <alignment vertical="center"/>
    </xf>
    <xf numFmtId="180" fontId="22" fillId="7" borderId="0" applyNumberFormat="0" applyBorder="0" applyAlignment="0" applyProtection="0">
      <alignment vertical="center"/>
    </xf>
    <xf numFmtId="176" fontId="27" fillId="6" borderId="0" applyNumberFormat="0" applyBorder="0" applyAlignment="0" applyProtection="0">
      <alignment vertical="center"/>
    </xf>
    <xf numFmtId="180" fontId="27" fillId="6" borderId="0" applyNumberFormat="0" applyBorder="0" applyAlignment="0" applyProtection="0">
      <alignment vertical="center"/>
    </xf>
    <xf numFmtId="177" fontId="27" fillId="8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6" fontId="27" fillId="8" borderId="0" applyNumberFormat="0" applyBorder="0" applyAlignment="0" applyProtection="0">
      <alignment vertical="center"/>
    </xf>
    <xf numFmtId="180" fontId="27" fillId="8" borderId="0" applyNumberFormat="0" applyBorder="0" applyAlignment="0" applyProtection="0">
      <alignment vertical="center"/>
    </xf>
    <xf numFmtId="177" fontId="27" fillId="9" borderId="0" applyNumberFormat="0" applyBorder="0" applyAlignment="0" applyProtection="0">
      <alignment vertical="center"/>
    </xf>
    <xf numFmtId="177" fontId="22" fillId="9" borderId="0" applyNumberFormat="0" applyBorder="0" applyAlignment="0" applyProtection="0">
      <alignment vertical="center"/>
    </xf>
    <xf numFmtId="177" fontId="22" fillId="9" borderId="0" applyNumberFormat="0" applyBorder="0" applyAlignment="0" applyProtection="0">
      <alignment vertical="center"/>
    </xf>
    <xf numFmtId="177" fontId="22" fillId="9" borderId="0" applyNumberFormat="0" applyBorder="0" applyAlignment="0" applyProtection="0">
      <alignment vertical="center"/>
    </xf>
    <xf numFmtId="176" fontId="22" fillId="9" borderId="0" applyNumberFormat="0" applyBorder="0" applyAlignment="0" applyProtection="0">
      <alignment vertical="center"/>
    </xf>
    <xf numFmtId="180" fontId="22" fillId="9" borderId="0" applyNumberFormat="0" applyBorder="0" applyAlignment="0" applyProtection="0">
      <alignment vertical="center"/>
    </xf>
    <xf numFmtId="177" fontId="22" fillId="9" borderId="0" applyNumberFormat="0" applyBorder="0" applyAlignment="0" applyProtection="0">
      <alignment vertical="center"/>
    </xf>
    <xf numFmtId="176" fontId="22" fillId="9" borderId="0" applyNumberFormat="0" applyBorder="0" applyAlignment="0" applyProtection="0">
      <alignment vertical="center"/>
    </xf>
    <xf numFmtId="180" fontId="22" fillId="9" borderId="0" applyNumberFormat="0" applyBorder="0" applyAlignment="0" applyProtection="0">
      <alignment vertical="center"/>
    </xf>
    <xf numFmtId="176" fontId="22" fillId="9" borderId="0" applyNumberFormat="0" applyBorder="0" applyAlignment="0" applyProtection="0">
      <alignment vertical="center"/>
    </xf>
    <xf numFmtId="180" fontId="22" fillId="9" borderId="0" applyNumberFormat="0" applyBorder="0" applyAlignment="0" applyProtection="0">
      <alignment vertical="center"/>
    </xf>
    <xf numFmtId="177" fontId="22" fillId="9" borderId="0" applyNumberFormat="0" applyBorder="0" applyAlignment="0" applyProtection="0">
      <alignment vertical="center"/>
    </xf>
    <xf numFmtId="176" fontId="22" fillId="9" borderId="0" applyNumberFormat="0" applyBorder="0" applyAlignment="0" applyProtection="0">
      <alignment vertical="center"/>
    </xf>
    <xf numFmtId="180" fontId="22" fillId="9" borderId="0" applyNumberFormat="0" applyBorder="0" applyAlignment="0" applyProtection="0">
      <alignment vertical="center"/>
    </xf>
    <xf numFmtId="177" fontId="22" fillId="9" borderId="0" applyNumberFormat="0" applyBorder="0" applyAlignment="0" applyProtection="0">
      <alignment vertical="center"/>
    </xf>
    <xf numFmtId="176" fontId="22" fillId="9" borderId="0" applyNumberFormat="0" applyBorder="0" applyAlignment="0" applyProtection="0">
      <alignment vertical="center"/>
    </xf>
    <xf numFmtId="180" fontId="22" fillId="9" borderId="0" applyNumberFormat="0" applyBorder="0" applyAlignment="0" applyProtection="0">
      <alignment vertical="center"/>
    </xf>
    <xf numFmtId="176" fontId="22" fillId="9" borderId="0" applyNumberFormat="0" applyBorder="0" applyAlignment="0" applyProtection="0">
      <alignment vertical="center"/>
    </xf>
    <xf numFmtId="180" fontId="22" fillId="9" borderId="0" applyNumberFormat="0" applyBorder="0" applyAlignment="0" applyProtection="0">
      <alignment vertical="center"/>
    </xf>
    <xf numFmtId="177" fontId="22" fillId="9" borderId="0" applyNumberFormat="0" applyBorder="0" applyAlignment="0" applyProtection="0">
      <alignment vertical="center"/>
    </xf>
    <xf numFmtId="176" fontId="22" fillId="9" borderId="0" applyNumberFormat="0" applyBorder="0" applyAlignment="0" applyProtection="0">
      <alignment vertical="center"/>
    </xf>
    <xf numFmtId="180" fontId="22" fillId="9" borderId="0" applyNumberFormat="0" applyBorder="0" applyAlignment="0" applyProtection="0">
      <alignment vertical="center"/>
    </xf>
    <xf numFmtId="177" fontId="22" fillId="9" borderId="0" applyNumberFormat="0" applyBorder="0" applyAlignment="0" applyProtection="0">
      <alignment vertical="center"/>
    </xf>
    <xf numFmtId="176" fontId="22" fillId="9" borderId="0" applyNumberFormat="0" applyBorder="0" applyAlignment="0" applyProtection="0">
      <alignment vertical="center"/>
    </xf>
    <xf numFmtId="180" fontId="22" fillId="9" borderId="0" applyNumberFormat="0" applyBorder="0" applyAlignment="0" applyProtection="0">
      <alignment vertical="center"/>
    </xf>
    <xf numFmtId="177" fontId="22" fillId="9" borderId="0" applyNumberFormat="0" applyBorder="0" applyAlignment="0" applyProtection="0">
      <alignment vertical="center"/>
    </xf>
    <xf numFmtId="176" fontId="22" fillId="9" borderId="0" applyNumberFormat="0" applyBorder="0" applyAlignment="0" applyProtection="0">
      <alignment vertical="center"/>
    </xf>
    <xf numFmtId="180" fontId="22" fillId="9" borderId="0" applyNumberFormat="0" applyBorder="0" applyAlignment="0" applyProtection="0">
      <alignment vertical="center"/>
    </xf>
    <xf numFmtId="176" fontId="27" fillId="9" borderId="0" applyNumberFormat="0" applyBorder="0" applyAlignment="0" applyProtection="0">
      <alignment vertical="center"/>
    </xf>
    <xf numFmtId="180" fontId="27" fillId="9" borderId="0" applyNumberFormat="0" applyBorder="0" applyAlignment="0" applyProtection="0">
      <alignment vertical="center"/>
    </xf>
    <xf numFmtId="177" fontId="27" fillId="3" borderId="0" applyNumberFormat="0" applyBorder="0" applyAlignment="0" applyProtection="0">
      <alignment vertical="center"/>
    </xf>
    <xf numFmtId="177" fontId="22" fillId="3" borderId="0" applyNumberFormat="0" applyBorder="0" applyAlignment="0" applyProtection="0">
      <alignment vertical="center"/>
    </xf>
    <xf numFmtId="177" fontId="22" fillId="3" borderId="0" applyNumberFormat="0" applyBorder="0" applyAlignment="0" applyProtection="0">
      <alignment vertical="center"/>
    </xf>
    <xf numFmtId="177" fontId="22" fillId="3" borderId="0" applyNumberFormat="0" applyBorder="0" applyAlignment="0" applyProtection="0">
      <alignment vertical="center"/>
    </xf>
    <xf numFmtId="176" fontId="22" fillId="3" borderId="0" applyNumberFormat="0" applyBorder="0" applyAlignment="0" applyProtection="0">
      <alignment vertical="center"/>
    </xf>
    <xf numFmtId="180" fontId="22" fillId="3" borderId="0" applyNumberFormat="0" applyBorder="0" applyAlignment="0" applyProtection="0">
      <alignment vertical="center"/>
    </xf>
    <xf numFmtId="177" fontId="22" fillId="3" borderId="0" applyNumberFormat="0" applyBorder="0" applyAlignment="0" applyProtection="0">
      <alignment vertical="center"/>
    </xf>
    <xf numFmtId="176" fontId="22" fillId="3" borderId="0" applyNumberFormat="0" applyBorder="0" applyAlignment="0" applyProtection="0">
      <alignment vertical="center"/>
    </xf>
    <xf numFmtId="180" fontId="22" fillId="3" borderId="0" applyNumberFormat="0" applyBorder="0" applyAlignment="0" applyProtection="0">
      <alignment vertical="center"/>
    </xf>
    <xf numFmtId="176" fontId="22" fillId="3" borderId="0" applyNumberFormat="0" applyBorder="0" applyAlignment="0" applyProtection="0">
      <alignment vertical="center"/>
    </xf>
    <xf numFmtId="180" fontId="22" fillId="3" borderId="0" applyNumberFormat="0" applyBorder="0" applyAlignment="0" applyProtection="0">
      <alignment vertical="center"/>
    </xf>
    <xf numFmtId="177" fontId="22" fillId="3" borderId="0" applyNumberFormat="0" applyBorder="0" applyAlignment="0" applyProtection="0">
      <alignment vertical="center"/>
    </xf>
    <xf numFmtId="176" fontId="22" fillId="3" borderId="0" applyNumberFormat="0" applyBorder="0" applyAlignment="0" applyProtection="0">
      <alignment vertical="center"/>
    </xf>
    <xf numFmtId="180" fontId="22" fillId="3" borderId="0" applyNumberFormat="0" applyBorder="0" applyAlignment="0" applyProtection="0">
      <alignment vertical="center"/>
    </xf>
    <xf numFmtId="177" fontId="22" fillId="3" borderId="0" applyNumberFormat="0" applyBorder="0" applyAlignment="0" applyProtection="0">
      <alignment vertical="center"/>
    </xf>
    <xf numFmtId="176" fontId="22" fillId="3" borderId="0" applyNumberFormat="0" applyBorder="0" applyAlignment="0" applyProtection="0">
      <alignment vertical="center"/>
    </xf>
    <xf numFmtId="180" fontId="22" fillId="3" borderId="0" applyNumberFormat="0" applyBorder="0" applyAlignment="0" applyProtection="0">
      <alignment vertical="center"/>
    </xf>
    <xf numFmtId="176" fontId="22" fillId="3" borderId="0" applyNumberFormat="0" applyBorder="0" applyAlignment="0" applyProtection="0">
      <alignment vertical="center"/>
    </xf>
    <xf numFmtId="180" fontId="22" fillId="3" borderId="0" applyNumberFormat="0" applyBorder="0" applyAlignment="0" applyProtection="0">
      <alignment vertical="center"/>
    </xf>
    <xf numFmtId="177" fontId="22" fillId="3" borderId="0" applyNumberFormat="0" applyBorder="0" applyAlignment="0" applyProtection="0">
      <alignment vertical="center"/>
    </xf>
    <xf numFmtId="176" fontId="22" fillId="3" borderId="0" applyNumberFormat="0" applyBorder="0" applyAlignment="0" applyProtection="0">
      <alignment vertical="center"/>
    </xf>
    <xf numFmtId="180" fontId="22" fillId="3" borderId="0" applyNumberFormat="0" applyBorder="0" applyAlignment="0" applyProtection="0">
      <alignment vertical="center"/>
    </xf>
    <xf numFmtId="177" fontId="22" fillId="3" borderId="0" applyNumberFormat="0" applyBorder="0" applyAlignment="0" applyProtection="0">
      <alignment vertical="center"/>
    </xf>
    <xf numFmtId="176" fontId="22" fillId="3" borderId="0" applyNumberFormat="0" applyBorder="0" applyAlignment="0" applyProtection="0">
      <alignment vertical="center"/>
    </xf>
    <xf numFmtId="180" fontId="22" fillId="3" borderId="0" applyNumberFormat="0" applyBorder="0" applyAlignment="0" applyProtection="0">
      <alignment vertical="center"/>
    </xf>
    <xf numFmtId="177" fontId="22" fillId="3" borderId="0" applyNumberFormat="0" applyBorder="0" applyAlignment="0" applyProtection="0">
      <alignment vertical="center"/>
    </xf>
    <xf numFmtId="176" fontId="22" fillId="3" borderId="0" applyNumberFormat="0" applyBorder="0" applyAlignment="0" applyProtection="0">
      <alignment vertical="center"/>
    </xf>
    <xf numFmtId="180" fontId="22" fillId="3" borderId="0" applyNumberFormat="0" applyBorder="0" applyAlignment="0" applyProtection="0">
      <alignment vertical="center"/>
    </xf>
    <xf numFmtId="176" fontId="27" fillId="3" borderId="0" applyNumberFormat="0" applyBorder="0" applyAlignment="0" applyProtection="0">
      <alignment vertical="center"/>
    </xf>
    <xf numFmtId="180" fontId="27" fillId="3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7" fontId="8" fillId="2" borderId="0" applyNumberFormat="0" applyBorder="0" applyAlignment="0" applyProtection="0">
      <alignment vertical="center"/>
    </xf>
    <xf numFmtId="176" fontId="8" fillId="2" borderId="0" applyNumberFormat="0" applyBorder="0" applyAlignment="0" applyProtection="0">
      <alignment vertical="center"/>
    </xf>
    <xf numFmtId="180" fontId="8" fillId="2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7" fontId="8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80" fontId="8" fillId="4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7" fontId="26" fillId="7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7" fontId="8" fillId="6" borderId="0" applyNumberFormat="0" applyBorder="0" applyAlignment="0" applyProtection="0">
      <alignment vertical="center"/>
    </xf>
    <xf numFmtId="176" fontId="8" fillId="6" borderId="0" applyNumberFormat="0" applyBorder="0" applyAlignment="0" applyProtection="0">
      <alignment vertical="center"/>
    </xf>
    <xf numFmtId="180" fontId="8" fillId="6" borderId="0" applyNumberFormat="0" applyBorder="0" applyAlignment="0" applyProtection="0">
      <alignment vertical="center"/>
    </xf>
    <xf numFmtId="176" fontId="26" fillId="7" borderId="0" applyNumberFormat="0" applyBorder="0" applyAlignment="0" applyProtection="0">
      <alignment vertical="center"/>
    </xf>
    <xf numFmtId="180" fontId="2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7" fontId="8" fillId="9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80" fontId="8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77" fontId="26" fillId="7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7" fontId="8" fillId="3" borderId="0" applyNumberFormat="0" applyBorder="0" applyAlignment="0" applyProtection="0">
      <alignment vertical="center"/>
    </xf>
    <xf numFmtId="176" fontId="8" fillId="3" borderId="0" applyNumberFormat="0" applyBorder="0" applyAlignment="0" applyProtection="0">
      <alignment vertical="center"/>
    </xf>
    <xf numFmtId="180" fontId="8" fillId="3" borderId="0" applyNumberFormat="0" applyBorder="0" applyAlignment="0" applyProtection="0">
      <alignment vertical="center"/>
    </xf>
    <xf numFmtId="176" fontId="26" fillId="7" borderId="0" applyNumberFormat="0" applyBorder="0" applyAlignment="0" applyProtection="0">
      <alignment vertical="center"/>
    </xf>
    <xf numFmtId="180" fontId="26" fillId="7" borderId="0" applyNumberFormat="0" applyBorder="0" applyAlignment="0" applyProtection="0">
      <alignment vertical="center"/>
    </xf>
    <xf numFmtId="177" fontId="21" fillId="11" borderId="0" applyNumberFormat="0" applyBorder="0" applyAlignment="0" applyProtection="0"/>
    <xf numFmtId="177" fontId="21" fillId="10" borderId="0" applyNumberFormat="0" applyBorder="0" applyAlignment="0" applyProtection="0"/>
    <xf numFmtId="177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21" fillId="10" borderId="0" applyNumberFormat="0" applyBorder="0" applyAlignment="0" applyProtection="0"/>
    <xf numFmtId="180" fontId="21" fillId="10" borderId="0" applyNumberFormat="0" applyBorder="0" applyAlignment="0" applyProtection="0"/>
    <xf numFmtId="177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/>
    <xf numFmtId="180" fontId="21" fillId="11" borderId="0" applyNumberFormat="0" applyBorder="0" applyAlignment="0" applyProtection="0"/>
    <xf numFmtId="177" fontId="21" fillId="10" borderId="0" applyNumberFormat="0" applyBorder="0" applyAlignment="0" applyProtection="0"/>
    <xf numFmtId="177" fontId="21" fillId="5" borderId="0" applyNumberFormat="0" applyBorder="0" applyAlignment="0" applyProtection="0"/>
    <xf numFmtId="177" fontId="21" fillId="5" borderId="0" applyNumberFormat="0" applyBorder="0" applyAlignment="0" applyProtection="0"/>
    <xf numFmtId="177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/>
    <xf numFmtId="180" fontId="21" fillId="5" borderId="0" applyNumberFormat="0" applyBorder="0" applyAlignment="0" applyProtection="0"/>
    <xf numFmtId="177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7" fontId="8" fillId="5" borderId="0" applyNumberFormat="0" applyBorder="0" applyAlignment="0" applyProtection="0">
      <alignment vertical="center"/>
    </xf>
    <xf numFmtId="176" fontId="8" fillId="5" borderId="0" applyNumberFormat="0" applyBorder="0" applyAlignment="0" applyProtection="0">
      <alignment vertical="center"/>
    </xf>
    <xf numFmtId="180" fontId="8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/>
    <xf numFmtId="180" fontId="21" fillId="5" borderId="0" applyNumberFormat="0" applyBorder="0" applyAlignment="0" applyProtection="0"/>
    <xf numFmtId="177" fontId="13" fillId="5" borderId="0" applyNumberFormat="0" applyBorder="0" applyAlignment="0" applyProtection="0"/>
    <xf numFmtId="177" fontId="21" fillId="12" borderId="0" applyNumberFormat="0" applyBorder="0" applyAlignment="0" applyProtection="0"/>
    <xf numFmtId="177" fontId="21" fillId="13" borderId="0" applyNumberFormat="0" applyBorder="0" applyAlignment="0" applyProtection="0"/>
    <xf numFmtId="177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6" fontId="21" fillId="13" borderId="0" applyNumberFormat="0" applyBorder="0" applyAlignment="0" applyProtection="0"/>
    <xf numFmtId="180" fontId="21" fillId="13" borderId="0" applyNumberFormat="0" applyBorder="0" applyAlignment="0" applyProtection="0"/>
    <xf numFmtId="177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7" fontId="8" fillId="12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80" fontId="8" fillId="12" borderId="0" applyNumberFormat="0" applyBorder="0" applyAlignment="0" applyProtection="0">
      <alignment vertical="center"/>
    </xf>
    <xf numFmtId="176" fontId="21" fillId="12" borderId="0" applyNumberFormat="0" applyBorder="0" applyAlignment="0" applyProtection="0"/>
    <xf numFmtId="180" fontId="21" fillId="12" borderId="0" applyNumberFormat="0" applyBorder="0" applyAlignment="0" applyProtection="0"/>
    <xf numFmtId="177" fontId="21" fillId="13" borderId="0" applyNumberFormat="0" applyBorder="0" applyAlignment="0" applyProtection="0"/>
    <xf numFmtId="177" fontId="21" fillId="8" borderId="0" applyNumberFormat="0" applyBorder="0" applyAlignment="0" applyProtection="0"/>
    <xf numFmtId="177" fontId="21" fillId="10" borderId="0" applyNumberFormat="0" applyBorder="0" applyAlignment="0" applyProtection="0"/>
    <xf numFmtId="177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21" fillId="10" borderId="0" applyNumberFormat="0" applyBorder="0" applyAlignment="0" applyProtection="0"/>
    <xf numFmtId="180" fontId="21" fillId="10" borderId="0" applyNumberFormat="0" applyBorder="0" applyAlignment="0" applyProtection="0"/>
    <xf numFmtId="177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7" fontId="8" fillId="8" borderId="0" applyNumberFormat="0" applyBorder="0" applyAlignment="0" applyProtection="0">
      <alignment vertical="center"/>
    </xf>
    <xf numFmtId="176" fontId="8" fillId="8" borderId="0" applyNumberFormat="0" applyBorder="0" applyAlignment="0" applyProtection="0">
      <alignment vertical="center"/>
    </xf>
    <xf numFmtId="180" fontId="8" fillId="8" borderId="0" applyNumberFormat="0" applyBorder="0" applyAlignment="0" applyProtection="0">
      <alignment vertical="center"/>
    </xf>
    <xf numFmtId="176" fontId="21" fillId="8" borderId="0" applyNumberFormat="0" applyBorder="0" applyAlignment="0" applyProtection="0"/>
    <xf numFmtId="180" fontId="21" fillId="8" borderId="0" applyNumberFormat="0" applyBorder="0" applyAlignment="0" applyProtection="0"/>
    <xf numFmtId="177" fontId="21" fillId="10" borderId="0" applyNumberFormat="0" applyBorder="0" applyAlignment="0" applyProtection="0"/>
    <xf numFmtId="177" fontId="21" fillId="11" borderId="0" applyNumberFormat="0" applyBorder="0" applyAlignment="0" applyProtection="0"/>
    <xf numFmtId="177" fontId="21" fillId="11" borderId="0" applyNumberFormat="0" applyBorder="0" applyAlignment="0" applyProtection="0"/>
    <xf numFmtId="177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/>
    <xf numFmtId="180" fontId="21" fillId="11" borderId="0" applyNumberFormat="0" applyBorder="0" applyAlignment="0" applyProtection="0"/>
    <xf numFmtId="177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7" fontId="8" fillId="11" borderId="0" applyNumberFormat="0" applyBorder="0" applyAlignment="0" applyProtection="0">
      <alignment vertical="center"/>
    </xf>
    <xf numFmtId="176" fontId="8" fillId="11" borderId="0" applyNumberFormat="0" applyBorder="0" applyAlignment="0" applyProtection="0">
      <alignment vertical="center"/>
    </xf>
    <xf numFmtId="180" fontId="8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/>
    <xf numFmtId="180" fontId="21" fillId="11" borderId="0" applyNumberFormat="0" applyBorder="0" applyAlignment="0" applyProtection="0"/>
    <xf numFmtId="177" fontId="13" fillId="11" borderId="0" applyNumberFormat="0" applyBorder="0" applyAlignment="0" applyProtection="0"/>
    <xf numFmtId="177" fontId="21" fillId="14" borderId="0" applyNumberFormat="0" applyBorder="0" applyAlignment="0" applyProtection="0"/>
    <xf numFmtId="177" fontId="21" fillId="13" borderId="0" applyNumberFormat="0" applyBorder="0" applyAlignment="0" applyProtection="0"/>
    <xf numFmtId="177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6" fontId="21" fillId="13" borderId="0" applyNumberFormat="0" applyBorder="0" applyAlignment="0" applyProtection="0"/>
    <xf numFmtId="180" fontId="21" fillId="13" borderId="0" applyNumberFormat="0" applyBorder="0" applyAlignment="0" applyProtection="0"/>
    <xf numFmtId="177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7" fontId="8" fillId="14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80" fontId="8" fillId="14" borderId="0" applyNumberFormat="0" applyBorder="0" applyAlignment="0" applyProtection="0">
      <alignment vertical="center"/>
    </xf>
    <xf numFmtId="176" fontId="21" fillId="14" borderId="0" applyNumberFormat="0" applyBorder="0" applyAlignment="0" applyProtection="0"/>
    <xf numFmtId="180" fontId="21" fillId="14" borderId="0" applyNumberFormat="0" applyBorder="0" applyAlignment="0" applyProtection="0"/>
    <xf numFmtId="177" fontId="21" fillId="13" borderId="0" applyNumberFormat="0" applyBorder="0" applyAlignment="0" applyProtection="0"/>
    <xf numFmtId="177" fontId="21" fillId="11" borderId="0" applyNumberFormat="0" applyBorder="0" applyAlignment="0" applyProtection="0"/>
    <xf numFmtId="176" fontId="21" fillId="11" borderId="0" applyNumberFormat="0" applyBorder="0" applyAlignment="0" applyProtection="0"/>
    <xf numFmtId="180" fontId="21" fillId="11" borderId="0" applyNumberFormat="0" applyBorder="0" applyAlignment="0" applyProtection="0"/>
    <xf numFmtId="177" fontId="21" fillId="5" borderId="0" applyNumberFormat="0" applyBorder="0" applyAlignment="0" applyProtection="0"/>
    <xf numFmtId="176" fontId="21" fillId="5" borderId="0" applyNumberFormat="0" applyBorder="0" applyAlignment="0" applyProtection="0"/>
    <xf numFmtId="180" fontId="21" fillId="5" borderId="0" applyNumberFormat="0" applyBorder="0" applyAlignment="0" applyProtection="0"/>
    <xf numFmtId="177" fontId="21" fillId="12" borderId="0" applyNumberFormat="0" applyBorder="0" applyAlignment="0" applyProtection="0"/>
    <xf numFmtId="176" fontId="21" fillId="12" borderId="0" applyNumberFormat="0" applyBorder="0" applyAlignment="0" applyProtection="0"/>
    <xf numFmtId="180" fontId="21" fillId="12" borderId="0" applyNumberFormat="0" applyBorder="0" applyAlignment="0" applyProtection="0"/>
    <xf numFmtId="177" fontId="21" fillId="8" borderId="0" applyNumberFormat="0" applyBorder="0" applyAlignment="0" applyProtection="0"/>
    <xf numFmtId="176" fontId="21" fillId="8" borderId="0" applyNumberFormat="0" applyBorder="0" applyAlignment="0" applyProtection="0"/>
    <xf numFmtId="180" fontId="21" fillId="8" borderId="0" applyNumberFormat="0" applyBorder="0" applyAlignment="0" applyProtection="0"/>
    <xf numFmtId="177" fontId="21" fillId="11" borderId="0" applyNumberFormat="0" applyBorder="0" applyAlignment="0" applyProtection="0"/>
    <xf numFmtId="176" fontId="21" fillId="11" borderId="0" applyNumberFormat="0" applyBorder="0" applyAlignment="0" applyProtection="0"/>
    <xf numFmtId="180" fontId="21" fillId="11" borderId="0" applyNumberFormat="0" applyBorder="0" applyAlignment="0" applyProtection="0"/>
    <xf numFmtId="177" fontId="21" fillId="14" borderId="0" applyNumberFormat="0" applyBorder="0" applyAlignment="0" applyProtection="0"/>
    <xf numFmtId="176" fontId="21" fillId="14" borderId="0" applyNumberFormat="0" applyBorder="0" applyAlignment="0" applyProtection="0"/>
    <xf numFmtId="180" fontId="21" fillId="14" borderId="0" applyNumberFormat="0" applyBorder="0" applyAlignment="0" applyProtection="0"/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12" borderId="0" applyNumberFormat="0" applyBorder="0" applyAlignment="0" applyProtection="0">
      <alignment vertical="center"/>
    </xf>
    <xf numFmtId="177" fontId="19" fillId="12" borderId="0" applyNumberFormat="0" applyBorder="0" applyAlignment="0" applyProtection="0">
      <alignment vertical="center"/>
    </xf>
    <xf numFmtId="176" fontId="19" fillId="12" borderId="0" applyNumberFormat="0" applyBorder="0" applyAlignment="0" applyProtection="0">
      <alignment vertical="center"/>
    </xf>
    <xf numFmtId="180" fontId="19" fillId="12" borderId="0" applyNumberFormat="0" applyBorder="0" applyAlignment="0" applyProtection="0">
      <alignment vertical="center"/>
    </xf>
    <xf numFmtId="177" fontId="19" fillId="12" borderId="0" applyNumberFormat="0" applyBorder="0" applyAlignment="0" applyProtection="0">
      <alignment vertical="center"/>
    </xf>
    <xf numFmtId="176" fontId="19" fillId="12" borderId="0" applyNumberFormat="0" applyBorder="0" applyAlignment="0" applyProtection="0">
      <alignment vertical="center"/>
    </xf>
    <xf numFmtId="180" fontId="19" fillId="12" borderId="0" applyNumberFormat="0" applyBorder="0" applyAlignment="0" applyProtection="0">
      <alignment vertical="center"/>
    </xf>
    <xf numFmtId="177" fontId="19" fillId="12" borderId="0" applyNumberFormat="0" applyBorder="0" applyAlignment="0" applyProtection="0">
      <alignment vertical="center"/>
    </xf>
    <xf numFmtId="176" fontId="19" fillId="12" borderId="0" applyNumberFormat="0" applyBorder="0" applyAlignment="0" applyProtection="0">
      <alignment vertical="center"/>
    </xf>
    <xf numFmtId="180" fontId="19" fillId="12" borderId="0" applyNumberFormat="0" applyBorder="0" applyAlignment="0" applyProtection="0">
      <alignment vertical="center"/>
    </xf>
    <xf numFmtId="176" fontId="19" fillId="12" borderId="0" applyNumberFormat="0" applyBorder="0" applyAlignment="0" applyProtection="0">
      <alignment vertical="center"/>
    </xf>
    <xf numFmtId="180" fontId="19" fillId="12" borderId="0" applyNumberFormat="0" applyBorder="0" applyAlignment="0" applyProtection="0">
      <alignment vertical="center"/>
    </xf>
    <xf numFmtId="177" fontId="19" fillId="8" borderId="0" applyNumberFormat="0" applyBorder="0" applyAlignment="0" applyProtection="0">
      <alignment vertical="center"/>
    </xf>
    <xf numFmtId="177" fontId="19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>
      <alignment vertical="center"/>
    </xf>
    <xf numFmtId="180" fontId="19" fillId="8" borderId="0" applyNumberFormat="0" applyBorder="0" applyAlignment="0" applyProtection="0">
      <alignment vertical="center"/>
    </xf>
    <xf numFmtId="177" fontId="19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>
      <alignment vertical="center"/>
    </xf>
    <xf numFmtId="180" fontId="19" fillId="8" borderId="0" applyNumberFormat="0" applyBorder="0" applyAlignment="0" applyProtection="0">
      <alignment vertical="center"/>
    </xf>
    <xf numFmtId="177" fontId="19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>
      <alignment vertical="center"/>
    </xf>
    <xf numFmtId="180" fontId="19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>
      <alignment vertical="center"/>
    </xf>
    <xf numFmtId="180" fontId="19" fillId="8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7" fontId="19" fillId="14" borderId="0" applyNumberFormat="0" applyBorder="0" applyAlignment="0" applyProtection="0">
      <alignment vertical="center"/>
    </xf>
    <xf numFmtId="177" fontId="19" fillId="14" borderId="0" applyNumberFormat="0" applyBorder="0" applyAlignment="0" applyProtection="0">
      <alignment vertical="center"/>
    </xf>
    <xf numFmtId="176" fontId="19" fillId="14" borderId="0" applyNumberFormat="0" applyBorder="0" applyAlignment="0" applyProtection="0">
      <alignment vertical="center"/>
    </xf>
    <xf numFmtId="180" fontId="19" fillId="14" borderId="0" applyNumberFormat="0" applyBorder="0" applyAlignment="0" applyProtection="0">
      <alignment vertical="center"/>
    </xf>
    <xf numFmtId="177" fontId="19" fillId="14" borderId="0" applyNumberFormat="0" applyBorder="0" applyAlignment="0" applyProtection="0">
      <alignment vertical="center"/>
    </xf>
    <xf numFmtId="176" fontId="19" fillId="14" borderId="0" applyNumberFormat="0" applyBorder="0" applyAlignment="0" applyProtection="0">
      <alignment vertical="center"/>
    </xf>
    <xf numFmtId="180" fontId="19" fillId="14" borderId="0" applyNumberFormat="0" applyBorder="0" applyAlignment="0" applyProtection="0">
      <alignment vertical="center"/>
    </xf>
    <xf numFmtId="177" fontId="19" fillId="14" borderId="0" applyNumberFormat="0" applyBorder="0" applyAlignment="0" applyProtection="0">
      <alignment vertical="center"/>
    </xf>
    <xf numFmtId="176" fontId="19" fillId="14" borderId="0" applyNumberFormat="0" applyBorder="0" applyAlignment="0" applyProtection="0">
      <alignment vertical="center"/>
    </xf>
    <xf numFmtId="180" fontId="19" fillId="14" borderId="0" applyNumberFormat="0" applyBorder="0" applyAlignment="0" applyProtection="0">
      <alignment vertical="center"/>
    </xf>
    <xf numFmtId="176" fontId="19" fillId="14" borderId="0" applyNumberFormat="0" applyBorder="0" applyAlignment="0" applyProtection="0">
      <alignment vertical="center"/>
    </xf>
    <xf numFmtId="180" fontId="19" fillId="14" borderId="0" applyNumberFormat="0" applyBorder="0" applyAlignment="0" applyProtection="0">
      <alignment vertical="center"/>
    </xf>
    <xf numFmtId="177" fontId="27" fillId="11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6" fontId="27" fillId="11" borderId="0" applyNumberFormat="0" applyBorder="0" applyAlignment="0" applyProtection="0">
      <alignment vertical="center"/>
    </xf>
    <xf numFmtId="180" fontId="27" fillId="11" borderId="0" applyNumberFormat="0" applyBorder="0" applyAlignment="0" applyProtection="0">
      <alignment vertical="center"/>
    </xf>
    <xf numFmtId="177" fontId="27" fillId="5" borderId="0" applyNumberFormat="0" applyBorder="0" applyAlignment="0" applyProtection="0">
      <alignment vertical="center"/>
    </xf>
    <xf numFmtId="177" fontId="22" fillId="5" borderId="0" applyNumberFormat="0" applyBorder="0" applyAlignment="0" applyProtection="0">
      <alignment vertical="center"/>
    </xf>
    <xf numFmtId="177" fontId="22" fillId="5" borderId="0" applyNumberFormat="0" applyBorder="0" applyAlignment="0" applyProtection="0">
      <alignment vertical="center"/>
    </xf>
    <xf numFmtId="177" fontId="22" fillId="5" borderId="0" applyNumberFormat="0" applyBorder="0" applyAlignment="0" applyProtection="0">
      <alignment vertical="center"/>
    </xf>
    <xf numFmtId="176" fontId="22" fillId="5" borderId="0" applyNumberFormat="0" applyBorder="0" applyAlignment="0" applyProtection="0">
      <alignment vertical="center"/>
    </xf>
    <xf numFmtId="180" fontId="22" fillId="5" borderId="0" applyNumberFormat="0" applyBorder="0" applyAlignment="0" applyProtection="0">
      <alignment vertical="center"/>
    </xf>
    <xf numFmtId="177" fontId="22" fillId="5" borderId="0" applyNumberFormat="0" applyBorder="0" applyAlignment="0" applyProtection="0">
      <alignment vertical="center"/>
    </xf>
    <xf numFmtId="176" fontId="22" fillId="5" borderId="0" applyNumberFormat="0" applyBorder="0" applyAlignment="0" applyProtection="0">
      <alignment vertical="center"/>
    </xf>
    <xf numFmtId="180" fontId="22" fillId="5" borderId="0" applyNumberFormat="0" applyBorder="0" applyAlignment="0" applyProtection="0">
      <alignment vertical="center"/>
    </xf>
    <xf numFmtId="176" fontId="22" fillId="5" borderId="0" applyNumberFormat="0" applyBorder="0" applyAlignment="0" applyProtection="0">
      <alignment vertical="center"/>
    </xf>
    <xf numFmtId="180" fontId="22" fillId="5" borderId="0" applyNumberFormat="0" applyBorder="0" applyAlignment="0" applyProtection="0">
      <alignment vertical="center"/>
    </xf>
    <xf numFmtId="177" fontId="22" fillId="5" borderId="0" applyNumberFormat="0" applyBorder="0" applyAlignment="0" applyProtection="0">
      <alignment vertical="center"/>
    </xf>
    <xf numFmtId="176" fontId="22" fillId="5" borderId="0" applyNumberFormat="0" applyBorder="0" applyAlignment="0" applyProtection="0">
      <alignment vertical="center"/>
    </xf>
    <xf numFmtId="180" fontId="22" fillId="5" borderId="0" applyNumberFormat="0" applyBorder="0" applyAlignment="0" applyProtection="0">
      <alignment vertical="center"/>
    </xf>
    <xf numFmtId="177" fontId="22" fillId="5" borderId="0" applyNumberFormat="0" applyBorder="0" applyAlignment="0" applyProtection="0">
      <alignment vertical="center"/>
    </xf>
    <xf numFmtId="176" fontId="22" fillId="5" borderId="0" applyNumberFormat="0" applyBorder="0" applyAlignment="0" applyProtection="0">
      <alignment vertical="center"/>
    </xf>
    <xf numFmtId="180" fontId="22" fillId="5" borderId="0" applyNumberFormat="0" applyBorder="0" applyAlignment="0" applyProtection="0">
      <alignment vertical="center"/>
    </xf>
    <xf numFmtId="176" fontId="22" fillId="5" borderId="0" applyNumberFormat="0" applyBorder="0" applyAlignment="0" applyProtection="0">
      <alignment vertical="center"/>
    </xf>
    <xf numFmtId="180" fontId="22" fillId="5" borderId="0" applyNumberFormat="0" applyBorder="0" applyAlignment="0" applyProtection="0">
      <alignment vertical="center"/>
    </xf>
    <xf numFmtId="177" fontId="22" fillId="5" borderId="0" applyNumberFormat="0" applyBorder="0" applyAlignment="0" applyProtection="0">
      <alignment vertical="center"/>
    </xf>
    <xf numFmtId="176" fontId="22" fillId="5" borderId="0" applyNumberFormat="0" applyBorder="0" applyAlignment="0" applyProtection="0">
      <alignment vertical="center"/>
    </xf>
    <xf numFmtId="180" fontId="22" fillId="5" borderId="0" applyNumberFormat="0" applyBorder="0" applyAlignment="0" applyProtection="0">
      <alignment vertical="center"/>
    </xf>
    <xf numFmtId="177" fontId="22" fillId="5" borderId="0" applyNumberFormat="0" applyBorder="0" applyAlignment="0" applyProtection="0">
      <alignment vertical="center"/>
    </xf>
    <xf numFmtId="176" fontId="22" fillId="5" borderId="0" applyNumberFormat="0" applyBorder="0" applyAlignment="0" applyProtection="0">
      <alignment vertical="center"/>
    </xf>
    <xf numFmtId="180" fontId="22" fillId="5" borderId="0" applyNumberFormat="0" applyBorder="0" applyAlignment="0" applyProtection="0">
      <alignment vertical="center"/>
    </xf>
    <xf numFmtId="177" fontId="22" fillId="5" borderId="0" applyNumberFormat="0" applyBorder="0" applyAlignment="0" applyProtection="0">
      <alignment vertical="center"/>
    </xf>
    <xf numFmtId="176" fontId="22" fillId="5" borderId="0" applyNumberFormat="0" applyBorder="0" applyAlignment="0" applyProtection="0">
      <alignment vertical="center"/>
    </xf>
    <xf numFmtId="180" fontId="22" fillId="5" borderId="0" applyNumberFormat="0" applyBorder="0" applyAlignment="0" applyProtection="0">
      <alignment vertical="center"/>
    </xf>
    <xf numFmtId="176" fontId="27" fillId="5" borderId="0" applyNumberFormat="0" applyBorder="0" applyAlignment="0" applyProtection="0">
      <alignment vertical="center"/>
    </xf>
    <xf numFmtId="180" fontId="27" fillId="5" borderId="0" applyNumberFormat="0" applyBorder="0" applyAlignment="0" applyProtection="0">
      <alignment vertical="center"/>
    </xf>
    <xf numFmtId="177" fontId="27" fillId="12" borderId="0" applyNumberFormat="0" applyBorder="0" applyAlignment="0" applyProtection="0">
      <alignment vertical="center"/>
    </xf>
    <xf numFmtId="177" fontId="22" fillId="13" borderId="0" applyNumberFormat="0" applyBorder="0" applyAlignment="0" applyProtection="0">
      <alignment vertical="center"/>
    </xf>
    <xf numFmtId="177" fontId="22" fillId="13" borderId="0" applyNumberFormat="0" applyBorder="0" applyAlignment="0" applyProtection="0">
      <alignment vertical="center"/>
    </xf>
    <xf numFmtId="177" fontId="22" fillId="13" borderId="0" applyNumberFormat="0" applyBorder="0" applyAlignment="0" applyProtection="0">
      <alignment vertical="center"/>
    </xf>
    <xf numFmtId="176" fontId="22" fillId="13" borderId="0" applyNumberFormat="0" applyBorder="0" applyAlignment="0" applyProtection="0">
      <alignment vertical="center"/>
    </xf>
    <xf numFmtId="180" fontId="22" fillId="13" borderId="0" applyNumberFormat="0" applyBorder="0" applyAlignment="0" applyProtection="0">
      <alignment vertical="center"/>
    </xf>
    <xf numFmtId="177" fontId="22" fillId="13" borderId="0" applyNumberFormat="0" applyBorder="0" applyAlignment="0" applyProtection="0">
      <alignment vertical="center"/>
    </xf>
    <xf numFmtId="176" fontId="22" fillId="13" borderId="0" applyNumberFormat="0" applyBorder="0" applyAlignment="0" applyProtection="0">
      <alignment vertical="center"/>
    </xf>
    <xf numFmtId="180" fontId="22" fillId="13" borderId="0" applyNumberFormat="0" applyBorder="0" applyAlignment="0" applyProtection="0">
      <alignment vertical="center"/>
    </xf>
    <xf numFmtId="176" fontId="22" fillId="13" borderId="0" applyNumberFormat="0" applyBorder="0" applyAlignment="0" applyProtection="0">
      <alignment vertical="center"/>
    </xf>
    <xf numFmtId="180" fontId="22" fillId="13" borderId="0" applyNumberFormat="0" applyBorder="0" applyAlignment="0" applyProtection="0">
      <alignment vertical="center"/>
    </xf>
    <xf numFmtId="177" fontId="22" fillId="13" borderId="0" applyNumberFormat="0" applyBorder="0" applyAlignment="0" applyProtection="0">
      <alignment vertical="center"/>
    </xf>
    <xf numFmtId="176" fontId="22" fillId="13" borderId="0" applyNumberFormat="0" applyBorder="0" applyAlignment="0" applyProtection="0">
      <alignment vertical="center"/>
    </xf>
    <xf numFmtId="180" fontId="22" fillId="13" borderId="0" applyNumberFormat="0" applyBorder="0" applyAlignment="0" applyProtection="0">
      <alignment vertical="center"/>
    </xf>
    <xf numFmtId="177" fontId="22" fillId="13" borderId="0" applyNumberFormat="0" applyBorder="0" applyAlignment="0" applyProtection="0">
      <alignment vertical="center"/>
    </xf>
    <xf numFmtId="176" fontId="22" fillId="13" borderId="0" applyNumberFormat="0" applyBorder="0" applyAlignment="0" applyProtection="0">
      <alignment vertical="center"/>
    </xf>
    <xf numFmtId="180" fontId="22" fillId="13" borderId="0" applyNumberFormat="0" applyBorder="0" applyAlignment="0" applyProtection="0">
      <alignment vertical="center"/>
    </xf>
    <xf numFmtId="176" fontId="22" fillId="13" borderId="0" applyNumberFormat="0" applyBorder="0" applyAlignment="0" applyProtection="0">
      <alignment vertical="center"/>
    </xf>
    <xf numFmtId="180" fontId="22" fillId="13" borderId="0" applyNumberFormat="0" applyBorder="0" applyAlignment="0" applyProtection="0">
      <alignment vertical="center"/>
    </xf>
    <xf numFmtId="177" fontId="22" fillId="13" borderId="0" applyNumberFormat="0" applyBorder="0" applyAlignment="0" applyProtection="0">
      <alignment vertical="center"/>
    </xf>
    <xf numFmtId="176" fontId="22" fillId="13" borderId="0" applyNumberFormat="0" applyBorder="0" applyAlignment="0" applyProtection="0">
      <alignment vertical="center"/>
    </xf>
    <xf numFmtId="180" fontId="22" fillId="13" borderId="0" applyNumberFormat="0" applyBorder="0" applyAlignment="0" applyProtection="0">
      <alignment vertical="center"/>
    </xf>
    <xf numFmtId="177" fontId="22" fillId="13" borderId="0" applyNumberFormat="0" applyBorder="0" applyAlignment="0" applyProtection="0">
      <alignment vertical="center"/>
    </xf>
    <xf numFmtId="176" fontId="22" fillId="13" borderId="0" applyNumberFormat="0" applyBorder="0" applyAlignment="0" applyProtection="0">
      <alignment vertical="center"/>
    </xf>
    <xf numFmtId="180" fontId="22" fillId="13" borderId="0" applyNumberFormat="0" applyBorder="0" applyAlignment="0" applyProtection="0">
      <alignment vertical="center"/>
    </xf>
    <xf numFmtId="177" fontId="22" fillId="13" borderId="0" applyNumberFormat="0" applyBorder="0" applyAlignment="0" applyProtection="0">
      <alignment vertical="center"/>
    </xf>
    <xf numFmtId="176" fontId="22" fillId="13" borderId="0" applyNumberFormat="0" applyBorder="0" applyAlignment="0" applyProtection="0">
      <alignment vertical="center"/>
    </xf>
    <xf numFmtId="180" fontId="22" fillId="13" borderId="0" applyNumberFormat="0" applyBorder="0" applyAlignment="0" applyProtection="0">
      <alignment vertical="center"/>
    </xf>
    <xf numFmtId="176" fontId="27" fillId="12" borderId="0" applyNumberFormat="0" applyBorder="0" applyAlignment="0" applyProtection="0">
      <alignment vertical="center"/>
    </xf>
    <xf numFmtId="180" fontId="27" fillId="12" borderId="0" applyNumberFormat="0" applyBorder="0" applyAlignment="0" applyProtection="0">
      <alignment vertical="center"/>
    </xf>
    <xf numFmtId="177" fontId="27" fillId="8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6" fontId="22" fillId="10" borderId="0" applyNumberFormat="0" applyBorder="0" applyAlignment="0" applyProtection="0">
      <alignment vertical="center"/>
    </xf>
    <xf numFmtId="180" fontId="22" fillId="10" borderId="0" applyNumberFormat="0" applyBorder="0" applyAlignment="0" applyProtection="0">
      <alignment vertical="center"/>
    </xf>
    <xf numFmtId="176" fontId="27" fillId="8" borderId="0" applyNumberFormat="0" applyBorder="0" applyAlignment="0" applyProtection="0">
      <alignment vertical="center"/>
    </xf>
    <xf numFmtId="180" fontId="27" fillId="8" borderId="0" applyNumberFormat="0" applyBorder="0" applyAlignment="0" applyProtection="0">
      <alignment vertical="center"/>
    </xf>
    <xf numFmtId="177" fontId="27" fillId="11" borderId="0" applyNumberFormat="0" applyBorder="0" applyAlignment="0" applyProtection="0">
      <alignment vertical="center"/>
    </xf>
    <xf numFmtId="177" fontId="22" fillId="11" borderId="0" applyNumberFormat="0" applyBorder="0" applyAlignment="0" applyProtection="0">
      <alignment vertical="center"/>
    </xf>
    <xf numFmtId="177" fontId="22" fillId="11" borderId="0" applyNumberFormat="0" applyBorder="0" applyAlignment="0" applyProtection="0">
      <alignment vertical="center"/>
    </xf>
    <xf numFmtId="177" fontId="22" fillId="11" borderId="0" applyNumberFormat="0" applyBorder="0" applyAlignment="0" applyProtection="0">
      <alignment vertical="center"/>
    </xf>
    <xf numFmtId="176" fontId="22" fillId="11" borderId="0" applyNumberFormat="0" applyBorder="0" applyAlignment="0" applyProtection="0">
      <alignment vertical="center"/>
    </xf>
    <xf numFmtId="180" fontId="22" fillId="11" borderId="0" applyNumberFormat="0" applyBorder="0" applyAlignment="0" applyProtection="0">
      <alignment vertical="center"/>
    </xf>
    <xf numFmtId="177" fontId="22" fillId="11" borderId="0" applyNumberFormat="0" applyBorder="0" applyAlignment="0" applyProtection="0">
      <alignment vertical="center"/>
    </xf>
    <xf numFmtId="176" fontId="22" fillId="11" borderId="0" applyNumberFormat="0" applyBorder="0" applyAlignment="0" applyProtection="0">
      <alignment vertical="center"/>
    </xf>
    <xf numFmtId="180" fontId="22" fillId="11" borderId="0" applyNumberFormat="0" applyBorder="0" applyAlignment="0" applyProtection="0">
      <alignment vertical="center"/>
    </xf>
    <xf numFmtId="176" fontId="22" fillId="11" borderId="0" applyNumberFormat="0" applyBorder="0" applyAlignment="0" applyProtection="0">
      <alignment vertical="center"/>
    </xf>
    <xf numFmtId="180" fontId="22" fillId="11" borderId="0" applyNumberFormat="0" applyBorder="0" applyAlignment="0" applyProtection="0">
      <alignment vertical="center"/>
    </xf>
    <xf numFmtId="177" fontId="22" fillId="11" borderId="0" applyNumberFormat="0" applyBorder="0" applyAlignment="0" applyProtection="0">
      <alignment vertical="center"/>
    </xf>
    <xf numFmtId="176" fontId="22" fillId="11" borderId="0" applyNumberFormat="0" applyBorder="0" applyAlignment="0" applyProtection="0">
      <alignment vertical="center"/>
    </xf>
    <xf numFmtId="180" fontId="22" fillId="11" borderId="0" applyNumberFormat="0" applyBorder="0" applyAlignment="0" applyProtection="0">
      <alignment vertical="center"/>
    </xf>
    <xf numFmtId="177" fontId="22" fillId="11" borderId="0" applyNumberFormat="0" applyBorder="0" applyAlignment="0" applyProtection="0">
      <alignment vertical="center"/>
    </xf>
    <xf numFmtId="176" fontId="22" fillId="11" borderId="0" applyNumberFormat="0" applyBorder="0" applyAlignment="0" applyProtection="0">
      <alignment vertical="center"/>
    </xf>
    <xf numFmtId="180" fontId="22" fillId="11" borderId="0" applyNumberFormat="0" applyBorder="0" applyAlignment="0" applyProtection="0">
      <alignment vertical="center"/>
    </xf>
    <xf numFmtId="176" fontId="22" fillId="11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0" fillId="0" borderId="1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2" applyNumberFormat="0" applyFont="0" applyFill="0" applyAlignment="0" applyProtection="0"/>
    <xf numFmtId="0" fontId="14" fillId="0" borderId="2" applyNumberFormat="0" applyFont="0" applyFill="0" applyAlignment="0" applyProtection="0"/>
    <xf numFmtId="0" fontId="14" fillId="0" borderId="2" applyNumberFormat="0" applyFon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34" fillId="0" borderId="0"/>
    <xf numFmtId="0" fontId="9" fillId="0" borderId="0"/>
    <xf numFmtId="0" fontId="9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/>
    <xf numFmtId="0" fontId="9" fillId="0" borderId="0"/>
    <xf numFmtId="0" fontId="37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38" fillId="0" borderId="0"/>
    <xf numFmtId="0" fontId="38" fillId="0" borderId="0"/>
    <xf numFmtId="0" fontId="9" fillId="0" borderId="0"/>
    <xf numFmtId="0" fontId="8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37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38" fillId="0" borderId="0"/>
    <xf numFmtId="0" fontId="9" fillId="0" borderId="0"/>
    <xf numFmtId="0" fontId="8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193" fontId="23" fillId="0" borderId="0" applyFont="0" applyFill="0" applyBorder="0" applyAlignment="0" applyProtection="0"/>
    <xf numFmtId="38" fontId="39" fillId="10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10" fontId="39" fillId="7" borderId="7" applyNumberFormat="0" applyBorder="0" applyAlignment="0" applyProtection="0"/>
    <xf numFmtId="194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6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23" fillId="0" borderId="19" applyNumberFormat="0" applyBorder="0"/>
    <xf numFmtId="9" fontId="23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4" fillId="0" borderId="0">
      <alignment vertical="center"/>
    </xf>
    <xf numFmtId="0" fontId="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0" borderId="0"/>
    <xf numFmtId="180" fontId="14" fillId="0" borderId="0"/>
    <xf numFmtId="183" fontId="14" fillId="0" borderId="0"/>
    <xf numFmtId="0" fontId="52" fillId="0" borderId="0"/>
    <xf numFmtId="183" fontId="38" fillId="0" borderId="0">
      <alignment vertical="center"/>
    </xf>
    <xf numFmtId="183" fontId="9" fillId="0" borderId="0"/>
    <xf numFmtId="183" fontId="14" fillId="0" borderId="0"/>
    <xf numFmtId="183" fontId="55" fillId="0" borderId="0"/>
    <xf numFmtId="183" fontId="14" fillId="0" borderId="0"/>
    <xf numFmtId="183" fontId="14" fillId="0" borderId="0"/>
    <xf numFmtId="183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198" fontId="14" fillId="0" borderId="0">
      <alignment vertical="center"/>
    </xf>
    <xf numFmtId="183" fontId="65" fillId="0" borderId="0" applyNumberFormat="0" applyFill="0" applyBorder="0" applyAlignment="0" applyProtection="0">
      <alignment vertical="top"/>
      <protection locked="0"/>
    </xf>
    <xf numFmtId="183" fontId="14" fillId="0" borderId="0"/>
    <xf numFmtId="183" fontId="8" fillId="0" borderId="0">
      <alignment vertical="center"/>
    </xf>
    <xf numFmtId="183" fontId="9" fillId="0" borderId="0">
      <alignment vertical="center"/>
    </xf>
    <xf numFmtId="183" fontId="14" fillId="0" borderId="0">
      <alignment vertical="center"/>
    </xf>
    <xf numFmtId="183" fontId="14" fillId="0" borderId="0"/>
    <xf numFmtId="183" fontId="65" fillId="0" borderId="0" applyNumberFormat="0" applyFill="0" applyBorder="0" applyAlignment="0" applyProtection="0">
      <alignment vertical="center"/>
    </xf>
    <xf numFmtId="183" fontId="10" fillId="0" borderId="0">
      <alignment vertical="center"/>
    </xf>
    <xf numFmtId="183" fontId="8" fillId="0" borderId="0">
      <alignment vertical="center"/>
    </xf>
    <xf numFmtId="183" fontId="55" fillId="0" borderId="0">
      <alignment vertical="center"/>
    </xf>
    <xf numFmtId="183" fontId="14" fillId="0" borderId="0"/>
    <xf numFmtId="183" fontId="55" fillId="0" borderId="0"/>
    <xf numFmtId="197" fontId="14" fillId="0" borderId="0"/>
    <xf numFmtId="197" fontId="14" fillId="0" borderId="0">
      <alignment vertical="center"/>
    </xf>
    <xf numFmtId="197" fontId="9" fillId="0" borderId="0"/>
    <xf numFmtId="197" fontId="14" fillId="0" borderId="0">
      <alignment vertical="center"/>
    </xf>
    <xf numFmtId="197" fontId="9" fillId="0" borderId="0"/>
    <xf numFmtId="197" fontId="14" fillId="0" borderId="0"/>
    <xf numFmtId="197" fontId="55" fillId="0" borderId="0"/>
    <xf numFmtId="197" fontId="14" fillId="0" borderId="0"/>
    <xf numFmtId="0" fontId="14" fillId="0" borderId="0"/>
    <xf numFmtId="0" fontId="9" fillId="0" borderId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/>
    <xf numFmtId="180" fontId="14" fillId="0" borderId="0"/>
    <xf numFmtId="180" fontId="9" fillId="0" borderId="0"/>
    <xf numFmtId="180" fontId="14" fillId="0" borderId="0"/>
    <xf numFmtId="180" fontId="9" fillId="0" borderId="0"/>
    <xf numFmtId="185" fontId="14" fillId="0" borderId="0"/>
    <xf numFmtId="180" fontId="38" fillId="0" borderId="0">
      <alignment vertical="center"/>
    </xf>
    <xf numFmtId="185" fontId="38" fillId="0" borderId="0">
      <alignment vertical="center"/>
    </xf>
    <xf numFmtId="180" fontId="55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183" fontId="1" fillId="0" borderId="0">
      <alignment vertical="center"/>
    </xf>
    <xf numFmtId="183" fontId="14" fillId="0" borderId="0">
      <alignment vertical="center"/>
    </xf>
  </cellStyleXfs>
  <cellXfs count="1284">
    <xf numFmtId="0" fontId="0" fillId="0" borderId="0" xfId="0"/>
    <xf numFmtId="0" fontId="7" fillId="0" borderId="0" xfId="0" applyFont="1" applyAlignment="1">
      <alignment horizontal="left"/>
    </xf>
    <xf numFmtId="0" fontId="14" fillId="0" borderId="0" xfId="0" applyFont="1"/>
    <xf numFmtId="0" fontId="42" fillId="0" borderId="0" xfId="12932" applyFont="1" applyAlignment="1">
      <alignment horizontal="center" vertical="center"/>
    </xf>
    <xf numFmtId="181" fontId="43" fillId="0" borderId="0" xfId="0" applyNumberFormat="1" applyFont="1" applyAlignment="1">
      <alignment horizontal="center" vertical="center"/>
    </xf>
    <xf numFmtId="0" fontId="44" fillId="0" borderId="0" xfId="0" applyFont="1"/>
    <xf numFmtId="0" fontId="33" fillId="0" borderId="0" xfId="0" applyFont="1"/>
    <xf numFmtId="0" fontId="45" fillId="0" borderId="0" xfId="0" applyFont="1"/>
    <xf numFmtId="0" fontId="42" fillId="0" borderId="0" xfId="0" applyFont="1" applyAlignment="1">
      <alignment horizontal="left"/>
    </xf>
    <xf numFmtId="0" fontId="47" fillId="0" borderId="0" xfId="0" applyFont="1"/>
    <xf numFmtId="0" fontId="46" fillId="0" borderId="0" xfId="12932" applyFont="1" applyAlignment="1">
      <alignment horizontal="center" vertical="center"/>
    </xf>
    <xf numFmtId="49" fontId="44" fillId="0" borderId="0" xfId="6447" applyNumberFormat="1" applyFont="1" applyFill="1" applyBorder="1" applyAlignment="1">
      <alignment horizontal="center" vertical="center" shrinkToFit="1"/>
    </xf>
    <xf numFmtId="0" fontId="48" fillId="16" borderId="0" xfId="0" applyFont="1" applyFill="1" applyAlignment="1">
      <alignment horizontal="left" vertical="center"/>
    </xf>
    <xf numFmtId="0" fontId="48" fillId="16" borderId="0" xfId="12933" applyFont="1" applyFill="1" applyAlignment="1">
      <alignment horizontal="left"/>
    </xf>
    <xf numFmtId="0" fontId="44" fillId="0" borderId="7" xfId="0" applyFont="1" applyBorder="1" applyAlignment="1">
      <alignment horizontal="center"/>
    </xf>
    <xf numFmtId="182" fontId="44" fillId="16" borderId="7" xfId="12933" applyNumberFormat="1" applyFont="1" applyFill="1" applyBorder="1" applyAlignment="1">
      <alignment horizontal="center"/>
    </xf>
    <xf numFmtId="182" fontId="44" fillId="16" borderId="0" xfId="12933" applyNumberFormat="1" applyFont="1" applyFill="1" applyAlignment="1">
      <alignment horizontal="center" vertical="center"/>
    </xf>
    <xf numFmtId="182" fontId="44" fillId="16" borderId="0" xfId="12933" applyNumberFormat="1" applyFont="1" applyFill="1" applyAlignment="1">
      <alignment horizontal="center"/>
    </xf>
    <xf numFmtId="0" fontId="44" fillId="16" borderId="0" xfId="12933" applyFont="1" applyFill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16" borderId="0" xfId="12933" applyFont="1" applyFill="1" applyAlignment="1">
      <alignment horizontal="center" wrapText="1"/>
    </xf>
    <xf numFmtId="182" fontId="44" fillId="16" borderId="0" xfId="0" applyNumberFormat="1" applyFont="1" applyFill="1" applyAlignment="1">
      <alignment horizontal="center" vertical="center" wrapText="1"/>
    </xf>
    <xf numFmtId="184" fontId="44" fillId="16" borderId="0" xfId="6447" applyNumberFormat="1" applyFont="1" applyFill="1" applyBorder="1" applyAlignment="1">
      <alignment horizontal="center" vertical="center" shrinkToFit="1"/>
    </xf>
    <xf numFmtId="49" fontId="44" fillId="16" borderId="0" xfId="6447" applyNumberFormat="1" applyFont="1" applyFill="1" applyBorder="1" applyAlignment="1">
      <alignment horizontal="center" vertical="center" shrinkToFit="1"/>
    </xf>
    <xf numFmtId="0" fontId="48" fillId="16" borderId="0" xfId="6447" applyFont="1" applyFill="1" applyBorder="1" applyAlignment="1">
      <alignment horizontal="left" vertical="center" shrinkToFit="1"/>
    </xf>
    <xf numFmtId="0" fontId="44" fillId="16" borderId="13" xfId="12933" applyFont="1" applyFill="1" applyBorder="1" applyAlignment="1">
      <alignment horizontal="center" vertical="center"/>
    </xf>
    <xf numFmtId="182" fontId="44" fillId="16" borderId="0" xfId="12933" applyNumberFormat="1" applyFont="1" applyFill="1" applyAlignment="1">
      <alignment horizontal="center" wrapText="1"/>
    </xf>
    <xf numFmtId="0" fontId="44" fillId="16" borderId="0" xfId="0" applyFont="1" applyFill="1" applyAlignment="1">
      <alignment horizontal="center" vertical="center"/>
    </xf>
    <xf numFmtId="0" fontId="44" fillId="16" borderId="0" xfId="12933" applyFont="1" applyFill="1" applyAlignment="1">
      <alignment horizontal="center" vertical="center" wrapText="1"/>
    </xf>
    <xf numFmtId="184" fontId="44" fillId="0" borderId="0" xfId="6447" applyNumberFormat="1" applyFont="1" applyFill="1" applyBorder="1" applyAlignment="1">
      <alignment horizontal="center" vertical="center" shrinkToFit="1"/>
    </xf>
    <xf numFmtId="0" fontId="44" fillId="16" borderId="0" xfId="0" applyFont="1" applyFill="1" applyAlignment="1">
      <alignment horizontal="center" vertical="center" wrapText="1"/>
    </xf>
    <xf numFmtId="0" fontId="48" fillId="0" borderId="0" xfId="6447" applyFont="1" applyFill="1" applyBorder="1" applyAlignment="1">
      <alignment horizontal="left" vertical="center" shrinkToFit="1"/>
    </xf>
    <xf numFmtId="0" fontId="44" fillId="16" borderId="0" xfId="0" applyFont="1" applyFill="1" applyAlignment="1">
      <alignment horizontal="center"/>
    </xf>
    <xf numFmtId="182" fontId="44" fillId="16" borderId="0" xfId="0" applyNumberFormat="1" applyFont="1" applyFill="1" applyAlignment="1">
      <alignment horizontal="center" vertical="center"/>
    </xf>
    <xf numFmtId="182" fontId="44" fillId="16" borderId="13" xfId="12933" applyNumberFormat="1" applyFont="1" applyFill="1" applyBorder="1" applyAlignment="1">
      <alignment horizontal="center"/>
    </xf>
    <xf numFmtId="0" fontId="44" fillId="16" borderId="7" xfId="12933" applyFont="1" applyFill="1" applyBorder="1" applyAlignment="1">
      <alignment horizontal="center"/>
    </xf>
    <xf numFmtId="183" fontId="44" fillId="16" borderId="0" xfId="6447" applyNumberFormat="1" applyFont="1" applyFill="1" applyBorder="1" applyAlignment="1">
      <alignment horizontal="center" vertical="center" shrinkToFit="1"/>
    </xf>
    <xf numFmtId="183" fontId="44" fillId="16" borderId="0" xfId="12933" applyNumberFormat="1" applyFont="1" applyFill="1" applyAlignment="1">
      <alignment horizontal="center"/>
    </xf>
    <xf numFmtId="182" fontId="44" fillId="0" borderId="0" xfId="12933" applyNumberFormat="1" applyFont="1" applyAlignment="1">
      <alignment horizontal="center"/>
    </xf>
    <xf numFmtId="0" fontId="44" fillId="16" borderId="16" xfId="12933" applyFont="1" applyFill="1" applyBorder="1" applyAlignment="1">
      <alignment horizontal="center" vertical="center"/>
    </xf>
    <xf numFmtId="0" fontId="44" fillId="16" borderId="0" xfId="12933" applyFont="1" applyFill="1" applyAlignment="1">
      <alignment horizontal="center" vertical="center"/>
    </xf>
    <xf numFmtId="0" fontId="44" fillId="16" borderId="0" xfId="12935" applyFont="1" applyFill="1" applyAlignment="1">
      <alignment horizontal="center"/>
    </xf>
    <xf numFmtId="49" fontId="44" fillId="16" borderId="0" xfId="12933" applyNumberFormat="1" applyFont="1" applyFill="1" applyAlignment="1">
      <alignment horizontal="center" vertical="center"/>
    </xf>
    <xf numFmtId="0" fontId="44" fillId="16" borderId="0" xfId="12932" applyFont="1" applyFill="1" applyAlignment="1">
      <alignment horizontal="center" vertical="center"/>
    </xf>
    <xf numFmtId="0" fontId="44" fillId="0" borderId="7" xfId="12933" applyFont="1" applyBorder="1" applyAlignment="1">
      <alignment horizontal="center"/>
    </xf>
    <xf numFmtId="16" fontId="44" fillId="16" borderId="0" xfId="0" applyNumberFormat="1" applyFont="1" applyFill="1" applyAlignment="1">
      <alignment horizontal="center" vertical="center"/>
    </xf>
    <xf numFmtId="0" fontId="44" fillId="0" borderId="0" xfId="12933" applyFont="1" applyAlignment="1">
      <alignment horizontal="center"/>
    </xf>
    <xf numFmtId="0" fontId="48" fillId="0" borderId="0" xfId="0" applyFont="1" applyAlignment="1">
      <alignment horizontal="left"/>
    </xf>
    <xf numFmtId="0" fontId="44" fillId="16" borderId="33" xfId="12933" applyFont="1" applyFill="1" applyBorder="1" applyAlignment="1">
      <alignment horizontal="center"/>
    </xf>
    <xf numFmtId="0" fontId="48" fillId="15" borderId="0" xfId="6447" applyFont="1" applyFill="1" applyBorder="1" applyAlignment="1">
      <alignment horizontal="left" vertical="center"/>
    </xf>
    <xf numFmtId="0" fontId="44" fillId="15" borderId="0" xfId="6447" applyFont="1" applyFill="1" applyBorder="1" applyAlignment="1">
      <alignment horizontal="center" vertical="center"/>
    </xf>
    <xf numFmtId="0" fontId="44" fillId="16" borderId="0" xfId="12936" applyFont="1" applyFill="1" applyAlignment="1">
      <alignment horizontal="center" wrapText="1"/>
    </xf>
    <xf numFmtId="58" fontId="44" fillId="16" borderId="0" xfId="12936" applyNumberFormat="1" applyFont="1" applyFill="1" applyAlignment="1">
      <alignment horizontal="center" vertical="center" wrapText="1"/>
    </xf>
    <xf numFmtId="0" fontId="48" fillId="16" borderId="0" xfId="0" applyFont="1" applyFill="1" applyAlignment="1">
      <alignment horizontal="left"/>
    </xf>
    <xf numFmtId="0" fontId="44" fillId="17" borderId="0" xfId="0" applyFont="1" applyFill="1" applyAlignment="1">
      <alignment horizontal="center" vertical="center"/>
    </xf>
    <xf numFmtId="0" fontId="44" fillId="0" borderId="0" xfId="12932" applyFont="1" applyAlignment="1">
      <alignment horizontal="center" vertical="center" wrapText="1"/>
    </xf>
    <xf numFmtId="0" fontId="44" fillId="0" borderId="0" xfId="6447" applyFont="1" applyFill="1" applyBorder="1" applyAlignment="1">
      <alignment horizontal="center" vertical="center"/>
    </xf>
    <xf numFmtId="0" fontId="44" fillId="16" borderId="0" xfId="12932" applyFont="1" applyFill="1" applyAlignment="1">
      <alignment horizontal="center" vertical="center" wrapText="1"/>
    </xf>
    <xf numFmtId="0" fontId="44" fillId="16" borderId="0" xfId="6447" applyFont="1" applyFill="1" applyBorder="1" applyAlignment="1">
      <alignment horizontal="center" vertical="center"/>
    </xf>
    <xf numFmtId="58" fontId="44" fillId="16" borderId="0" xfId="12932" applyNumberFormat="1" applyFont="1" applyFill="1" applyAlignment="1">
      <alignment horizontal="center" vertical="center" wrapText="1"/>
    </xf>
    <xf numFmtId="16" fontId="44" fillId="16" borderId="0" xfId="12933" applyNumberFormat="1" applyFont="1" applyFill="1" applyAlignment="1">
      <alignment horizontal="center"/>
    </xf>
    <xf numFmtId="191" fontId="44" fillId="16" borderId="0" xfId="12933" applyNumberFormat="1" applyFont="1" applyFill="1" applyAlignment="1">
      <alignment horizontal="center" vertical="center"/>
    </xf>
    <xf numFmtId="0" fontId="48" fillId="16" borderId="0" xfId="6447" applyFont="1" applyFill="1" applyBorder="1" applyAlignment="1">
      <alignment horizontal="center" vertical="center" shrinkToFit="1"/>
    </xf>
    <xf numFmtId="58" fontId="44" fillId="16" borderId="0" xfId="12937" applyNumberFormat="1" applyFont="1" applyFill="1" applyAlignment="1">
      <alignment horizontal="center" vertical="center" wrapText="1"/>
    </xf>
    <xf numFmtId="17" fontId="44" fillId="16" borderId="0" xfId="6447" applyNumberFormat="1" applyFont="1" applyFill="1" applyBorder="1" applyAlignment="1">
      <alignment horizontal="center" vertical="center" shrinkToFit="1"/>
    </xf>
    <xf numFmtId="0" fontId="44" fillId="16" borderId="0" xfId="6447" applyFont="1" applyFill="1" applyBorder="1" applyAlignment="1">
      <alignment horizontal="center"/>
    </xf>
    <xf numFmtId="58" fontId="44" fillId="16" borderId="0" xfId="12938" applyNumberFormat="1" applyFont="1" applyFill="1" applyAlignment="1">
      <alignment horizontal="center" vertical="center" wrapText="1"/>
    </xf>
    <xf numFmtId="0" fontId="48" fillId="0" borderId="0" xfId="6447" applyFont="1" applyFill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49" fontId="44" fillId="16" borderId="0" xfId="12933" applyNumberFormat="1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97" fontId="44" fillId="17" borderId="0" xfId="8798" applyNumberFormat="1" applyFont="1" applyFill="1" applyBorder="1" applyAlignment="1">
      <alignment horizontal="center"/>
    </xf>
    <xf numFmtId="185" fontId="44" fillId="17" borderId="0" xfId="6447" applyNumberFormat="1" applyFont="1" applyFill="1" applyBorder="1" applyAlignment="1">
      <alignment horizontal="center" vertical="center"/>
    </xf>
    <xf numFmtId="182" fontId="44" fillId="16" borderId="0" xfId="6447" applyNumberFormat="1" applyFont="1" applyFill="1" applyBorder="1" applyAlignment="1">
      <alignment horizontal="center" vertical="center" shrinkToFit="1"/>
    </xf>
    <xf numFmtId="0" fontId="48" fillId="17" borderId="0" xfId="6447" applyFont="1" applyFill="1" applyBorder="1" applyAlignment="1">
      <alignment horizontal="left" vertical="center" shrinkToFit="1"/>
    </xf>
    <xf numFmtId="0" fontId="44" fillId="16" borderId="7" xfId="12933" applyFont="1" applyFill="1" applyBorder="1" applyAlignment="1">
      <alignment horizontal="center" vertical="center"/>
    </xf>
    <xf numFmtId="0" fontId="44" fillId="0" borderId="0" xfId="12933" applyFont="1" applyAlignment="1">
      <alignment horizontal="center" wrapText="1"/>
    </xf>
    <xf numFmtId="0" fontId="44" fillId="0" borderId="0" xfId="12933" applyFont="1" applyAlignment="1">
      <alignment horizontal="center" vertical="center" wrapText="1"/>
    </xf>
    <xf numFmtId="182" fontId="44" fillId="0" borderId="0" xfId="12933" applyNumberFormat="1" applyFont="1" applyAlignment="1">
      <alignment horizontal="center" wrapText="1"/>
    </xf>
    <xf numFmtId="0" fontId="51" fillId="0" borderId="0" xfId="0" applyFont="1"/>
    <xf numFmtId="0" fontId="44" fillId="0" borderId="0" xfId="12933" applyFont="1" applyAlignment="1">
      <alignment wrapText="1"/>
    </xf>
    <xf numFmtId="0" fontId="49" fillId="0" borderId="0" xfId="0" applyFont="1" applyAlignment="1">
      <alignment horizontal="left"/>
    </xf>
    <xf numFmtId="182" fontId="44" fillId="16" borderId="7" xfId="12933" applyNumberFormat="1" applyFont="1" applyFill="1" applyBorder="1" applyAlignment="1">
      <alignment horizontal="center" vertical="center"/>
    </xf>
    <xf numFmtId="183" fontId="44" fillId="16" borderId="7" xfId="0" applyNumberFormat="1" applyFont="1" applyFill="1" applyBorder="1" applyAlignment="1">
      <alignment horizontal="center" vertical="center"/>
    </xf>
    <xf numFmtId="0" fontId="44" fillId="0" borderId="7" xfId="12933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183" fontId="44" fillId="0" borderId="7" xfId="12933" applyNumberFormat="1" applyFont="1" applyBorder="1" applyAlignment="1">
      <alignment horizontal="center"/>
    </xf>
    <xf numFmtId="0" fontId="44" fillId="0" borderId="35" xfId="0" applyFont="1" applyBorder="1" applyAlignment="1">
      <alignment horizontal="center" vertical="center"/>
    </xf>
    <xf numFmtId="0" fontId="44" fillId="17" borderId="7" xfId="12933" applyFont="1" applyFill="1" applyBorder="1" applyAlignment="1">
      <alignment horizontal="center" vertical="center"/>
    </xf>
    <xf numFmtId="0" fontId="44" fillId="17" borderId="16" xfId="12933" applyFont="1" applyFill="1" applyBorder="1" applyAlignment="1">
      <alignment horizontal="center" vertical="center"/>
    </xf>
    <xf numFmtId="182" fontId="44" fillId="17" borderId="7" xfId="12933" applyNumberFormat="1" applyFont="1" applyFill="1" applyBorder="1" applyAlignment="1">
      <alignment horizontal="center"/>
    </xf>
    <xf numFmtId="182" fontId="44" fillId="17" borderId="7" xfId="12933" applyNumberFormat="1" applyFont="1" applyFill="1" applyBorder="1" applyAlignment="1">
      <alignment horizontal="center" vertical="center"/>
    </xf>
    <xf numFmtId="0" fontId="44" fillId="16" borderId="6" xfId="12933" applyFont="1" applyFill="1" applyBorder="1" applyAlignment="1">
      <alignment horizontal="center" vertical="center"/>
    </xf>
    <xf numFmtId="0" fontId="44" fillId="16" borderId="8" xfId="12933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vertical="center" shrinkToFit="1"/>
    </xf>
    <xf numFmtId="0" fontId="48" fillId="0" borderId="0" xfId="6447" applyFont="1" applyFill="1" applyBorder="1" applyAlignment="1">
      <alignment vertical="center" shrinkToFit="1"/>
    </xf>
    <xf numFmtId="0" fontId="48" fillId="16" borderId="0" xfId="6447" applyFont="1" applyFill="1" applyBorder="1" applyAlignment="1">
      <alignment vertical="center" shrinkToFit="1"/>
    </xf>
    <xf numFmtId="0" fontId="44" fillId="0" borderId="0" xfId="0" applyFont="1" applyAlignment="1">
      <alignment horizontal="center"/>
    </xf>
    <xf numFmtId="0" fontId="44" fillId="0" borderId="0" xfId="6447" applyFont="1" applyFill="1" applyBorder="1" applyAlignment="1">
      <alignment horizontal="center" vertical="center" shrinkToFit="1"/>
    </xf>
    <xf numFmtId="0" fontId="44" fillId="16" borderId="0" xfId="6447" applyFont="1" applyFill="1" applyBorder="1" applyAlignment="1">
      <alignment horizontal="center" vertical="center" shrinkToFit="1"/>
    </xf>
    <xf numFmtId="182" fontId="44" fillId="16" borderId="7" xfId="0" applyNumberFormat="1" applyFont="1" applyFill="1" applyBorder="1" applyAlignment="1">
      <alignment horizontal="center" vertical="center" wrapText="1"/>
    </xf>
    <xf numFmtId="182" fontId="44" fillId="16" borderId="7" xfId="12933" applyNumberFormat="1" applyFont="1" applyFill="1" applyBorder="1" applyAlignment="1">
      <alignment horizontal="center" wrapText="1"/>
    </xf>
    <xf numFmtId="183" fontId="44" fillId="0" borderId="7" xfId="0" applyNumberFormat="1" applyFont="1" applyBorder="1" applyAlignment="1">
      <alignment horizontal="center"/>
    </xf>
    <xf numFmtId="183" fontId="44" fillId="0" borderId="8" xfId="0" applyNumberFormat="1" applyFont="1" applyBorder="1" applyAlignment="1">
      <alignment horizontal="center" vertical="center" wrapText="1"/>
    </xf>
    <xf numFmtId="183" fontId="44" fillId="0" borderId="12" xfId="0" applyNumberFormat="1" applyFont="1" applyBorder="1" applyAlignment="1">
      <alignment horizontal="center" vertical="center" wrapText="1"/>
    </xf>
    <xf numFmtId="0" fontId="44" fillId="16" borderId="14" xfId="12933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/>
    </xf>
    <xf numFmtId="182" fontId="44" fillId="16" borderId="29" xfId="0" applyNumberFormat="1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/>
    </xf>
    <xf numFmtId="182" fontId="44" fillId="16" borderId="29" xfId="12933" applyNumberFormat="1" applyFont="1" applyFill="1" applyBorder="1" applyAlignment="1">
      <alignment horizontal="center" vertical="center"/>
    </xf>
    <xf numFmtId="182" fontId="44" fillId="16" borderId="29" xfId="12933" applyNumberFormat="1" applyFont="1" applyFill="1" applyBorder="1" applyAlignment="1">
      <alignment horizontal="center"/>
    </xf>
    <xf numFmtId="183" fontId="44" fillId="0" borderId="29" xfId="0" applyNumberFormat="1" applyFont="1" applyBorder="1" applyAlignment="1">
      <alignment horizontal="center" vertical="center"/>
    </xf>
    <xf numFmtId="183" fontId="44" fillId="0" borderId="29" xfId="0" applyNumberFormat="1" applyFont="1" applyBorder="1" applyAlignment="1">
      <alignment horizontal="center"/>
    </xf>
    <xf numFmtId="0" fontId="44" fillId="0" borderId="7" xfId="0" applyFont="1" applyBorder="1" applyAlignment="1">
      <alignment horizontal="center" vertical="center"/>
    </xf>
    <xf numFmtId="0" fontId="44" fillId="16" borderId="7" xfId="12934" applyFont="1" applyFill="1" applyBorder="1" applyAlignment="1">
      <alignment horizontal="center" vertical="center" wrapText="1"/>
    </xf>
    <xf numFmtId="0" fontId="44" fillId="16" borderId="7" xfId="12934" applyFont="1" applyFill="1" applyBorder="1" applyAlignment="1">
      <alignment horizontal="center" vertical="center"/>
    </xf>
    <xf numFmtId="184" fontId="44" fillId="16" borderId="7" xfId="6447" applyNumberFormat="1" applyFont="1" applyFill="1" applyBorder="1" applyAlignment="1">
      <alignment horizontal="center" vertical="center" shrinkToFit="1"/>
    </xf>
    <xf numFmtId="182" fontId="44" fillId="16" borderId="22" xfId="12933" applyNumberFormat="1" applyFont="1" applyFill="1" applyBorder="1" applyAlignment="1">
      <alignment horizontal="center"/>
    </xf>
    <xf numFmtId="0" fontId="44" fillId="16" borderId="7" xfId="0" applyFont="1" applyFill="1" applyBorder="1" applyAlignment="1">
      <alignment horizontal="center"/>
    </xf>
    <xf numFmtId="182" fontId="44" fillId="16" borderId="7" xfId="0" applyNumberFormat="1" applyFont="1" applyFill="1" applyBorder="1" applyAlignment="1">
      <alignment horizontal="center" vertical="center"/>
    </xf>
    <xf numFmtId="185" fontId="44" fillId="16" borderId="7" xfId="0" applyNumberFormat="1" applyFont="1" applyFill="1" applyBorder="1" applyAlignment="1">
      <alignment horizontal="center"/>
    </xf>
    <xf numFmtId="0" fontId="44" fillId="16" borderId="22" xfId="12934" applyFont="1" applyFill="1" applyBorder="1" applyAlignment="1">
      <alignment horizontal="center" vertical="center"/>
    </xf>
    <xf numFmtId="185" fontId="44" fillId="16" borderId="22" xfId="0" applyNumberFormat="1" applyFont="1" applyFill="1" applyBorder="1" applyAlignment="1">
      <alignment horizontal="center"/>
    </xf>
    <xf numFmtId="0" fontId="44" fillId="16" borderId="7" xfId="0" applyFont="1" applyFill="1" applyBorder="1" applyAlignment="1">
      <alignment horizontal="center" vertical="center"/>
    </xf>
    <xf numFmtId="0" fontId="44" fillId="0" borderId="37" xfId="0" applyFont="1" applyBorder="1" applyAlignment="1">
      <alignment horizontal="center"/>
    </xf>
    <xf numFmtId="0" fontId="44" fillId="16" borderId="37" xfId="12933" applyFont="1" applyFill="1" applyBorder="1" applyAlignment="1">
      <alignment horizontal="center"/>
    </xf>
    <xf numFmtId="0" fontId="44" fillId="16" borderId="37" xfId="12933" applyFont="1" applyFill="1" applyBorder="1" applyAlignment="1">
      <alignment horizontal="center" vertical="center"/>
    </xf>
    <xf numFmtId="0" fontId="44" fillId="16" borderId="35" xfId="12933" applyFont="1" applyFill="1" applyBorder="1" applyAlignment="1">
      <alignment horizontal="center" vertical="center"/>
    </xf>
    <xf numFmtId="0" fontId="44" fillId="0" borderId="6" xfId="12933" applyFont="1" applyBorder="1" applyAlignment="1">
      <alignment horizontal="center" vertical="center"/>
    </xf>
    <xf numFmtId="183" fontId="44" fillId="16" borderId="7" xfId="12933" applyNumberFormat="1" applyFont="1" applyFill="1" applyBorder="1" applyAlignment="1">
      <alignment horizontal="center"/>
    </xf>
    <xf numFmtId="183" fontId="44" fillId="16" borderId="7" xfId="0" applyNumberFormat="1" applyFont="1" applyFill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44" fillId="0" borderId="8" xfId="12933" applyFont="1" applyBorder="1" applyAlignment="1">
      <alignment horizontal="center" vertical="center"/>
    </xf>
    <xf numFmtId="0" fontId="44" fillId="0" borderId="13" xfId="12933" applyFont="1" applyBorder="1" applyAlignment="1">
      <alignment horizontal="center" vertical="center"/>
    </xf>
    <xf numFmtId="182" fontId="44" fillId="0" borderId="13" xfId="12933" applyNumberFormat="1" applyFont="1" applyBorder="1" applyAlignment="1">
      <alignment horizontal="center"/>
    </xf>
    <xf numFmtId="182" fontId="44" fillId="0" borderId="7" xfId="12933" applyNumberFormat="1" applyFont="1" applyBorder="1" applyAlignment="1">
      <alignment horizontal="center"/>
    </xf>
    <xf numFmtId="0" fontId="44" fillId="16" borderId="29" xfId="12933" applyFont="1" applyFill="1" applyBorder="1" applyAlignment="1">
      <alignment horizontal="center"/>
    </xf>
    <xf numFmtId="188" fontId="44" fillId="16" borderId="7" xfId="12933" applyNumberFormat="1" applyFont="1" applyFill="1" applyBorder="1" applyAlignment="1">
      <alignment horizontal="center"/>
    </xf>
    <xf numFmtId="0" fontId="44" fillId="16" borderId="35" xfId="0" applyFont="1" applyFill="1" applyBorder="1" applyAlignment="1">
      <alignment horizontal="center"/>
    </xf>
    <xf numFmtId="49" fontId="44" fillId="16" borderId="35" xfId="12933" applyNumberFormat="1" applyFont="1" applyFill="1" applyBorder="1" applyAlignment="1">
      <alignment horizontal="center" vertical="center"/>
    </xf>
    <xf numFmtId="0" fontId="44" fillId="16" borderId="17" xfId="12933" applyFont="1" applyFill="1" applyBorder="1" applyAlignment="1">
      <alignment horizontal="center" vertical="center"/>
    </xf>
    <xf numFmtId="189" fontId="44" fillId="16" borderId="7" xfId="12933" applyNumberFormat="1" applyFont="1" applyFill="1" applyBorder="1" applyAlignment="1">
      <alignment horizontal="center" vertical="center"/>
    </xf>
    <xf numFmtId="189" fontId="44" fillId="16" borderId="17" xfId="12933" applyNumberFormat="1" applyFont="1" applyFill="1" applyBorder="1" applyAlignment="1">
      <alignment horizontal="center" vertical="center"/>
    </xf>
    <xf numFmtId="182" fontId="44" fillId="16" borderId="27" xfId="12933" applyNumberFormat="1" applyFont="1" applyFill="1" applyBorder="1" applyAlignment="1">
      <alignment horizontal="center"/>
    </xf>
    <xf numFmtId="182" fontId="44" fillId="0" borderId="27" xfId="12933" applyNumberFormat="1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187" fontId="44" fillId="0" borderId="37" xfId="0" applyNumberFormat="1" applyFont="1" applyBorder="1" applyAlignment="1">
      <alignment horizontal="center"/>
    </xf>
    <xf numFmtId="0" fontId="44" fillId="0" borderId="37" xfId="0" applyFont="1" applyBorder="1" applyAlignment="1">
      <alignment horizontal="center" wrapText="1"/>
    </xf>
    <xf numFmtId="187" fontId="44" fillId="0" borderId="7" xfId="0" applyNumberFormat="1" applyFont="1" applyBorder="1" applyAlignment="1">
      <alignment horizontal="center"/>
    </xf>
    <xf numFmtId="186" fontId="44" fillId="0" borderId="7" xfId="0" applyNumberFormat="1" applyFont="1" applyBorder="1" applyAlignment="1">
      <alignment horizontal="center"/>
    </xf>
    <xf numFmtId="0" fontId="44" fillId="0" borderId="8" xfId="0" applyFont="1" applyBorder="1" applyAlignment="1">
      <alignment horizontal="center" vertical="center"/>
    </xf>
    <xf numFmtId="0" fontId="44" fillId="16" borderId="37" xfId="12933" applyFont="1" applyFill="1" applyBorder="1" applyAlignment="1">
      <alignment horizontal="center" vertical="center" wrapText="1"/>
    </xf>
    <xf numFmtId="183" fontId="44" fillId="16" borderId="29" xfId="12933" applyNumberFormat="1" applyFont="1" applyFill="1" applyBorder="1" applyAlignment="1">
      <alignment horizontal="center"/>
    </xf>
    <xf numFmtId="0" fontId="44" fillId="16" borderId="29" xfId="12933" applyFont="1" applyFill="1" applyBorder="1" applyAlignment="1">
      <alignment horizontal="center" vertical="center"/>
    </xf>
    <xf numFmtId="0" fontId="44" fillId="16" borderId="34" xfId="12933" applyFont="1" applyFill="1" applyBorder="1" applyAlignment="1">
      <alignment horizontal="center" vertical="center"/>
    </xf>
    <xf numFmtId="0" fontId="44" fillId="16" borderId="33" xfId="12933" applyFont="1" applyFill="1" applyBorder="1" applyAlignment="1">
      <alignment horizontal="center" vertical="center"/>
    </xf>
    <xf numFmtId="182" fontId="44" fillId="16" borderId="33" xfId="12933" applyNumberFormat="1" applyFont="1" applyFill="1" applyBorder="1" applyAlignment="1">
      <alignment horizontal="center"/>
    </xf>
    <xf numFmtId="49" fontId="44" fillId="16" borderId="8" xfId="12933" applyNumberFormat="1" applyFont="1" applyFill="1" applyBorder="1" applyAlignment="1">
      <alignment horizontal="center" vertical="center"/>
    </xf>
    <xf numFmtId="182" fontId="44" fillId="16" borderId="35" xfId="12933" applyNumberFormat="1" applyFont="1" applyFill="1" applyBorder="1" applyAlignment="1">
      <alignment horizontal="center"/>
    </xf>
    <xf numFmtId="49" fontId="44" fillId="16" borderId="7" xfId="12933" applyNumberFormat="1" applyFont="1" applyFill="1" applyBorder="1" applyAlignment="1">
      <alignment horizontal="center" vertical="center"/>
    </xf>
    <xf numFmtId="0" fontId="44" fillId="16" borderId="29" xfId="0" applyFont="1" applyFill="1" applyBorder="1" applyAlignment="1">
      <alignment horizontal="center"/>
    </xf>
    <xf numFmtId="176" fontId="44" fillId="0" borderId="20" xfId="6652" applyNumberFormat="1" applyFont="1" applyFill="1" applyBorder="1" applyAlignment="1">
      <alignment horizontal="center" vertical="center"/>
    </xf>
    <xf numFmtId="190" fontId="44" fillId="16" borderId="7" xfId="12313" applyNumberFormat="1" applyFont="1" applyFill="1" applyBorder="1" applyAlignment="1">
      <alignment horizontal="center" vertical="center"/>
    </xf>
    <xf numFmtId="176" fontId="44" fillId="0" borderId="37" xfId="6652" applyNumberFormat="1" applyFont="1" applyFill="1" applyBorder="1" applyAlignment="1">
      <alignment horizontal="center" vertical="center"/>
    </xf>
    <xf numFmtId="190" fontId="44" fillId="16" borderId="37" xfId="12313" applyNumberFormat="1" applyFont="1" applyFill="1" applyBorder="1" applyAlignment="1">
      <alignment horizontal="center" vertical="center"/>
    </xf>
    <xf numFmtId="0" fontId="44" fillId="0" borderId="37" xfId="0" applyFont="1" applyBorder="1"/>
    <xf numFmtId="0" fontId="44" fillId="16" borderId="7" xfId="0" applyFont="1" applyFill="1" applyBorder="1" applyAlignment="1">
      <alignment horizontal="center" vertical="center" wrapText="1"/>
    </xf>
    <xf numFmtId="0" fontId="44" fillId="17" borderId="7" xfId="0" applyFont="1" applyFill="1" applyBorder="1" applyAlignment="1">
      <alignment horizontal="center" vertical="center" wrapText="1"/>
    </xf>
    <xf numFmtId="0" fontId="44" fillId="16" borderId="27" xfId="12933" applyFont="1" applyFill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16" borderId="7" xfId="6447" applyFont="1" applyFill="1" applyBorder="1" applyAlignment="1">
      <alignment horizontal="center" vertical="center" shrinkToFit="1"/>
    </xf>
    <xf numFmtId="49" fontId="53" fillId="17" borderId="38" xfId="8752" applyNumberFormat="1" applyFont="1" applyFill="1" applyBorder="1" applyAlignment="1">
      <alignment horizontal="center" vertical="center"/>
    </xf>
    <xf numFmtId="49" fontId="53" fillId="0" borderId="38" xfId="8752" applyNumberFormat="1" applyFont="1" applyFill="1" applyBorder="1" applyAlignment="1">
      <alignment horizontal="center" vertical="center"/>
    </xf>
    <xf numFmtId="0" fontId="44" fillId="0" borderId="16" xfId="12933" applyFont="1" applyBorder="1" applyAlignment="1">
      <alignment horizontal="center" vertical="center"/>
    </xf>
    <xf numFmtId="182" fontId="44" fillId="0" borderId="7" xfId="12933" applyNumberFormat="1" applyFont="1" applyBorder="1" applyAlignment="1">
      <alignment horizontal="center" vertical="center"/>
    </xf>
    <xf numFmtId="191" fontId="44" fillId="0" borderId="7" xfId="0" applyNumberFormat="1" applyFont="1" applyBorder="1" applyAlignment="1">
      <alignment horizontal="center" vertical="center"/>
    </xf>
    <xf numFmtId="191" fontId="44" fillId="16" borderId="37" xfId="12933" applyNumberFormat="1" applyFont="1" applyFill="1" applyBorder="1" applyAlignment="1">
      <alignment horizontal="center" vertical="center"/>
    </xf>
    <xf numFmtId="183" fontId="44" fillId="16" borderId="29" xfId="0" applyNumberFormat="1" applyFont="1" applyFill="1" applyBorder="1" applyAlignment="1">
      <alignment horizontal="center"/>
    </xf>
    <xf numFmtId="49" fontId="44" fillId="16" borderId="29" xfId="0" applyNumberFormat="1" applyFont="1" applyFill="1" applyBorder="1" applyAlignment="1">
      <alignment horizontal="center"/>
    </xf>
    <xf numFmtId="182" fontId="44" fillId="0" borderId="35" xfId="12933" applyNumberFormat="1" applyFont="1" applyBorder="1" applyAlignment="1">
      <alignment horizontal="center"/>
    </xf>
    <xf numFmtId="185" fontId="44" fillId="0" borderId="37" xfId="12933" applyNumberFormat="1" applyFont="1" applyBorder="1" applyAlignment="1">
      <alignment horizontal="center" vertical="center"/>
    </xf>
    <xf numFmtId="182" fontId="44" fillId="0" borderId="29" xfId="12933" applyNumberFormat="1" applyFont="1" applyBorder="1" applyAlignment="1">
      <alignment horizontal="center"/>
    </xf>
    <xf numFmtId="197" fontId="44" fillId="0" borderId="37" xfId="8798" applyNumberFormat="1" applyFont="1" applyFill="1" applyBorder="1" applyAlignment="1">
      <alignment horizontal="center"/>
    </xf>
    <xf numFmtId="185" fontId="44" fillId="0" borderId="29" xfId="12933" applyNumberFormat="1" applyFont="1" applyBorder="1" applyAlignment="1">
      <alignment horizontal="center"/>
    </xf>
    <xf numFmtId="191" fontId="44" fillId="17" borderId="27" xfId="12933" applyNumberFormat="1" applyFont="1" applyFill="1" applyBorder="1" applyAlignment="1">
      <alignment horizontal="center" vertical="center"/>
    </xf>
    <xf numFmtId="0" fontId="44" fillId="17" borderId="29" xfId="13020" applyFont="1" applyFill="1" applyBorder="1" applyAlignment="1">
      <alignment horizontal="center"/>
    </xf>
    <xf numFmtId="0" fontId="44" fillId="17" borderId="8" xfId="13020" applyFont="1" applyFill="1" applyBorder="1" applyAlignment="1">
      <alignment horizontal="center"/>
    </xf>
    <xf numFmtId="197" fontId="44" fillId="0" borderId="37" xfId="8798" applyNumberFormat="1" applyFont="1" applyFill="1" applyBorder="1" applyAlignment="1">
      <alignment horizontal="center" vertical="center"/>
    </xf>
    <xf numFmtId="197" fontId="44" fillId="0" borderId="29" xfId="8798" applyNumberFormat="1" applyFont="1" applyFill="1" applyBorder="1" applyAlignment="1">
      <alignment horizontal="center" vertical="center"/>
    </xf>
    <xf numFmtId="185" fontId="44" fillId="0" borderId="29" xfId="12933" applyNumberFormat="1" applyFont="1" applyBorder="1" applyAlignment="1">
      <alignment horizontal="center" vertical="center"/>
    </xf>
    <xf numFmtId="197" fontId="44" fillId="0" borderId="29" xfId="8798" applyNumberFormat="1" applyFont="1" applyFill="1" applyBorder="1" applyAlignment="1">
      <alignment horizontal="center"/>
    </xf>
    <xf numFmtId="197" fontId="44" fillId="17" borderId="27" xfId="8798" applyNumberFormat="1" applyFont="1" applyFill="1" applyBorder="1" applyAlignment="1">
      <alignment horizontal="center"/>
    </xf>
    <xf numFmtId="185" fontId="44" fillId="16" borderId="27" xfId="12933" applyNumberFormat="1" applyFont="1" applyFill="1" applyBorder="1" applyAlignment="1">
      <alignment horizontal="center" vertical="center"/>
    </xf>
    <xf numFmtId="185" fontId="44" fillId="16" borderId="27" xfId="12933" applyNumberFormat="1" applyFont="1" applyFill="1" applyBorder="1" applyAlignment="1">
      <alignment horizontal="center"/>
    </xf>
    <xf numFmtId="185" fontId="44" fillId="17" borderId="27" xfId="6447" applyNumberFormat="1" applyFont="1" applyFill="1" applyBorder="1" applyAlignment="1">
      <alignment horizontal="center" vertical="center"/>
    </xf>
    <xf numFmtId="182" fontId="44" fillId="16" borderId="7" xfId="6447" applyNumberFormat="1" applyFont="1" applyFill="1" applyBorder="1" applyAlignment="1">
      <alignment horizontal="center" vertical="center" shrinkToFit="1"/>
    </xf>
    <xf numFmtId="185" fontId="44" fillId="0" borderId="35" xfId="0" applyNumberFormat="1" applyFont="1" applyBorder="1" applyAlignment="1">
      <alignment horizontal="center"/>
    </xf>
    <xf numFmtId="185" fontId="44" fillId="0" borderId="7" xfId="0" applyNumberFormat="1" applyFont="1" applyBorder="1" applyAlignment="1">
      <alignment horizontal="center"/>
    </xf>
    <xf numFmtId="182" fontId="44" fillId="16" borderId="7" xfId="12939" applyNumberFormat="1" applyFont="1" applyFill="1" applyBorder="1" applyAlignment="1">
      <alignment horizontal="center" vertical="center" wrapText="1"/>
    </xf>
    <xf numFmtId="182" fontId="44" fillId="16" borderId="29" xfId="12939" applyNumberFormat="1" applyFont="1" applyFill="1" applyBorder="1" applyAlignment="1">
      <alignment horizontal="center" vertical="center" wrapText="1"/>
    </xf>
    <xf numFmtId="185" fontId="44" fillId="16" borderId="37" xfId="12933" applyNumberFormat="1" applyFont="1" applyFill="1" applyBorder="1" applyAlignment="1">
      <alignment horizontal="center" vertical="center"/>
    </xf>
    <xf numFmtId="185" fontId="44" fillId="16" borderId="7" xfId="12933" applyNumberFormat="1" applyFont="1" applyFill="1" applyBorder="1" applyAlignment="1">
      <alignment horizontal="center" vertical="center"/>
    </xf>
    <xf numFmtId="0" fontId="44" fillId="0" borderId="29" xfId="12337" applyFont="1" applyFill="1" applyBorder="1" applyAlignment="1">
      <alignment horizontal="center" vertical="center"/>
    </xf>
    <xf numFmtId="0" fontId="44" fillId="0" borderId="29" xfId="12933" applyFont="1" applyBorder="1" applyAlignment="1">
      <alignment horizontal="center" vertical="center"/>
    </xf>
    <xf numFmtId="0" fontId="44" fillId="0" borderId="7" xfId="0" applyFont="1" applyBorder="1" applyAlignment="1">
      <alignment horizontal="center" wrapText="1"/>
    </xf>
    <xf numFmtId="185" fontId="44" fillId="0" borderId="37" xfId="0" applyNumberFormat="1" applyFont="1" applyBorder="1" applyAlignment="1">
      <alignment horizontal="center" vertical="center"/>
    </xf>
    <xf numFmtId="182" fontId="44" fillId="16" borderId="29" xfId="6447" applyNumberFormat="1" applyFont="1" applyFill="1" applyBorder="1" applyAlignment="1">
      <alignment horizontal="center" vertical="center" shrinkToFit="1"/>
    </xf>
    <xf numFmtId="182" fontId="44" fillId="0" borderId="29" xfId="0" applyNumberFormat="1" applyFont="1" applyBorder="1" applyAlignment="1">
      <alignment horizontal="center"/>
    </xf>
    <xf numFmtId="183" fontId="54" fillId="17" borderId="0" xfId="13036" applyFont="1" applyFill="1">
      <alignment vertical="center"/>
    </xf>
    <xf numFmtId="183" fontId="54" fillId="17" borderId="0" xfId="13036" applyFont="1" applyFill="1" applyAlignment="1">
      <alignment vertical="center"/>
    </xf>
    <xf numFmtId="49" fontId="54" fillId="17" borderId="0" xfId="13036" applyNumberFormat="1" applyFont="1" applyFill="1">
      <alignment vertical="center"/>
    </xf>
    <xf numFmtId="182" fontId="54" fillId="17" borderId="38" xfId="13037" applyNumberFormat="1" applyFont="1" applyFill="1" applyBorder="1" applyAlignment="1">
      <alignment horizontal="left"/>
    </xf>
    <xf numFmtId="49" fontId="54" fillId="17" borderId="38" xfId="13038" applyNumberFormat="1" applyFont="1" applyFill="1" applyBorder="1" applyAlignment="1">
      <alignment horizontal="left"/>
    </xf>
    <xf numFmtId="183" fontId="54" fillId="17" borderId="38" xfId="13037" applyNumberFormat="1" applyFont="1" applyFill="1" applyBorder="1" applyAlignment="1">
      <alignment horizontal="left" vertical="center"/>
    </xf>
    <xf numFmtId="183" fontId="54" fillId="17" borderId="0" xfId="13036" applyNumberFormat="1" applyFont="1" applyFill="1">
      <alignment vertical="center"/>
    </xf>
    <xf numFmtId="183" fontId="54" fillId="17" borderId="0" xfId="13036" applyNumberFormat="1" applyFont="1" applyFill="1" applyAlignment="1">
      <alignment vertical="center"/>
    </xf>
    <xf numFmtId="183" fontId="56" fillId="17" borderId="0" xfId="13036" applyFont="1" applyFill="1">
      <alignment vertical="center"/>
    </xf>
    <xf numFmtId="182" fontId="54" fillId="17" borderId="0" xfId="13037" applyNumberFormat="1" applyFont="1" applyFill="1" applyBorder="1" applyAlignment="1">
      <alignment horizontal="left"/>
    </xf>
    <xf numFmtId="183" fontId="54" fillId="17" borderId="0" xfId="13037" applyNumberFormat="1" applyFont="1" applyFill="1" applyBorder="1" applyAlignment="1">
      <alignment vertical="center" wrapText="1"/>
    </xf>
    <xf numFmtId="49" fontId="54" fillId="17" borderId="0" xfId="13038" applyNumberFormat="1" applyFont="1" applyFill="1" applyBorder="1" applyAlignment="1">
      <alignment horizontal="left"/>
    </xf>
    <xf numFmtId="183" fontId="56" fillId="17" borderId="0" xfId="13036" applyNumberFormat="1" applyFont="1" applyFill="1">
      <alignment vertical="center"/>
    </xf>
    <xf numFmtId="49" fontId="54" fillId="17" borderId="38" xfId="13040" applyNumberFormat="1" applyFont="1" applyFill="1" applyBorder="1" applyAlignment="1">
      <alignment horizontal="left" wrapText="1"/>
    </xf>
    <xf numFmtId="183" fontId="56" fillId="17" borderId="0" xfId="13041" applyNumberFormat="1" applyFont="1" applyFill="1" applyBorder="1" applyAlignment="1">
      <alignment vertical="center"/>
    </xf>
    <xf numFmtId="49" fontId="56" fillId="17" borderId="0" xfId="13041" applyNumberFormat="1" applyFont="1" applyFill="1" applyBorder="1" applyAlignment="1">
      <alignment vertical="center"/>
    </xf>
    <xf numFmtId="183" fontId="56" fillId="17" borderId="0" xfId="13041" applyNumberFormat="1" applyFont="1" applyFill="1" applyBorder="1" applyAlignment="1">
      <alignment horizontal="left" vertical="center" shrinkToFit="1"/>
    </xf>
    <xf numFmtId="190" fontId="56" fillId="17" borderId="0" xfId="13036" applyNumberFormat="1" applyFont="1" applyFill="1" applyBorder="1" applyAlignment="1">
      <alignment horizontal="center"/>
    </xf>
    <xf numFmtId="49" fontId="54" fillId="17" borderId="32" xfId="13038" applyNumberFormat="1" applyFont="1" applyFill="1" applyBorder="1" applyAlignment="1">
      <alignment horizontal="left"/>
    </xf>
    <xf numFmtId="49" fontId="54" fillId="17" borderId="0" xfId="13038" applyNumberFormat="1" applyFont="1" applyFill="1" applyBorder="1" applyAlignment="1">
      <alignment horizontal="left" wrapText="1"/>
    </xf>
    <xf numFmtId="183" fontId="54" fillId="17" borderId="0" xfId="13036" applyNumberFormat="1" applyFont="1" applyFill="1" applyBorder="1">
      <alignment vertical="center"/>
    </xf>
    <xf numFmtId="183" fontId="54" fillId="17" borderId="0" xfId="13036" applyNumberFormat="1" applyFont="1" applyFill="1" applyBorder="1" applyAlignment="1">
      <alignment horizontal="center" vertical="center"/>
    </xf>
    <xf numFmtId="183" fontId="54" fillId="17" borderId="0" xfId="13036" applyNumberFormat="1" applyFont="1" applyFill="1" applyBorder="1" applyAlignment="1">
      <alignment vertical="center"/>
    </xf>
    <xf numFmtId="49" fontId="54" fillId="17" borderId="0" xfId="13036" applyNumberFormat="1" applyFont="1" applyFill="1" applyBorder="1">
      <alignment vertical="center"/>
    </xf>
    <xf numFmtId="49" fontId="54" fillId="17" borderId="0" xfId="13036" applyNumberFormat="1" applyFont="1" applyFill="1" applyAlignment="1">
      <alignment vertical="center" wrapText="1"/>
    </xf>
    <xf numFmtId="49" fontId="54" fillId="17" borderId="0" xfId="13037" applyNumberFormat="1" applyFont="1" applyFill="1" applyBorder="1" applyAlignment="1">
      <alignment horizontal="left" vertical="center"/>
    </xf>
    <xf numFmtId="183" fontId="54" fillId="17" borderId="0" xfId="13037" applyNumberFormat="1" applyFont="1" applyFill="1" applyBorder="1" applyAlignment="1">
      <alignment horizontal="left" wrapText="1"/>
    </xf>
    <xf numFmtId="183" fontId="54" fillId="17" borderId="0" xfId="13037" applyNumberFormat="1" applyFont="1" applyFill="1" applyBorder="1" applyAlignment="1">
      <alignment horizontal="left" vertical="center"/>
    </xf>
    <xf numFmtId="14" fontId="54" fillId="17" borderId="0" xfId="13036" applyNumberFormat="1" applyFont="1" applyFill="1" applyBorder="1">
      <alignment vertical="center"/>
    </xf>
    <xf numFmtId="49" fontId="54" fillId="17" borderId="0" xfId="13036" applyNumberFormat="1" applyFont="1" applyFill="1" applyBorder="1" applyAlignment="1">
      <alignment horizontal="center" vertical="center" wrapText="1"/>
    </xf>
    <xf numFmtId="49" fontId="54" fillId="17" borderId="0" xfId="13039" applyNumberFormat="1" applyFont="1" applyFill="1" applyBorder="1" applyAlignment="1">
      <alignment horizontal="left" vertical="center"/>
    </xf>
    <xf numFmtId="183" fontId="58" fillId="17" borderId="0" xfId="13036" applyFont="1" applyFill="1">
      <alignment vertical="center"/>
    </xf>
    <xf numFmtId="49" fontId="54" fillId="17" borderId="26" xfId="13039" applyNumberFormat="1" applyFont="1" applyFill="1" applyBorder="1" applyAlignment="1">
      <alignment horizontal="left" vertical="center"/>
    </xf>
    <xf numFmtId="185" fontId="59" fillId="17" borderId="0" xfId="13036" applyNumberFormat="1" applyFont="1" applyFill="1" applyBorder="1" applyAlignment="1">
      <alignment horizontal="left" vertical="center"/>
    </xf>
    <xf numFmtId="183" fontId="54" fillId="17" borderId="0" xfId="13036" applyFont="1" applyFill="1" applyAlignment="1"/>
    <xf numFmtId="183" fontId="54" fillId="17" borderId="0" xfId="13036" applyNumberFormat="1" applyFont="1" applyFill="1" applyBorder="1" applyAlignment="1">
      <alignment horizontal="left" vertical="center"/>
    </xf>
    <xf numFmtId="183" fontId="56" fillId="17" borderId="0" xfId="13041" applyNumberFormat="1" applyFont="1" applyFill="1" applyBorder="1" applyAlignment="1">
      <alignment horizontal="left"/>
    </xf>
    <xf numFmtId="49" fontId="56" fillId="17" borderId="0" xfId="13041" applyNumberFormat="1" applyFont="1" applyFill="1" applyBorder="1" applyAlignment="1">
      <alignment horizontal="left" vertical="center" shrinkToFit="1"/>
    </xf>
    <xf numFmtId="49" fontId="56" fillId="17" borderId="0" xfId="13041" applyNumberFormat="1" applyFont="1" applyFill="1" applyBorder="1" applyAlignment="1">
      <alignment vertical="center" shrinkToFit="1"/>
    </xf>
    <xf numFmtId="183" fontId="54" fillId="17" borderId="0" xfId="13036" applyFont="1" applyFill="1" applyBorder="1" applyAlignment="1">
      <alignment horizontal="left" vertical="center"/>
    </xf>
    <xf numFmtId="0" fontId="60" fillId="17" borderId="0" xfId="13036" applyNumberFormat="1" applyFont="1" applyFill="1" applyBorder="1" applyAlignment="1">
      <alignment horizontal="center"/>
    </xf>
    <xf numFmtId="183" fontId="56" fillId="17" borderId="0" xfId="13041" applyFont="1" applyFill="1" applyBorder="1" applyAlignment="1">
      <alignment horizontal="left" vertical="center" shrinkToFit="1"/>
    </xf>
    <xf numFmtId="183" fontId="54" fillId="17" borderId="38" xfId="13041" applyNumberFormat="1" applyFont="1" applyFill="1" applyBorder="1" applyAlignment="1">
      <alignment horizontal="left" vertical="center" shrinkToFit="1"/>
    </xf>
    <xf numFmtId="183" fontId="54" fillId="17" borderId="0" xfId="13037" applyFont="1" applyFill="1" applyBorder="1" applyAlignment="1">
      <alignment vertical="center" wrapText="1"/>
    </xf>
    <xf numFmtId="183" fontId="54" fillId="17" borderId="38" xfId="13042" applyNumberFormat="1" applyFont="1" applyFill="1" applyBorder="1" applyAlignment="1" applyProtection="1">
      <alignment horizontal="left"/>
    </xf>
    <xf numFmtId="183" fontId="54" fillId="17" borderId="0" xfId="13042" applyNumberFormat="1" applyFont="1" applyFill="1" applyBorder="1" applyAlignment="1" applyProtection="1">
      <alignment horizontal="left"/>
    </xf>
    <xf numFmtId="49" fontId="54" fillId="17" borderId="26" xfId="13038" applyNumberFormat="1" applyFont="1" applyFill="1" applyBorder="1" applyAlignment="1">
      <alignment horizontal="left"/>
    </xf>
    <xf numFmtId="183" fontId="56" fillId="17" borderId="0" xfId="13041" applyNumberFormat="1" applyFont="1" applyFill="1" applyBorder="1" applyAlignment="1">
      <alignment horizontal="left" vertical="center"/>
    </xf>
    <xf numFmtId="49" fontId="56" fillId="17" borderId="0" xfId="13039" applyNumberFormat="1" applyFont="1" applyFill="1" applyBorder="1" applyAlignment="1">
      <alignment horizontal="left" vertical="center" wrapText="1"/>
    </xf>
    <xf numFmtId="183" fontId="2" fillId="17" borderId="0" xfId="13036" applyFont="1" applyFill="1" applyBorder="1">
      <alignment vertical="center"/>
    </xf>
    <xf numFmtId="183" fontId="38" fillId="17" borderId="0" xfId="13036" applyFont="1" applyFill="1" applyBorder="1" applyAlignment="1">
      <alignment horizontal="left" vertical="center" wrapText="1"/>
    </xf>
    <xf numFmtId="183" fontId="56" fillId="17" borderId="0" xfId="13041" applyFont="1" applyFill="1" applyBorder="1" applyAlignment="1">
      <alignment horizontal="left" vertical="center"/>
    </xf>
    <xf numFmtId="183" fontId="56" fillId="17" borderId="0" xfId="13041" applyFont="1" applyFill="1" applyBorder="1" applyAlignment="1">
      <alignment vertical="center"/>
    </xf>
    <xf numFmtId="49" fontId="56" fillId="17" borderId="0" xfId="13041" applyNumberFormat="1" applyFont="1" applyFill="1" applyBorder="1" applyAlignment="1">
      <alignment horizontal="left" vertical="center"/>
    </xf>
    <xf numFmtId="183" fontId="54" fillId="17" borderId="0" xfId="13038" applyFont="1" applyFill="1" applyBorder="1" applyAlignment="1">
      <alignment horizontal="left"/>
    </xf>
    <xf numFmtId="16" fontId="54" fillId="17" borderId="0" xfId="13036" applyNumberFormat="1" applyFont="1" applyFill="1" applyBorder="1" applyAlignment="1">
      <alignment horizontal="left"/>
    </xf>
    <xf numFmtId="183" fontId="56" fillId="17" borderId="0" xfId="13041" applyNumberFormat="1" applyFont="1" applyFill="1" applyBorder="1" applyAlignment="1">
      <alignment vertical="center" shrinkToFit="1"/>
    </xf>
    <xf numFmtId="183" fontId="54" fillId="17" borderId="38" xfId="13037" applyFont="1" applyFill="1" applyBorder="1" applyAlignment="1">
      <alignment horizontal="left" vertical="center"/>
    </xf>
    <xf numFmtId="49" fontId="54" fillId="17" borderId="0" xfId="13040" applyNumberFormat="1" applyFont="1" applyFill="1" applyBorder="1" applyAlignment="1">
      <alignment horizontal="left" wrapText="1"/>
    </xf>
    <xf numFmtId="198" fontId="62" fillId="17" borderId="0" xfId="13036" applyNumberFormat="1" applyFont="1" applyFill="1" applyBorder="1" applyAlignment="1">
      <alignment horizontal="right"/>
    </xf>
    <xf numFmtId="183" fontId="54" fillId="17" borderId="0" xfId="13038" applyNumberFormat="1" applyFont="1" applyFill="1" applyBorder="1" applyAlignment="1">
      <alignment horizontal="left"/>
    </xf>
    <xf numFmtId="183" fontId="54" fillId="17" borderId="38" xfId="13038" applyNumberFormat="1" applyFont="1" applyFill="1" applyBorder="1" applyAlignment="1">
      <alignment horizontal="left"/>
    </xf>
    <xf numFmtId="49" fontId="54" fillId="17" borderId="0" xfId="13036" applyNumberFormat="1" applyFont="1" applyFill="1" applyAlignment="1">
      <alignment vertical="center"/>
    </xf>
    <xf numFmtId="0" fontId="60" fillId="17" borderId="0" xfId="13036" applyNumberFormat="1" applyFont="1" applyFill="1" applyBorder="1" applyAlignment="1">
      <alignment horizontal="center" vertical="center"/>
    </xf>
    <xf numFmtId="49" fontId="54" fillId="17" borderId="0" xfId="13040" applyNumberFormat="1" applyFont="1" applyFill="1" applyBorder="1" applyAlignment="1">
      <alignment horizontal="left"/>
    </xf>
    <xf numFmtId="49" fontId="54" fillId="17" borderId="0" xfId="13036" applyNumberFormat="1" applyFont="1" applyFill="1" applyBorder="1" applyAlignment="1">
      <alignment horizontal="left"/>
    </xf>
    <xf numFmtId="49" fontId="54" fillId="17" borderId="0" xfId="13036" applyNumberFormat="1" applyFont="1" applyFill="1" applyBorder="1" applyAlignment="1">
      <alignment horizontal="center" shrinkToFit="1"/>
    </xf>
    <xf numFmtId="49" fontId="54" fillId="17" borderId="0" xfId="13036" applyNumberFormat="1" applyFont="1" applyFill="1" applyBorder="1" applyAlignment="1"/>
    <xf numFmtId="183" fontId="63" fillId="17" borderId="0" xfId="13037" applyFont="1" applyFill="1" applyBorder="1" applyAlignment="1">
      <alignment vertical="center" wrapText="1"/>
    </xf>
    <xf numFmtId="0" fontId="38" fillId="17" borderId="0" xfId="13036" applyNumberFormat="1" applyFont="1" applyFill="1" applyBorder="1" applyAlignment="1">
      <alignment horizontal="left"/>
    </xf>
    <xf numFmtId="0" fontId="38" fillId="17" borderId="0" xfId="13043" applyFont="1" applyFill="1" applyBorder="1" applyAlignment="1">
      <alignment horizontal="left"/>
    </xf>
    <xf numFmtId="0" fontId="54" fillId="17" borderId="38" xfId="13040" applyNumberFormat="1" applyFont="1" applyFill="1" applyBorder="1" applyAlignment="1">
      <alignment horizontal="left" wrapText="1"/>
    </xf>
    <xf numFmtId="176" fontId="64" fillId="17" borderId="0" xfId="13044" applyNumberFormat="1" applyFont="1" applyFill="1" applyBorder="1" applyAlignment="1">
      <alignment horizontal="center" vertical="center"/>
    </xf>
    <xf numFmtId="176" fontId="64" fillId="17" borderId="0" xfId="13045" applyNumberFormat="1" applyFont="1" applyFill="1" applyBorder="1" applyAlignment="1">
      <alignment horizontal="center" vertical="center" wrapText="1"/>
    </xf>
    <xf numFmtId="183" fontId="54" fillId="17" borderId="0" xfId="13037" applyNumberFormat="1" applyFont="1" applyFill="1" applyBorder="1" applyAlignment="1">
      <alignment horizontal="center" wrapText="1"/>
    </xf>
    <xf numFmtId="49" fontId="54" fillId="17" borderId="0" xfId="13037" applyNumberFormat="1" applyFont="1" applyFill="1" applyBorder="1" applyAlignment="1">
      <alignment horizontal="left"/>
    </xf>
    <xf numFmtId="49" fontId="54" fillId="17" borderId="0" xfId="13046" applyNumberFormat="1" applyFont="1" applyFill="1" applyBorder="1" applyAlignment="1">
      <alignment horizontal="left" vertical="center"/>
    </xf>
    <xf numFmtId="16" fontId="59" fillId="17" borderId="0" xfId="13036" applyNumberFormat="1" applyFont="1" applyFill="1" applyBorder="1" applyAlignment="1">
      <alignment horizontal="center"/>
    </xf>
    <xf numFmtId="183" fontId="56" fillId="17" borderId="0" xfId="13041" applyFont="1" applyFill="1" applyBorder="1" applyAlignment="1">
      <alignment vertical="center" shrinkToFit="1"/>
    </xf>
    <xf numFmtId="0" fontId="62" fillId="17" borderId="0" xfId="13036" applyNumberFormat="1" applyFont="1" applyFill="1" applyBorder="1" applyAlignment="1">
      <alignment horizontal="center" vertical="center"/>
    </xf>
    <xf numFmtId="183" fontId="54" fillId="17" borderId="0" xfId="13036" applyFont="1" applyFill="1" applyBorder="1">
      <alignment vertical="center"/>
    </xf>
    <xf numFmtId="183" fontId="66" fillId="17" borderId="0" xfId="13047" applyNumberFormat="1" applyFont="1" applyFill="1" applyAlignment="1" applyProtection="1">
      <alignment horizontal="justify" vertical="center"/>
    </xf>
    <xf numFmtId="49" fontId="59" fillId="17" borderId="0" xfId="13039" applyNumberFormat="1" applyFont="1" applyFill="1" applyBorder="1" applyAlignment="1">
      <alignment horizontal="center" vertical="center"/>
    </xf>
    <xf numFmtId="183" fontId="59" fillId="17" borderId="0" xfId="13036" applyFont="1" applyFill="1" applyBorder="1" applyAlignment="1">
      <alignment horizontal="center" vertical="center"/>
    </xf>
    <xf numFmtId="182" fontId="54" fillId="17" borderId="0" xfId="13037" applyNumberFormat="1" applyFont="1" applyFill="1" applyBorder="1" applyAlignment="1">
      <alignment vertical="center"/>
    </xf>
    <xf numFmtId="49" fontId="54" fillId="17" borderId="0" xfId="13040" applyNumberFormat="1" applyFont="1" applyFill="1" applyBorder="1" applyAlignment="1">
      <alignment vertical="center" wrapText="1"/>
    </xf>
    <xf numFmtId="183" fontId="54" fillId="17" borderId="0" xfId="13036" applyNumberFormat="1" applyFont="1" applyFill="1" applyAlignment="1"/>
    <xf numFmtId="0" fontId="67" fillId="17" borderId="0" xfId="13039" applyNumberFormat="1" applyFont="1" applyFill="1" applyBorder="1" applyAlignment="1">
      <alignment vertical="center"/>
    </xf>
    <xf numFmtId="0" fontId="67" fillId="17" borderId="0" xfId="13039" applyNumberFormat="1" applyFont="1" applyFill="1" applyBorder="1" applyAlignment="1">
      <alignment horizontal="left"/>
    </xf>
    <xf numFmtId="176" fontId="59" fillId="17" borderId="0" xfId="13036" applyNumberFormat="1" applyFont="1" applyFill="1" applyBorder="1" applyAlignment="1">
      <alignment horizontal="center" vertical="center"/>
    </xf>
    <xf numFmtId="176" fontId="67" fillId="17" borderId="0" xfId="13036" applyNumberFormat="1" applyFont="1" applyFill="1" applyBorder="1" applyAlignment="1">
      <alignment horizontal="center" vertical="center"/>
    </xf>
    <xf numFmtId="0" fontId="67" fillId="17" borderId="0" xfId="13036" applyNumberFormat="1" applyFont="1" applyFill="1" applyBorder="1" applyAlignment="1">
      <alignment horizontal="center" vertical="center" wrapText="1"/>
    </xf>
    <xf numFmtId="0" fontId="67" fillId="17" borderId="0" xfId="13036" applyNumberFormat="1" applyFont="1" applyFill="1" applyBorder="1" applyAlignment="1">
      <alignment horizontal="center" vertical="center"/>
    </xf>
    <xf numFmtId="49" fontId="54" fillId="17" borderId="0" xfId="13036" applyNumberFormat="1" applyFont="1" applyFill="1" applyBorder="1" applyAlignment="1">
      <alignment horizontal="center" vertical="center"/>
    </xf>
    <xf numFmtId="183" fontId="54" fillId="17" borderId="0" xfId="13036" applyNumberFormat="1" applyFont="1" applyFill="1" applyBorder="1" applyAlignment="1">
      <alignment horizontal="center"/>
    </xf>
    <xf numFmtId="183" fontId="38" fillId="17" borderId="0" xfId="13036" applyNumberFormat="1" applyFont="1" applyFill="1">
      <alignment vertical="center"/>
    </xf>
    <xf numFmtId="183" fontId="54" fillId="17" borderId="0" xfId="13036" applyFont="1" applyFill="1" applyBorder="1" applyAlignment="1">
      <alignment vertical="center"/>
    </xf>
    <xf numFmtId="182" fontId="5" fillId="17" borderId="38" xfId="13037" applyNumberFormat="1" applyFont="1" applyFill="1" applyBorder="1" applyAlignment="1">
      <alignment horizontal="left"/>
    </xf>
    <xf numFmtId="183" fontId="54" fillId="17" borderId="0" xfId="13037" applyFont="1" applyFill="1" applyBorder="1" applyAlignment="1">
      <alignment horizontal="left" vertical="center"/>
    </xf>
    <xf numFmtId="49" fontId="54" fillId="17" borderId="0" xfId="13048" applyNumberFormat="1" applyFont="1" applyFill="1" applyBorder="1" applyAlignment="1">
      <alignment horizontal="left"/>
    </xf>
    <xf numFmtId="16" fontId="59" fillId="17" borderId="0" xfId="13036" applyNumberFormat="1" applyFont="1" applyFill="1" applyBorder="1" applyAlignment="1">
      <alignment horizontal="center" wrapText="1"/>
    </xf>
    <xf numFmtId="183" fontId="38" fillId="17" borderId="0" xfId="13036" applyFont="1" applyFill="1">
      <alignment vertical="center"/>
    </xf>
    <xf numFmtId="183" fontId="54" fillId="17" borderId="0" xfId="13037" applyFont="1" applyFill="1" applyAlignment="1">
      <alignment horizontal="left" vertical="center"/>
    </xf>
    <xf numFmtId="183" fontId="69" fillId="17" borderId="0" xfId="13036" applyFont="1" applyFill="1" applyAlignment="1">
      <alignment horizontal="left" vertical="center"/>
    </xf>
    <xf numFmtId="183" fontId="56" fillId="17" borderId="0" xfId="13041" applyFont="1" applyFill="1" applyAlignment="1">
      <alignment horizontal="left" vertical="center"/>
    </xf>
    <xf numFmtId="183" fontId="56" fillId="17" borderId="0" xfId="13041" applyFont="1" applyFill="1" applyAlignment="1">
      <alignment vertical="center"/>
    </xf>
    <xf numFmtId="49" fontId="56" fillId="17" borderId="0" xfId="13041" applyNumberFormat="1" applyFont="1" applyFill="1" applyAlignment="1">
      <alignment horizontal="left" vertical="center"/>
    </xf>
    <xf numFmtId="183" fontId="6" fillId="15" borderId="0" xfId="13041" applyFont="1" applyFill="1" applyAlignment="1">
      <alignment horizontal="left" vertical="center"/>
    </xf>
    <xf numFmtId="183" fontId="56" fillId="17" borderId="0" xfId="13039" applyFont="1" applyFill="1" applyBorder="1" applyAlignment="1">
      <alignment horizontal="center" vertical="center"/>
    </xf>
    <xf numFmtId="183" fontId="56" fillId="17" borderId="0" xfId="13036" applyFont="1" applyFill="1" applyAlignment="1">
      <alignment vertical="center"/>
    </xf>
    <xf numFmtId="199" fontId="71" fillId="17" borderId="0" xfId="13036" applyNumberFormat="1" applyFont="1" applyFill="1" applyAlignment="1">
      <alignment horizontal="center" vertical="center"/>
    </xf>
    <xf numFmtId="183" fontId="72" fillId="17" borderId="0" xfId="13039" applyFont="1" applyFill="1" applyAlignment="1">
      <alignment horizontal="center" vertical="center"/>
    </xf>
    <xf numFmtId="183" fontId="72" fillId="17" borderId="0" xfId="13039" applyFont="1" applyFill="1" applyAlignment="1">
      <alignment vertical="center"/>
    </xf>
    <xf numFmtId="49" fontId="72" fillId="17" borderId="0" xfId="13039" applyNumberFormat="1" applyFont="1" applyFill="1" applyAlignment="1">
      <alignment horizontal="center" vertical="center"/>
    </xf>
    <xf numFmtId="176" fontId="9" fillId="0" borderId="0" xfId="13049" applyNumberFormat="1" applyFont="1" applyFill="1" applyAlignment="1"/>
    <xf numFmtId="200" fontId="9" fillId="17" borderId="38" xfId="13049" applyNumberFormat="1" applyFont="1" applyFill="1" applyBorder="1" applyAlignment="1">
      <alignment horizontal="center"/>
    </xf>
    <xf numFmtId="176" fontId="9" fillId="17" borderId="38" xfId="13050" applyNumberFormat="1" applyFont="1" applyFill="1" applyBorder="1" applyAlignment="1">
      <alignment horizontal="center" vertical="center"/>
    </xf>
    <xf numFmtId="176" fontId="73" fillId="0" borderId="0" xfId="13049" applyNumberFormat="1" applyFont="1" applyFill="1" applyAlignment="1"/>
    <xf numFmtId="176" fontId="9" fillId="17" borderId="0" xfId="13049" applyNumberFormat="1" applyFont="1" applyFill="1" applyAlignment="1"/>
    <xf numFmtId="176" fontId="37" fillId="0" borderId="0" xfId="13049" applyNumberFormat="1" applyFont="1" applyFill="1" applyAlignment="1"/>
    <xf numFmtId="176" fontId="75" fillId="0" borderId="0" xfId="13051" applyNumberFormat="1" applyFont="1" applyFill="1" applyBorder="1" applyAlignment="1">
      <alignment horizontal="left" vertical="center" shrinkToFit="1"/>
    </xf>
    <xf numFmtId="176" fontId="9" fillId="0" borderId="0" xfId="13051" applyNumberFormat="1" applyFont="1" applyFill="1" applyBorder="1" applyAlignment="1">
      <alignment horizontal="left" vertical="center" shrinkToFit="1"/>
    </xf>
    <xf numFmtId="176" fontId="9" fillId="0" borderId="0" xfId="13049" applyNumberFormat="1" applyFont="1" applyFill="1" applyBorder="1" applyAlignment="1"/>
    <xf numFmtId="176" fontId="9" fillId="0" borderId="0" xfId="13051" applyNumberFormat="1" applyFont="1" applyFill="1" applyBorder="1" applyAlignment="1">
      <alignment horizontal="left" vertical="center"/>
    </xf>
    <xf numFmtId="200" fontId="73" fillId="17" borderId="38" xfId="13049" applyNumberFormat="1" applyFont="1" applyFill="1" applyBorder="1" applyAlignment="1">
      <alignment horizontal="center" vertical="center"/>
    </xf>
    <xf numFmtId="176" fontId="73" fillId="0" borderId="0" xfId="13051" applyNumberFormat="1" applyFont="1" applyFill="1" applyBorder="1" applyAlignment="1">
      <alignment horizontal="left" vertical="center" shrinkToFit="1"/>
    </xf>
    <xf numFmtId="176" fontId="73" fillId="17" borderId="38" xfId="13050" applyNumberFormat="1" applyFont="1" applyFill="1" applyBorder="1" applyAlignment="1">
      <alignment horizontal="center" vertical="center"/>
    </xf>
    <xf numFmtId="200" fontId="73" fillId="0" borderId="0" xfId="13049" applyNumberFormat="1" applyFont="1" applyFill="1" applyBorder="1" applyAlignment="1">
      <alignment horizontal="center"/>
    </xf>
    <xf numFmtId="200" fontId="73" fillId="0" borderId="38" xfId="13049" applyNumberFormat="1" applyFont="1" applyFill="1" applyBorder="1" applyAlignment="1">
      <alignment horizontal="center"/>
    </xf>
    <xf numFmtId="176" fontId="73" fillId="0" borderId="38" xfId="13050" applyNumberFormat="1" applyFont="1" applyFill="1" applyBorder="1" applyAlignment="1">
      <alignment horizontal="center" vertical="center"/>
    </xf>
    <xf numFmtId="200" fontId="13" fillId="17" borderId="38" xfId="13050" applyNumberFormat="1" applyFont="1" applyFill="1" applyBorder="1" applyAlignment="1">
      <alignment horizontal="center" vertical="center"/>
    </xf>
    <xf numFmtId="176" fontId="13" fillId="0" borderId="0" xfId="13051" applyNumberFormat="1" applyFont="1" applyFill="1" applyBorder="1" applyAlignment="1">
      <alignment horizontal="left" vertical="center" shrinkToFit="1"/>
    </xf>
    <xf numFmtId="200" fontId="9" fillId="17" borderId="38" xfId="13050" applyNumberFormat="1" applyFont="1" applyFill="1" applyBorder="1" applyAlignment="1">
      <alignment horizontal="center" vertical="center"/>
    </xf>
    <xf numFmtId="200" fontId="9" fillId="0" borderId="0" xfId="13049" applyNumberFormat="1" applyFont="1" applyFill="1" applyBorder="1" applyAlignment="1">
      <alignment horizontal="center"/>
    </xf>
    <xf numFmtId="176" fontId="37" fillId="0" borderId="0" xfId="13051" applyNumberFormat="1" applyFont="1" applyFill="1" applyBorder="1" applyAlignment="1">
      <alignment horizontal="left" vertical="center" shrinkToFit="1"/>
    </xf>
    <xf numFmtId="200" fontId="9" fillId="17" borderId="38" xfId="13050" applyNumberFormat="1" applyFont="1" applyFill="1" applyBorder="1" applyAlignment="1">
      <alignment horizontal="center" vertical="center" wrapText="1"/>
    </xf>
    <xf numFmtId="200" fontId="9" fillId="0" borderId="38" xfId="13050" applyNumberFormat="1" applyFont="1" applyFill="1" applyBorder="1" applyAlignment="1">
      <alignment horizontal="center" vertical="center"/>
    </xf>
    <xf numFmtId="176" fontId="9" fillId="0" borderId="38" xfId="13050" applyNumberFormat="1" applyFont="1" applyFill="1" applyBorder="1" applyAlignment="1">
      <alignment horizontal="center" vertical="center"/>
    </xf>
    <xf numFmtId="176" fontId="9" fillId="0" borderId="38" xfId="13049" applyNumberFormat="1" applyFont="1" applyFill="1" applyBorder="1" applyAlignment="1">
      <alignment horizontal="center" vertical="center"/>
    </xf>
    <xf numFmtId="200" fontId="9" fillId="0" borderId="0" xfId="13050" applyNumberFormat="1" applyFont="1" applyFill="1" applyBorder="1" applyAlignment="1">
      <alignment horizontal="center"/>
    </xf>
    <xf numFmtId="49" fontId="9" fillId="0" borderId="0" xfId="13051" applyNumberFormat="1" applyFont="1" applyFill="1" applyBorder="1" applyAlignment="1">
      <alignment horizontal="center" vertical="center" shrinkToFit="1"/>
    </xf>
    <xf numFmtId="200" fontId="73" fillId="17" borderId="38" xfId="13050" applyNumberFormat="1" applyFont="1" applyFill="1" applyBorder="1" applyAlignment="1">
      <alignment horizontal="center" vertical="center"/>
    </xf>
    <xf numFmtId="200" fontId="9" fillId="17" borderId="38" xfId="13050" applyNumberFormat="1" applyFont="1" applyFill="1" applyBorder="1" applyAlignment="1">
      <alignment horizontal="center" wrapText="1"/>
    </xf>
    <xf numFmtId="176" fontId="73" fillId="17" borderId="0" xfId="13049" applyNumberFormat="1" applyFont="1" applyFill="1" applyAlignment="1"/>
    <xf numFmtId="184" fontId="9" fillId="0" borderId="0" xfId="13051" applyNumberFormat="1" applyFont="1" applyFill="1" applyBorder="1" applyAlignment="1">
      <alignment horizontal="center" vertical="center" shrinkToFit="1"/>
    </xf>
    <xf numFmtId="176" fontId="75" fillId="17" borderId="0" xfId="13051" applyNumberFormat="1" applyFont="1" applyFill="1" applyBorder="1" applyAlignment="1">
      <alignment horizontal="left" vertical="center" shrinkToFit="1"/>
    </xf>
    <xf numFmtId="58" fontId="9" fillId="0" borderId="0" xfId="13051" applyNumberFormat="1" applyFont="1" applyFill="1" applyBorder="1" applyAlignment="1">
      <alignment horizontal="left" vertical="center" shrinkToFit="1"/>
    </xf>
    <xf numFmtId="182" fontId="9" fillId="17" borderId="38" xfId="13050" applyNumberFormat="1" applyFont="1" applyFill="1" applyBorder="1" applyAlignment="1">
      <alignment horizontal="center"/>
    </xf>
    <xf numFmtId="200" fontId="9" fillId="0" borderId="0" xfId="13050" applyNumberFormat="1" applyFont="1" applyFill="1" applyBorder="1" applyAlignment="1">
      <alignment horizontal="center" wrapText="1"/>
    </xf>
    <xf numFmtId="182" fontId="9" fillId="0" borderId="38" xfId="13050" applyNumberFormat="1" applyFont="1" applyFill="1" applyBorder="1" applyAlignment="1">
      <alignment horizontal="center" vertical="center"/>
    </xf>
    <xf numFmtId="182" fontId="9" fillId="0" borderId="0" xfId="13050" applyNumberFormat="1" applyFont="1" applyFill="1" applyBorder="1" applyAlignment="1">
      <alignment horizontal="center" vertical="center"/>
    </xf>
    <xf numFmtId="176" fontId="9" fillId="0" borderId="0" xfId="13050" applyNumberFormat="1" applyFont="1" applyFill="1" applyBorder="1" applyAlignment="1">
      <alignment horizontal="center" vertical="center"/>
    </xf>
    <xf numFmtId="183" fontId="42" fillId="15" borderId="0" xfId="13052" applyFont="1" applyFill="1" applyBorder="1" applyAlignment="1">
      <alignment horizontal="left" vertical="center"/>
    </xf>
    <xf numFmtId="200" fontId="9" fillId="0" borderId="38" xfId="13049" applyNumberFormat="1" applyFont="1" applyFill="1" applyBorder="1" applyAlignment="1">
      <alignment horizontal="center"/>
    </xf>
    <xf numFmtId="200" fontId="9" fillId="0" borderId="32" xfId="13050" applyNumberFormat="1" applyFont="1" applyFill="1" applyBorder="1" applyAlignment="1">
      <alignment horizontal="center" wrapText="1"/>
    </xf>
    <xf numFmtId="200" fontId="9" fillId="17" borderId="0" xfId="13050" applyNumberFormat="1" applyFont="1" applyFill="1" applyBorder="1" applyAlignment="1">
      <alignment horizontal="center" vertical="center"/>
    </xf>
    <xf numFmtId="176" fontId="9" fillId="17" borderId="0" xfId="13049" applyNumberFormat="1" applyFont="1" applyFill="1" applyBorder="1" applyAlignment="1">
      <alignment horizontal="center" vertical="center"/>
    </xf>
    <xf numFmtId="200" fontId="9" fillId="0" borderId="0" xfId="13049" applyNumberFormat="1" applyFont="1" applyFill="1" applyBorder="1" applyAlignment="1">
      <alignment horizontal="center" vertical="center"/>
    </xf>
    <xf numFmtId="183" fontId="65" fillId="18" borderId="39" xfId="13053" applyFill="1" applyBorder="1" applyAlignment="1">
      <alignment vertical="center" wrapText="1"/>
    </xf>
    <xf numFmtId="200" fontId="9" fillId="0" borderId="0" xfId="13050" applyNumberFormat="1" applyFont="1" applyFill="1" applyBorder="1" applyAlignment="1">
      <alignment horizontal="center" vertical="center"/>
    </xf>
    <xf numFmtId="176" fontId="9" fillId="0" borderId="0" xfId="13049" applyNumberFormat="1" applyFont="1" applyFill="1" applyBorder="1" applyAlignment="1">
      <alignment horizontal="center" vertical="center"/>
    </xf>
    <xf numFmtId="176" fontId="9" fillId="17" borderId="38" xfId="13049" applyNumberFormat="1" applyFont="1" applyFill="1" applyBorder="1" applyAlignment="1">
      <alignment horizontal="center" vertical="center"/>
    </xf>
    <xf numFmtId="58" fontId="9" fillId="17" borderId="0" xfId="13051" applyNumberFormat="1" applyFont="1" applyFill="1" applyBorder="1" applyAlignment="1">
      <alignment horizontal="left" vertical="center" shrinkToFit="1"/>
    </xf>
    <xf numFmtId="176" fontId="9" fillId="17" borderId="0" xfId="13051" applyNumberFormat="1" applyFont="1" applyFill="1" applyBorder="1" applyAlignment="1">
      <alignment horizontal="left" vertical="center" shrinkToFit="1"/>
    </xf>
    <xf numFmtId="200" fontId="9" fillId="17" borderId="0" xfId="13050" applyNumberFormat="1" applyFont="1" applyFill="1" applyBorder="1" applyAlignment="1">
      <alignment horizontal="center"/>
    </xf>
    <xf numFmtId="176" fontId="9" fillId="17" borderId="0" xfId="13049" applyNumberFormat="1" applyFont="1" applyFill="1" applyBorder="1" applyAlignment="1"/>
    <xf numFmtId="176" fontId="9" fillId="17" borderId="11" xfId="13054" applyNumberFormat="1" applyFont="1" applyFill="1" applyBorder="1" applyAlignment="1">
      <alignment horizontal="center" vertical="center"/>
    </xf>
    <xf numFmtId="176" fontId="77" fillId="17" borderId="11" xfId="13049" applyNumberFormat="1" applyFont="1" applyFill="1" applyBorder="1" applyAlignment="1">
      <alignment horizontal="center"/>
    </xf>
    <xf numFmtId="200" fontId="9" fillId="0" borderId="38" xfId="13050" applyNumberFormat="1" applyFont="1" applyFill="1" applyBorder="1" applyAlignment="1">
      <alignment horizontal="center" wrapText="1"/>
    </xf>
    <xf numFmtId="200" fontId="9" fillId="0" borderId="38" xfId="13050" applyNumberFormat="1" applyFont="1" applyFill="1" applyBorder="1" applyAlignment="1">
      <alignment horizontal="center"/>
    </xf>
    <xf numFmtId="183" fontId="8" fillId="0" borderId="0" xfId="13055" applyFont="1">
      <alignment vertical="center"/>
    </xf>
    <xf numFmtId="200" fontId="9" fillId="0" borderId="38" xfId="13050" applyNumberFormat="1" applyFont="1" applyFill="1" applyBorder="1" applyAlignment="1">
      <alignment horizontal="center" vertical="top" wrapText="1"/>
    </xf>
    <xf numFmtId="176" fontId="9" fillId="0" borderId="40" xfId="13051" applyNumberFormat="1" applyFont="1" applyFill="1" applyBorder="1" applyAlignment="1">
      <alignment vertical="center" shrinkToFit="1"/>
    </xf>
    <xf numFmtId="176" fontId="74" fillId="0" borderId="0" xfId="13049" applyNumberFormat="1" applyFont="1" applyFill="1" applyAlignment="1">
      <alignment horizontal="left" vertical="center" wrapText="1" shrinkToFit="1"/>
    </xf>
    <xf numFmtId="176" fontId="74" fillId="0" borderId="38" xfId="13049" applyNumberFormat="1" applyFont="1" applyFill="1" applyBorder="1" applyAlignment="1">
      <alignment horizontal="center" wrapText="1"/>
    </xf>
    <xf numFmtId="176" fontId="78" fillId="0" borderId="0" xfId="13050" applyNumberFormat="1" applyFont="1" applyFill="1" applyAlignment="1"/>
    <xf numFmtId="176" fontId="37" fillId="0" borderId="0" xfId="13050" applyNumberFormat="1" applyFont="1" applyFill="1" applyAlignment="1"/>
    <xf numFmtId="183" fontId="8" fillId="0" borderId="0" xfId="13055">
      <alignment vertical="center"/>
    </xf>
    <xf numFmtId="176" fontId="9" fillId="0" borderId="26" xfId="13050" applyNumberFormat="1" applyFont="1" applyFill="1" applyBorder="1" applyAlignment="1">
      <alignment horizontal="center" vertical="center"/>
    </xf>
    <xf numFmtId="176" fontId="9" fillId="0" borderId="0" xfId="13050" applyNumberFormat="1" applyFont="1" applyFill="1" applyBorder="1" applyAlignment="1"/>
    <xf numFmtId="176" fontId="9" fillId="0" borderId="0" xfId="13049" applyNumberFormat="1" applyFont="1" applyFill="1" applyBorder="1" applyAlignment="1">
      <alignment vertical="center"/>
    </xf>
    <xf numFmtId="176" fontId="9" fillId="0" borderId="0" xfId="13051" applyNumberFormat="1" applyFont="1" applyFill="1" applyBorder="1" applyAlignment="1">
      <alignment horizontal="center" vertical="center" shrinkToFit="1"/>
    </xf>
    <xf numFmtId="200" fontId="9" fillId="0" borderId="0" xfId="13051" applyNumberFormat="1" applyFont="1" applyFill="1" applyBorder="1" applyAlignment="1">
      <alignment horizontal="center" vertical="center" shrinkToFit="1"/>
    </xf>
    <xf numFmtId="176" fontId="9" fillId="0" borderId="0" xfId="13056" applyNumberFormat="1" applyFont="1" applyFill="1" applyBorder="1" applyAlignment="1">
      <alignment horizontal="center" vertical="center"/>
    </xf>
    <xf numFmtId="176" fontId="9" fillId="0" borderId="0" xfId="13049" applyNumberFormat="1" applyFont="1" applyFill="1" applyAlignment="1">
      <alignment vertical="center"/>
    </xf>
    <xf numFmtId="176" fontId="43" fillId="0" borderId="0" xfId="13057" applyNumberFormat="1" applyFont="1" applyAlignment="1">
      <alignment horizontal="center" vertical="center"/>
    </xf>
    <xf numFmtId="200" fontId="9" fillId="0" borderId="0" xfId="13056" applyNumberFormat="1" applyFont="1" applyFill="1" applyBorder="1" applyAlignment="1">
      <alignment horizontal="center" vertical="center"/>
    </xf>
    <xf numFmtId="176" fontId="9" fillId="0" borderId="0" xfId="13049" applyNumberFormat="1" applyFont="1" applyFill="1" applyAlignment="1">
      <alignment horizontal="center" vertical="center"/>
    </xf>
    <xf numFmtId="183" fontId="41" fillId="0" borderId="0" xfId="13057" applyFont="1" applyAlignment="1">
      <alignment horizontal="left" vertical="center"/>
    </xf>
    <xf numFmtId="197" fontId="24" fillId="0" borderId="0" xfId="13059" applyFont="1"/>
    <xf numFmtId="197" fontId="79" fillId="0" borderId="0" xfId="13059" applyFont="1"/>
    <xf numFmtId="197" fontId="79" fillId="0" borderId="0" xfId="13059" applyFont="1" applyFill="1"/>
    <xf numFmtId="197" fontId="80" fillId="0" borderId="0" xfId="13059" applyFont="1"/>
    <xf numFmtId="182" fontId="79" fillId="0" borderId="38" xfId="13060" applyNumberFormat="1" applyFont="1" applyBorder="1" applyAlignment="1">
      <alignment horizontal="center" vertical="center" wrapText="1"/>
    </xf>
    <xf numFmtId="11" fontId="79" fillId="0" borderId="41" xfId="13060" applyNumberFormat="1" applyFont="1" applyBorder="1" applyAlignment="1">
      <alignment horizontal="center" vertical="center" wrapText="1"/>
    </xf>
    <xf numFmtId="197" fontId="79" fillId="0" borderId="42" xfId="13060" applyFont="1" applyFill="1" applyBorder="1" applyAlignment="1">
      <alignment horizontal="center" vertical="center" wrapText="1"/>
    </xf>
    <xf numFmtId="182" fontId="79" fillId="0" borderId="43" xfId="13060" applyNumberFormat="1" applyFont="1" applyBorder="1" applyAlignment="1">
      <alignment horizontal="center" vertical="center" wrapText="1"/>
    </xf>
    <xf numFmtId="182" fontId="79" fillId="0" borderId="44" xfId="13060" applyNumberFormat="1" applyFont="1" applyBorder="1" applyAlignment="1">
      <alignment horizontal="center" wrapText="1"/>
    </xf>
    <xf numFmtId="182" fontId="79" fillId="0" borderId="44" xfId="13061" applyNumberFormat="1" applyFont="1" applyFill="1" applyBorder="1" applyAlignment="1">
      <alignment horizontal="center"/>
    </xf>
    <xf numFmtId="182" fontId="79" fillId="0" borderId="44" xfId="13060" applyNumberFormat="1" applyFont="1" applyBorder="1" applyAlignment="1">
      <alignment horizontal="center" vertical="center" wrapText="1"/>
    </xf>
    <xf numFmtId="197" fontId="81" fillId="0" borderId="0" xfId="13059" applyFont="1"/>
    <xf numFmtId="182" fontId="79" fillId="0" borderId="45" xfId="13060" applyNumberFormat="1" applyFont="1" applyBorder="1" applyAlignment="1">
      <alignment horizontal="center" wrapText="1"/>
    </xf>
    <xf numFmtId="182" fontId="79" fillId="0" borderId="46" xfId="13060" applyNumberFormat="1" applyFont="1" applyBorder="1" applyAlignment="1">
      <alignment horizontal="center" vertical="center" wrapText="1"/>
    </xf>
    <xf numFmtId="197" fontId="82" fillId="0" borderId="0" xfId="13059" applyFont="1" applyAlignment="1">
      <alignment horizontal="left" vertical="center" wrapText="1" shrinkToFit="1"/>
    </xf>
    <xf numFmtId="182" fontId="79" fillId="0" borderId="42" xfId="13060" applyNumberFormat="1" applyFont="1" applyBorder="1" applyAlignment="1">
      <alignment horizontal="center" wrapText="1"/>
    </xf>
    <xf numFmtId="182" fontId="79" fillId="0" borderId="47" xfId="13060" applyNumberFormat="1" applyFont="1" applyBorder="1" applyAlignment="1">
      <alignment horizontal="center" vertical="center" wrapText="1"/>
    </xf>
    <xf numFmtId="182" fontId="79" fillId="0" borderId="43" xfId="13061" applyNumberFormat="1" applyFont="1" applyFill="1" applyBorder="1" applyAlignment="1">
      <alignment horizontal="center"/>
    </xf>
    <xf numFmtId="197" fontId="79" fillId="0" borderId="42" xfId="13062" applyFont="1" applyBorder="1" applyAlignment="1">
      <alignment horizontal="center" vertical="center" wrapText="1"/>
    </xf>
    <xf numFmtId="197" fontId="79" fillId="0" borderId="48" xfId="13062" applyFont="1" applyBorder="1" applyAlignment="1">
      <alignment horizontal="center" vertical="center" wrapText="1"/>
    </xf>
    <xf numFmtId="197" fontId="79" fillId="0" borderId="43" xfId="13062" applyFont="1" applyBorder="1" applyAlignment="1">
      <alignment horizontal="center" vertical="center" wrapText="1"/>
    </xf>
    <xf numFmtId="197" fontId="81" fillId="0" borderId="0" xfId="13059" applyFont="1" applyFill="1"/>
    <xf numFmtId="197" fontId="79" fillId="0" borderId="0" xfId="13059" applyFont="1" applyFill="1" applyAlignment="1">
      <alignment horizontal="center" vertical="center" wrapText="1" shrinkToFit="1"/>
    </xf>
    <xf numFmtId="49" fontId="79" fillId="0" borderId="0" xfId="13059" applyNumberFormat="1" applyFont="1" applyFill="1" applyAlignment="1">
      <alignment horizontal="center" vertical="center" wrapText="1" shrinkToFit="1"/>
    </xf>
    <xf numFmtId="49" fontId="79" fillId="0" borderId="0" xfId="13059" applyNumberFormat="1" applyFont="1" applyFill="1" applyBorder="1" applyAlignment="1">
      <alignment horizontal="center" vertical="center" wrapText="1" shrinkToFit="1"/>
    </xf>
    <xf numFmtId="197" fontId="79" fillId="0" borderId="0" xfId="13060" applyFont="1" applyFill="1" applyBorder="1" applyAlignment="1">
      <alignment horizontal="center" vertical="center" wrapText="1"/>
    </xf>
    <xf numFmtId="182" fontId="79" fillId="0" borderId="43" xfId="13060" applyNumberFormat="1" applyFont="1" applyBorder="1" applyAlignment="1">
      <alignment horizontal="center" wrapText="1"/>
    </xf>
    <xf numFmtId="182" fontId="79" fillId="0" borderId="48" xfId="13060" applyNumberFormat="1" applyFont="1" applyBorder="1" applyAlignment="1">
      <alignment horizontal="center" vertical="center" wrapText="1"/>
    </xf>
    <xf numFmtId="197" fontId="79" fillId="0" borderId="43" xfId="13059" applyFont="1" applyBorder="1" applyAlignment="1">
      <alignment horizontal="center"/>
    </xf>
    <xf numFmtId="197" fontId="79" fillId="0" borderId="43" xfId="13059" applyFont="1" applyFill="1" applyBorder="1" applyAlignment="1">
      <alignment horizontal="center"/>
    </xf>
    <xf numFmtId="197" fontId="79" fillId="0" borderId="42" xfId="13059" applyFont="1" applyBorder="1" applyAlignment="1">
      <alignment horizontal="center" vertical="center" wrapText="1"/>
    </xf>
    <xf numFmtId="182" fontId="79" fillId="0" borderId="47" xfId="13059" applyNumberFormat="1" applyFont="1" applyBorder="1" applyAlignment="1">
      <alignment horizontal="center" wrapText="1"/>
    </xf>
    <xf numFmtId="182" fontId="79" fillId="0" borderId="0" xfId="13059" applyNumberFormat="1" applyFont="1" applyAlignment="1">
      <alignment horizontal="center" wrapText="1"/>
    </xf>
    <xf numFmtId="182" fontId="79" fillId="0" borderId="0" xfId="13059" applyNumberFormat="1" applyFont="1" applyAlignment="1">
      <alignment horizontal="center" vertical="center" wrapText="1"/>
    </xf>
    <xf numFmtId="197" fontId="79" fillId="0" borderId="0" xfId="13059" applyFont="1" applyAlignment="1">
      <alignment horizontal="center" vertical="center" wrapText="1" shrinkToFit="1"/>
    </xf>
    <xf numFmtId="197" fontId="79" fillId="0" borderId="0" xfId="13059" applyFont="1" applyAlignment="1">
      <alignment horizontal="center" wrapText="1"/>
    </xf>
    <xf numFmtId="182" fontId="79" fillId="0" borderId="43" xfId="13060" applyNumberFormat="1" applyFont="1" applyBorder="1" applyAlignment="1">
      <alignment horizontal="center"/>
    </xf>
    <xf numFmtId="197" fontId="79" fillId="0" borderId="41" xfId="13060" applyFont="1" applyBorder="1" applyAlignment="1">
      <alignment horizontal="center" vertical="center" wrapText="1"/>
    </xf>
    <xf numFmtId="182" fontId="79" fillId="0" borderId="46" xfId="13060" applyNumberFormat="1" applyFont="1" applyBorder="1" applyAlignment="1">
      <alignment horizontal="center"/>
    </xf>
    <xf numFmtId="182" fontId="79" fillId="0" borderId="47" xfId="13060" applyNumberFormat="1" applyFont="1" applyBorder="1" applyAlignment="1">
      <alignment horizontal="center"/>
    </xf>
    <xf numFmtId="184" fontId="79" fillId="0" borderId="0" xfId="13059" applyNumberFormat="1" applyFont="1" applyFill="1" applyAlignment="1">
      <alignment horizontal="center" vertical="center" wrapText="1" shrinkToFit="1"/>
    </xf>
    <xf numFmtId="197" fontId="82" fillId="15" borderId="0" xfId="13059" applyFont="1" applyFill="1" applyAlignment="1">
      <alignment horizontal="left" vertical="center" wrapText="1"/>
    </xf>
    <xf numFmtId="182" fontId="79" fillId="0" borderId="43" xfId="13059" applyNumberFormat="1" applyFont="1" applyBorder="1" applyAlignment="1">
      <alignment horizontal="center" vertical="center" wrapText="1"/>
    </xf>
    <xf numFmtId="182" fontId="79" fillId="0" borderId="56" xfId="13059" applyNumberFormat="1" applyFont="1" applyBorder="1" applyAlignment="1">
      <alignment horizontal="center" vertical="center" wrapText="1"/>
    </xf>
    <xf numFmtId="201" fontId="79" fillId="0" borderId="51" xfId="13059" applyNumberFormat="1" applyFont="1" applyFill="1" applyBorder="1" applyAlignment="1" applyProtection="1">
      <alignment horizontal="center" vertical="center"/>
      <protection locked="0"/>
    </xf>
    <xf numFmtId="197" fontId="79" fillId="0" borderId="43" xfId="13059" applyFont="1" applyBorder="1" applyAlignment="1">
      <alignment horizontal="center" vertical="center"/>
    </xf>
    <xf numFmtId="197" fontId="82" fillId="0" borderId="0" xfId="13059" applyFont="1"/>
    <xf numFmtId="201" fontId="79" fillId="0" borderId="51" xfId="13059" applyNumberFormat="1" applyFont="1" applyFill="1" applyBorder="1" applyAlignment="1" applyProtection="1">
      <alignment horizontal="center"/>
      <protection locked="0"/>
    </xf>
    <xf numFmtId="201" fontId="79" fillId="0" borderId="44" xfId="13059" applyNumberFormat="1" applyFont="1" applyFill="1" applyBorder="1" applyAlignment="1" applyProtection="1">
      <alignment horizontal="center"/>
      <protection locked="0"/>
    </xf>
    <xf numFmtId="182" fontId="79" fillId="0" borderId="0" xfId="13059" applyNumberFormat="1" applyFont="1" applyFill="1" applyBorder="1" applyAlignment="1">
      <alignment horizontal="center" vertical="center" wrapText="1"/>
    </xf>
    <xf numFmtId="197" fontId="14" fillId="0" borderId="0" xfId="13059" applyFont="1" applyFill="1" applyBorder="1" applyAlignment="1">
      <alignment horizontal="center" vertical="center"/>
    </xf>
    <xf numFmtId="201" fontId="79" fillId="0" borderId="0" xfId="13059" applyNumberFormat="1" applyFont="1" applyFill="1" applyBorder="1" applyAlignment="1" applyProtection="1">
      <alignment horizontal="center"/>
      <protection locked="0"/>
    </xf>
    <xf numFmtId="201" fontId="79" fillId="0" borderId="43" xfId="13059" applyNumberFormat="1" applyFont="1" applyFill="1" applyBorder="1" applyAlignment="1" applyProtection="1">
      <alignment horizontal="center"/>
      <protection locked="0"/>
    </xf>
    <xf numFmtId="197" fontId="83" fillId="0" borderId="0" xfId="13059" applyFont="1"/>
    <xf numFmtId="197" fontId="79" fillId="0" borderId="43" xfId="13059" applyFont="1" applyBorder="1" applyAlignment="1">
      <alignment horizontal="center" wrapText="1"/>
    </xf>
    <xf numFmtId="182" fontId="83" fillId="0" borderId="0" xfId="13059" applyNumberFormat="1" applyFont="1" applyFill="1" applyBorder="1" applyAlignment="1">
      <alignment horizontal="center"/>
    </xf>
    <xf numFmtId="182" fontId="83" fillId="0" borderId="0" xfId="13059" applyNumberFormat="1" applyFont="1" applyFill="1" applyBorder="1" applyAlignment="1">
      <alignment horizontal="center" vertical="center" wrapText="1"/>
    </xf>
    <xf numFmtId="197" fontId="84" fillId="0" borderId="0" xfId="13059" applyFont="1" applyFill="1" applyBorder="1" applyAlignment="1">
      <alignment horizontal="center" vertical="center"/>
    </xf>
    <xf numFmtId="1" fontId="83" fillId="0" borderId="0" xfId="13059" applyNumberFormat="1" applyFont="1" applyFill="1" applyBorder="1" applyAlignment="1">
      <alignment horizontal="center" vertical="center" wrapText="1"/>
    </xf>
    <xf numFmtId="197" fontId="86" fillId="0" borderId="0" xfId="13059" applyFont="1" applyFill="1"/>
    <xf numFmtId="182" fontId="87" fillId="0" borderId="0" xfId="13059" applyNumberFormat="1" applyFont="1" applyFill="1" applyBorder="1" applyAlignment="1">
      <alignment horizontal="center"/>
    </xf>
    <xf numFmtId="182" fontId="87" fillId="0" borderId="0" xfId="13059" applyNumberFormat="1" applyFont="1" applyFill="1" applyBorder="1" applyAlignment="1">
      <alignment horizontal="center" vertical="center" wrapText="1"/>
    </xf>
    <xf numFmtId="197" fontId="88" fillId="0" borderId="0" xfId="13059" applyFont="1" applyFill="1" applyBorder="1" applyAlignment="1">
      <alignment horizontal="center" vertical="center"/>
    </xf>
    <xf numFmtId="1" fontId="87" fillId="0" borderId="0" xfId="13059" applyNumberFormat="1" applyFont="1" applyFill="1" applyBorder="1" applyAlignment="1">
      <alignment horizontal="center" vertical="center" wrapText="1"/>
    </xf>
    <xf numFmtId="49" fontId="79" fillId="0" borderId="43" xfId="13064" applyNumberFormat="1" applyFont="1" applyBorder="1" applyAlignment="1">
      <alignment horizontal="center" vertical="center" wrapText="1"/>
    </xf>
    <xf numFmtId="182" fontId="79" fillId="0" borderId="43" xfId="13059" applyNumberFormat="1" applyFont="1" applyBorder="1" applyAlignment="1">
      <alignment horizontal="center" wrapText="1"/>
    </xf>
    <xf numFmtId="197" fontId="89" fillId="0" borderId="0" xfId="13059" applyFont="1"/>
    <xf numFmtId="197" fontId="81" fillId="0" borderId="0" xfId="13059" applyFont="1" applyFill="1" applyAlignment="1">
      <alignment horizontal="left"/>
    </xf>
    <xf numFmtId="182" fontId="79" fillId="0" borderId="0" xfId="13059" applyNumberFormat="1" applyFont="1" applyFill="1" applyBorder="1" applyAlignment="1">
      <alignment horizontal="left" vertical="center" wrapText="1"/>
    </xf>
    <xf numFmtId="197" fontId="79" fillId="0" borderId="0" xfId="13059" applyFont="1" applyFill="1" applyBorder="1" applyAlignment="1">
      <alignment horizontal="left" vertical="center"/>
    </xf>
    <xf numFmtId="201" fontId="79" fillId="0" borderId="0" xfId="13059" applyNumberFormat="1" applyFont="1" applyFill="1" applyBorder="1" applyAlignment="1" applyProtection="1">
      <alignment horizontal="left"/>
      <protection locked="0"/>
    </xf>
    <xf numFmtId="182" fontId="79" fillId="0" borderId="0" xfId="13059" applyNumberFormat="1" applyFont="1" applyBorder="1" applyAlignment="1">
      <alignment horizontal="center"/>
    </xf>
    <xf numFmtId="182" fontId="79" fillId="0" borderId="0" xfId="13059" applyNumberFormat="1" applyFont="1" applyBorder="1" applyAlignment="1">
      <alignment horizontal="center" vertical="center" wrapText="1"/>
    </xf>
    <xf numFmtId="197" fontId="79" fillId="20" borderId="0" xfId="13059" applyFont="1" applyFill="1" applyBorder="1" applyAlignment="1">
      <alignment horizontal="center" vertical="center"/>
    </xf>
    <xf numFmtId="201" fontId="79" fillId="0" borderId="0" xfId="13059" applyNumberFormat="1" applyFont="1" applyFill="1" applyBorder="1" applyAlignment="1" applyProtection="1">
      <alignment horizontal="center" wrapText="1"/>
      <protection locked="0"/>
    </xf>
    <xf numFmtId="197" fontId="79" fillId="0" borderId="0" xfId="13059" applyFont="1" applyBorder="1" applyAlignment="1">
      <alignment horizontal="center" wrapText="1"/>
    </xf>
    <xf numFmtId="182" fontId="79" fillId="0" borderId="43" xfId="13059" applyNumberFormat="1" applyFont="1" applyBorder="1" applyAlignment="1">
      <alignment horizontal="center"/>
    </xf>
    <xf numFmtId="201" fontId="79" fillId="0" borderId="43" xfId="13059" applyNumberFormat="1" applyFont="1" applyFill="1" applyBorder="1" applyAlignment="1" applyProtection="1">
      <alignment horizontal="center" wrapText="1"/>
      <protection locked="0"/>
    </xf>
    <xf numFmtId="197" fontId="79" fillId="0" borderId="45" xfId="13059" applyFont="1" applyBorder="1" applyAlignment="1">
      <alignment horizontal="center" vertical="center" wrapText="1"/>
    </xf>
    <xf numFmtId="182" fontId="86" fillId="0" borderId="0" xfId="13059" applyNumberFormat="1" applyFont="1" applyFill="1" applyBorder="1" applyAlignment="1">
      <alignment horizontal="center"/>
    </xf>
    <xf numFmtId="182" fontId="86" fillId="0" borderId="0" xfId="13059" applyNumberFormat="1" applyFont="1" applyFill="1" applyBorder="1" applyAlignment="1">
      <alignment horizontal="center" vertical="center" wrapText="1"/>
    </xf>
    <xf numFmtId="197" fontId="79" fillId="0" borderId="0" xfId="13059" applyFont="1" applyFill="1" applyBorder="1" applyAlignment="1">
      <alignment horizontal="center" vertical="center"/>
    </xf>
    <xf numFmtId="197" fontId="81" fillId="0" borderId="62" xfId="13059" applyFont="1" applyBorder="1"/>
    <xf numFmtId="197" fontId="79" fillId="0" borderId="63" xfId="13059" applyFont="1" applyBorder="1" applyAlignment="1">
      <alignment horizontal="center" vertical="center" wrapText="1"/>
    </xf>
    <xf numFmtId="197" fontId="79" fillId="0" borderId="62" xfId="13059" applyFont="1" applyBorder="1"/>
    <xf numFmtId="182" fontId="79" fillId="0" borderId="0" xfId="13059" applyNumberFormat="1" applyFont="1" applyFill="1" applyBorder="1" applyAlignment="1">
      <alignment horizontal="center"/>
    </xf>
    <xf numFmtId="182" fontId="86" fillId="0" borderId="43" xfId="13059" applyNumberFormat="1" applyFont="1" applyFill="1" applyBorder="1" applyAlignment="1">
      <alignment horizontal="center"/>
    </xf>
    <xf numFmtId="182" fontId="86" fillId="0" borderId="56" xfId="13059" applyNumberFormat="1" applyFont="1" applyFill="1" applyBorder="1" applyAlignment="1">
      <alignment horizontal="center" vertical="center" wrapText="1"/>
    </xf>
    <xf numFmtId="201" fontId="79" fillId="0" borderId="65" xfId="13059" applyNumberFormat="1" applyFont="1" applyFill="1" applyBorder="1" applyAlignment="1" applyProtection="1">
      <alignment horizontal="center"/>
      <protection locked="0"/>
    </xf>
    <xf numFmtId="197" fontId="82" fillId="0" borderId="0" xfId="13059" applyFont="1" applyFill="1" applyBorder="1"/>
    <xf numFmtId="197" fontId="79" fillId="0" borderId="65" xfId="13059" applyFont="1" applyBorder="1" applyAlignment="1">
      <alignment horizontal="center"/>
    </xf>
    <xf numFmtId="197" fontId="14" fillId="0" borderId="0" xfId="13059" applyFont="1"/>
    <xf numFmtId="197" fontId="79" fillId="0" borderId="66" xfId="13059" applyFont="1" applyBorder="1" applyAlignment="1">
      <alignment horizontal="center" vertical="center" wrapText="1"/>
    </xf>
    <xf numFmtId="182" fontId="86" fillId="0" borderId="38" xfId="13059" applyNumberFormat="1" applyFont="1" applyFill="1" applyBorder="1" applyAlignment="1">
      <alignment horizontal="center"/>
    </xf>
    <xf numFmtId="197" fontId="79" fillId="0" borderId="48" xfId="13059" applyFont="1" applyBorder="1" applyAlignment="1">
      <alignment horizontal="center" vertical="center" wrapText="1"/>
    </xf>
    <xf numFmtId="197" fontId="79" fillId="0" borderId="0" xfId="13059" applyFont="1" applyFill="1" applyBorder="1"/>
    <xf numFmtId="182" fontId="79" fillId="0" borderId="43" xfId="13064" applyNumberFormat="1" applyFont="1" applyBorder="1" applyAlignment="1">
      <alignment horizontal="center"/>
    </xf>
    <xf numFmtId="182" fontId="79" fillId="0" borderId="43" xfId="13064" applyNumberFormat="1" applyFont="1" applyBorder="1" applyAlignment="1">
      <alignment horizontal="center" vertical="center" wrapText="1"/>
    </xf>
    <xf numFmtId="197" fontId="82" fillId="0" borderId="0" xfId="13059" applyFont="1" applyBorder="1" applyAlignment="1">
      <alignment horizontal="left" vertical="center" shrinkToFit="1"/>
    </xf>
    <xf numFmtId="197" fontId="79" fillId="0" borderId="45" xfId="13059" applyFont="1" applyBorder="1" applyAlignment="1">
      <alignment horizontal="center" vertical="center"/>
    </xf>
    <xf numFmtId="197" fontId="79" fillId="0" borderId="0" xfId="13059" applyFont="1" applyBorder="1" applyAlignment="1">
      <alignment horizontal="center" vertical="center"/>
    </xf>
    <xf numFmtId="197" fontId="79" fillId="0" borderId="66" xfId="13059" applyFont="1" applyBorder="1" applyAlignment="1">
      <alignment horizontal="center" vertical="center"/>
    </xf>
    <xf numFmtId="197" fontId="79" fillId="0" borderId="48" xfId="13059" applyFont="1" applyBorder="1" applyAlignment="1">
      <alignment horizontal="center" vertical="center"/>
    </xf>
    <xf numFmtId="197" fontId="79" fillId="0" borderId="69" xfId="13059" applyFont="1" applyBorder="1" applyAlignment="1">
      <alignment horizontal="center" vertical="center"/>
    </xf>
    <xf numFmtId="197" fontId="79" fillId="0" borderId="70" xfId="13059" applyFont="1" applyBorder="1" applyAlignment="1">
      <alignment horizontal="center" vertical="center"/>
    </xf>
    <xf numFmtId="197" fontId="79" fillId="0" borderId="71" xfId="13059" applyFont="1" applyBorder="1" applyAlignment="1">
      <alignment horizontal="center" vertical="center"/>
    </xf>
    <xf numFmtId="197" fontId="79" fillId="0" borderId="0" xfId="13059" applyFont="1" applyFill="1" applyBorder="1" applyAlignment="1">
      <alignment horizontal="center" vertical="center" shrinkToFit="1"/>
    </xf>
    <xf numFmtId="49" fontId="79" fillId="0" borderId="0" xfId="13059" applyNumberFormat="1" applyFont="1" applyFill="1" applyBorder="1" applyAlignment="1">
      <alignment horizontal="center" vertical="center" shrinkToFit="1"/>
    </xf>
    <xf numFmtId="184" fontId="79" fillId="0" borderId="0" xfId="13059" applyNumberFormat="1" applyFont="1" applyFill="1" applyBorder="1" applyAlignment="1">
      <alignment horizontal="center" vertical="center" shrinkToFit="1"/>
    </xf>
    <xf numFmtId="182" fontId="79" fillId="0" borderId="0" xfId="13059" applyNumberFormat="1" applyFont="1" applyBorder="1" applyAlignment="1">
      <alignment horizontal="center" wrapText="1"/>
    </xf>
    <xf numFmtId="197" fontId="86" fillId="0" borderId="0" xfId="13059" applyFont="1" applyFill="1" applyBorder="1" applyAlignment="1">
      <alignment horizontal="center" vertical="center"/>
    </xf>
    <xf numFmtId="197" fontId="9" fillId="16" borderId="0" xfId="13059" applyNumberFormat="1" applyFont="1" applyFill="1" applyBorder="1" applyAlignment="1">
      <alignment horizontal="center" vertical="center" wrapText="1"/>
    </xf>
    <xf numFmtId="197" fontId="79" fillId="0" borderId="0" xfId="13059" applyFont="1" applyBorder="1" applyAlignment="1">
      <alignment horizontal="center"/>
    </xf>
    <xf numFmtId="197" fontId="79" fillId="0" borderId="44" xfId="13059" applyFont="1" applyBorder="1" applyAlignment="1">
      <alignment horizontal="center" vertical="center"/>
    </xf>
    <xf numFmtId="197" fontId="86" fillId="0" borderId="0" xfId="13059" applyFont="1" applyFill="1" applyBorder="1" applyAlignment="1">
      <alignment horizontal="center" vertical="center" shrinkToFit="1"/>
    </xf>
    <xf numFmtId="49" fontId="86" fillId="0" borderId="0" xfId="13059" applyNumberFormat="1" applyFont="1" applyFill="1" applyBorder="1" applyAlignment="1">
      <alignment horizontal="center" vertical="center" shrinkToFit="1"/>
    </xf>
    <xf numFmtId="184" fontId="86" fillId="0" borderId="0" xfId="13059" applyNumberFormat="1" applyFont="1" applyFill="1" applyBorder="1" applyAlignment="1">
      <alignment horizontal="center" vertical="center" shrinkToFit="1"/>
    </xf>
    <xf numFmtId="197" fontId="79" fillId="0" borderId="0" xfId="13059" applyFont="1" applyBorder="1"/>
    <xf numFmtId="197" fontId="82" fillId="15" borderId="51" xfId="13059" applyFont="1" applyFill="1" applyBorder="1" applyAlignment="1">
      <alignment horizontal="left" vertical="center"/>
    </xf>
    <xf numFmtId="197" fontId="79" fillId="0" borderId="0" xfId="13059" applyFont="1" applyAlignment="1"/>
    <xf numFmtId="197" fontId="91" fillId="0" borderId="0" xfId="13059" applyFont="1" applyAlignment="1"/>
    <xf numFmtId="182" fontId="79" fillId="20" borderId="43" xfId="13059" applyNumberFormat="1" applyFont="1" applyFill="1" applyBorder="1" applyAlignment="1">
      <alignment horizontal="center"/>
    </xf>
    <xf numFmtId="197" fontId="79" fillId="0" borderId="43" xfId="13059" applyFont="1" applyFill="1" applyBorder="1" applyAlignment="1">
      <alignment horizontal="center" vertical="center"/>
    </xf>
    <xf numFmtId="197" fontId="79" fillId="0" borderId="43" xfId="13065" applyFont="1" applyFill="1" applyBorder="1" applyAlignment="1">
      <alignment horizontal="center"/>
    </xf>
    <xf numFmtId="197" fontId="82" fillId="16" borderId="0" xfId="13059" applyFont="1" applyFill="1" applyBorder="1" applyAlignment="1">
      <alignment horizontal="left" vertical="center" wrapText="1" shrinkToFit="1"/>
    </xf>
    <xf numFmtId="197" fontId="79" fillId="16" borderId="43" xfId="13059" applyFont="1" applyFill="1" applyBorder="1" applyAlignment="1">
      <alignment horizontal="center" vertical="center" wrapText="1"/>
    </xf>
    <xf numFmtId="197" fontId="79" fillId="0" borderId="43" xfId="13059" applyFont="1" applyBorder="1" applyAlignment="1">
      <alignment horizontal="center" vertical="center" wrapText="1"/>
    </xf>
    <xf numFmtId="197" fontId="79" fillId="0" borderId="0" xfId="13059" applyFont="1" applyFill="1" applyAlignment="1"/>
    <xf numFmtId="197" fontId="79" fillId="20" borderId="43" xfId="13059" applyFont="1" applyFill="1" applyBorder="1" applyAlignment="1">
      <alignment horizontal="center" vertical="center"/>
    </xf>
    <xf numFmtId="197" fontId="82" fillId="20" borderId="0" xfId="13059" applyFont="1" applyFill="1" applyBorder="1" applyAlignment="1">
      <alignment horizontal="left" vertical="center" shrinkToFit="1"/>
    </xf>
    <xf numFmtId="197" fontId="79" fillId="20" borderId="43" xfId="13059" applyFont="1" applyFill="1" applyBorder="1" applyAlignment="1">
      <alignment horizontal="center" vertical="center" wrapText="1"/>
    </xf>
    <xf numFmtId="182" fontId="79" fillId="0" borderId="43" xfId="13059" applyNumberFormat="1" applyFont="1" applyFill="1" applyBorder="1" applyAlignment="1">
      <alignment horizontal="center"/>
    </xf>
    <xf numFmtId="182" fontId="79" fillId="0" borderId="56" xfId="13059" applyNumberFormat="1" applyFont="1" applyFill="1" applyBorder="1" applyAlignment="1">
      <alignment horizontal="center" vertical="center"/>
    </xf>
    <xf numFmtId="197" fontId="82" fillId="0" borderId="0" xfId="13059" applyFont="1" applyFill="1" applyBorder="1" applyAlignment="1">
      <alignment horizontal="left" vertical="center" shrinkToFit="1"/>
    </xf>
    <xf numFmtId="182" fontId="79" fillId="0" borderId="56" xfId="13059" applyNumberFormat="1" applyFont="1" applyBorder="1" applyAlignment="1">
      <alignment horizontal="center" vertical="center"/>
    </xf>
    <xf numFmtId="197" fontId="79" fillId="20" borderId="46" xfId="13059" applyFont="1" applyFill="1" applyBorder="1" applyAlignment="1">
      <alignment horizontal="center" vertical="center"/>
    </xf>
    <xf numFmtId="197" fontId="79" fillId="20" borderId="71" xfId="13059" applyFont="1" applyFill="1" applyBorder="1" applyAlignment="1">
      <alignment horizontal="center" vertical="center"/>
    </xf>
    <xf numFmtId="182" fontId="79" fillId="20" borderId="43" xfId="13059" applyNumberFormat="1" applyFont="1" applyFill="1" applyBorder="1" applyAlignment="1">
      <alignment horizontal="center" vertical="center"/>
    </xf>
    <xf numFmtId="197" fontId="79" fillId="20" borderId="57" xfId="13059" applyFont="1" applyFill="1" applyBorder="1" applyAlignment="1">
      <alignment horizontal="center" vertical="center"/>
    </xf>
    <xf numFmtId="197" fontId="79" fillId="16" borderId="71" xfId="13059" applyFont="1" applyFill="1" applyBorder="1" applyAlignment="1">
      <alignment horizontal="center" vertical="center"/>
    </xf>
    <xf numFmtId="197" fontId="86" fillId="0" borderId="43" xfId="13059" applyFont="1" applyBorder="1" applyAlignment="1">
      <alignment horizontal="center" wrapText="1"/>
    </xf>
    <xf numFmtId="197" fontId="79" fillId="0" borderId="0" xfId="13059" applyFont="1" applyFill="1" applyBorder="1" applyAlignment="1"/>
    <xf numFmtId="182" fontId="79" fillId="16" borderId="43" xfId="13059" applyNumberFormat="1" applyFont="1" applyFill="1" applyBorder="1" applyAlignment="1">
      <alignment horizontal="center"/>
    </xf>
    <xf numFmtId="197" fontId="82" fillId="20" borderId="0" xfId="13059" applyFont="1" applyFill="1" applyBorder="1" applyAlignment="1">
      <alignment horizontal="center" vertical="center" shrinkToFit="1"/>
    </xf>
    <xf numFmtId="197" fontId="81" fillId="0" borderId="0" xfId="13059" applyFont="1" applyBorder="1" applyAlignment="1"/>
    <xf numFmtId="197" fontId="79" fillId="0" borderId="46" xfId="13059" applyFont="1" applyBorder="1" applyAlignment="1">
      <alignment horizontal="center" vertical="center"/>
    </xf>
    <xf numFmtId="197" fontId="79" fillId="0" borderId="44" xfId="13059" applyFont="1" applyFill="1" applyBorder="1" applyAlignment="1">
      <alignment horizontal="center"/>
    </xf>
    <xf numFmtId="197" fontId="79" fillId="0" borderId="43" xfId="13065" applyFont="1" applyFill="1" applyBorder="1" applyAlignment="1">
      <alignment horizontal="center" wrapText="1"/>
    </xf>
    <xf numFmtId="197" fontId="81" fillId="0" borderId="0" xfId="13059" applyFont="1" applyFill="1" applyBorder="1" applyAlignment="1"/>
    <xf numFmtId="182" fontId="79" fillId="0" borderId="0" xfId="13059" applyNumberFormat="1" applyFont="1" applyFill="1" applyBorder="1" applyAlignment="1">
      <alignment horizontal="center" wrapText="1"/>
    </xf>
    <xf numFmtId="197" fontId="79" fillId="0" borderId="0" xfId="13059" applyFont="1" applyFill="1" applyBorder="1" applyAlignment="1">
      <alignment horizontal="center" vertical="center" wrapText="1"/>
    </xf>
    <xf numFmtId="197" fontId="79" fillId="0" borderId="43" xfId="13059" applyFont="1" applyFill="1" applyBorder="1" applyAlignment="1">
      <alignment horizontal="center" vertical="center" wrapText="1"/>
    </xf>
    <xf numFmtId="182" fontId="86" fillId="0" borderId="43" xfId="13059" applyNumberFormat="1" applyFont="1" applyFill="1" applyBorder="1" applyAlignment="1">
      <alignment horizontal="center" wrapText="1"/>
    </xf>
    <xf numFmtId="197" fontId="81" fillId="0" borderId="0" xfId="13059" applyFont="1" applyBorder="1"/>
    <xf numFmtId="197" fontId="79" fillId="0" borderId="79" xfId="13059" applyFont="1" applyBorder="1" applyAlignment="1">
      <alignment horizontal="center" vertical="center"/>
    </xf>
    <xf numFmtId="197" fontId="79" fillId="0" borderId="80" xfId="13059" applyFont="1" applyBorder="1" applyAlignment="1">
      <alignment horizontal="center" vertical="center"/>
    </xf>
    <xf numFmtId="182" fontId="86" fillId="0" borderId="0" xfId="13059" applyNumberFormat="1" applyFont="1" applyFill="1" applyBorder="1" applyAlignment="1">
      <alignment horizontal="center" wrapText="1"/>
    </xf>
    <xf numFmtId="197" fontId="79" fillId="0" borderId="0" xfId="13059" applyFont="1" applyBorder="1" applyAlignment="1">
      <alignment horizontal="center" vertical="center" wrapText="1"/>
    </xf>
    <xf numFmtId="182" fontId="86" fillId="0" borderId="43" xfId="13059" applyNumberFormat="1" applyFont="1" applyFill="1" applyBorder="1" applyAlignment="1">
      <alignment horizontal="center" vertical="center" wrapText="1"/>
    </xf>
    <xf numFmtId="197" fontId="81" fillId="0" borderId="0" xfId="13059" applyFont="1" applyFill="1" applyBorder="1"/>
    <xf numFmtId="197" fontId="92" fillId="0" borderId="0" xfId="13059" applyFont="1" applyBorder="1"/>
    <xf numFmtId="197" fontId="86" fillId="0" borderId="0" xfId="13059" applyFont="1" applyBorder="1" applyAlignment="1"/>
    <xf numFmtId="197" fontId="79" fillId="0" borderId="0" xfId="13059" applyFont="1" applyBorder="1" applyAlignment="1"/>
    <xf numFmtId="197" fontId="79" fillId="0" borderId="65" xfId="13059" applyFont="1" applyBorder="1" applyAlignment="1">
      <alignment horizontal="center" vertical="center"/>
    </xf>
    <xf numFmtId="197" fontId="92" fillId="0" borderId="0" xfId="13059" applyFont="1" applyFill="1" applyBorder="1"/>
    <xf numFmtId="197" fontId="92" fillId="0" borderId="0" xfId="13059" applyFont="1" applyFill="1" applyBorder="1" applyAlignment="1"/>
    <xf numFmtId="182" fontId="79" fillId="0" borderId="51" xfId="13059" applyNumberFormat="1" applyFont="1" applyFill="1" applyBorder="1" applyAlignment="1">
      <alignment horizontal="center" wrapText="1"/>
    </xf>
    <xf numFmtId="197" fontId="86" fillId="0" borderId="0" xfId="13059" applyFont="1" applyAlignment="1">
      <alignment horizontal="center" wrapText="1"/>
    </xf>
    <xf numFmtId="182" fontId="79" fillId="0" borderId="43" xfId="13059" applyNumberFormat="1" applyFont="1" applyFill="1" applyBorder="1" applyAlignment="1">
      <alignment horizontal="center" wrapText="1"/>
    </xf>
    <xf numFmtId="182" fontId="79" fillId="0" borderId="56" xfId="13059" applyNumberFormat="1" applyFont="1" applyFill="1" applyBorder="1" applyAlignment="1">
      <alignment horizontal="center" vertical="center" wrapText="1"/>
    </xf>
    <xf numFmtId="197" fontId="79" fillId="0" borderId="0" xfId="13059" applyFont="1" applyFill="1" applyBorder="1" applyAlignment="1">
      <alignment horizontal="left" vertical="center" shrinkToFit="1"/>
    </xf>
    <xf numFmtId="197" fontId="86" fillId="0" borderId="0" xfId="13059" applyFont="1" applyFill="1" applyAlignment="1">
      <alignment horizontal="center" wrapText="1"/>
    </xf>
    <xf numFmtId="197" fontId="79" fillId="0" borderId="51" xfId="13059" applyFont="1" applyFill="1" applyBorder="1" applyAlignment="1">
      <alignment horizontal="center" vertical="center"/>
    </xf>
    <xf numFmtId="197" fontId="79" fillId="0" borderId="51" xfId="13061" applyFont="1" applyFill="1" applyBorder="1" applyAlignment="1">
      <alignment horizontal="center" vertical="center" wrapText="1"/>
    </xf>
    <xf numFmtId="197" fontId="79" fillId="0" borderId="43" xfId="13061" applyFont="1" applyFill="1" applyBorder="1" applyAlignment="1">
      <alignment horizontal="center" vertical="center" wrapText="1"/>
    </xf>
    <xf numFmtId="197" fontId="93" fillId="0" borderId="0" xfId="13059" applyFont="1" applyFill="1" applyBorder="1"/>
    <xf numFmtId="197" fontId="92" fillId="0" borderId="0" xfId="13059" applyFont="1" applyFill="1" applyBorder="1" applyAlignment="1">
      <alignment horizontal="center"/>
    </xf>
    <xf numFmtId="197" fontId="81" fillId="0" borderId="0" xfId="13059" applyFont="1" applyBorder="1" applyAlignment="1">
      <alignment horizontal="center"/>
    </xf>
    <xf numFmtId="197" fontId="81" fillId="0" borderId="0" xfId="13059" applyFont="1" applyFill="1" applyBorder="1" applyAlignment="1">
      <alignment horizontal="center"/>
    </xf>
    <xf numFmtId="182" fontId="79" fillId="0" borderId="82" xfId="13059" applyNumberFormat="1" applyFont="1" applyFill="1" applyBorder="1" applyAlignment="1">
      <alignment horizontal="center" vertical="center" wrapText="1"/>
    </xf>
    <xf numFmtId="197" fontId="79" fillId="0" borderId="82" xfId="13065" applyFont="1" applyFill="1" applyBorder="1" applyAlignment="1">
      <alignment horizontal="center"/>
    </xf>
    <xf numFmtId="182" fontId="79" fillId="0" borderId="43" xfId="13059" applyNumberFormat="1" applyFont="1" applyFill="1" applyBorder="1" applyAlignment="1">
      <alignment horizontal="center" vertical="center" wrapText="1"/>
    </xf>
    <xf numFmtId="197" fontId="92" fillId="0" borderId="0" xfId="13059" applyFont="1" applyBorder="1" applyAlignment="1">
      <alignment horizontal="center"/>
    </xf>
    <xf numFmtId="197" fontId="67" fillId="0" borderId="43" xfId="13059" applyFont="1" applyBorder="1" applyAlignment="1">
      <alignment horizontal="center" wrapText="1"/>
    </xf>
    <xf numFmtId="197" fontId="67" fillId="0" borderId="43" xfId="13059" applyFont="1" applyBorder="1" applyAlignment="1">
      <alignment horizontal="center" vertical="center"/>
    </xf>
    <xf numFmtId="197" fontId="82" fillId="0" borderId="0" xfId="13066" applyFont="1" applyFill="1" applyBorder="1" applyAlignment="1">
      <alignment horizontal="left" vertical="center" shrinkToFit="1"/>
    </xf>
    <xf numFmtId="197" fontId="79" fillId="0" borderId="0" xfId="13063" applyFont="1" applyBorder="1" applyAlignment="1">
      <alignment horizontal="center" vertical="center"/>
    </xf>
    <xf numFmtId="197" fontId="79" fillId="0" borderId="43" xfId="13063" applyFont="1" applyBorder="1" applyAlignment="1">
      <alignment horizontal="center" vertical="center"/>
    </xf>
    <xf numFmtId="197" fontId="79" fillId="0" borderId="43" xfId="13063" applyFont="1" applyFill="1" applyBorder="1" applyAlignment="1">
      <alignment horizontal="center" vertical="center"/>
    </xf>
    <xf numFmtId="197" fontId="79" fillId="0" borderId="0" xfId="13066" applyFont="1" applyFill="1" applyBorder="1" applyAlignment="1">
      <alignment horizontal="center" vertical="center" shrinkToFit="1"/>
    </xf>
    <xf numFmtId="49" fontId="79" fillId="0" borderId="0" xfId="13066" applyNumberFormat="1" applyFont="1" applyFill="1" applyBorder="1" applyAlignment="1">
      <alignment horizontal="center" vertical="center" shrinkToFit="1"/>
    </xf>
    <xf numFmtId="197" fontId="79" fillId="0" borderId="0" xfId="13066" applyNumberFormat="1" applyFont="1" applyFill="1" applyBorder="1" applyAlignment="1">
      <alignment horizontal="center" vertical="center" shrinkToFit="1"/>
    </xf>
    <xf numFmtId="182" fontId="79" fillId="0" borderId="43" xfId="13065" applyNumberFormat="1" applyFont="1" applyFill="1" applyBorder="1" applyAlignment="1">
      <alignment horizontal="center" wrapText="1"/>
    </xf>
    <xf numFmtId="182" fontId="79" fillId="0" borderId="43" xfId="13063" applyNumberFormat="1" applyFont="1" applyBorder="1" applyAlignment="1">
      <alignment horizontal="center"/>
    </xf>
    <xf numFmtId="182" fontId="79" fillId="0" borderId="43" xfId="13063" applyNumberFormat="1" applyFont="1" applyFill="1" applyBorder="1" applyAlignment="1">
      <alignment horizontal="center" vertical="center" wrapText="1"/>
    </xf>
    <xf numFmtId="197" fontId="79" fillId="0" borderId="65" xfId="13063" applyFont="1" applyFill="1" applyBorder="1" applyAlignment="1">
      <alignment horizontal="center" vertical="center"/>
    </xf>
    <xf numFmtId="197" fontId="79" fillId="0" borderId="44" xfId="13063" applyFont="1" applyBorder="1" applyAlignment="1">
      <alignment horizontal="center" vertical="center"/>
    </xf>
    <xf numFmtId="184" fontId="79" fillId="0" borderId="0" xfId="13066" applyNumberFormat="1" applyFont="1" applyFill="1" applyBorder="1" applyAlignment="1">
      <alignment horizontal="center" vertical="center" shrinkToFit="1"/>
    </xf>
    <xf numFmtId="197" fontId="62" fillId="0" borderId="0" xfId="13066" applyFont="1" applyFill="1" applyBorder="1" applyAlignment="1">
      <alignment horizontal="left" vertical="center" shrinkToFit="1"/>
    </xf>
    <xf numFmtId="197" fontId="79" fillId="0" borderId="51" xfId="13063" applyFont="1" applyBorder="1" applyAlignment="1">
      <alignment horizontal="center" vertical="center"/>
    </xf>
    <xf numFmtId="182" fontId="79" fillId="0" borderId="0" xfId="13063" applyNumberFormat="1" applyFont="1" applyFill="1" applyBorder="1" applyAlignment="1">
      <alignment horizontal="center"/>
    </xf>
    <xf numFmtId="184" fontId="67" fillId="0" borderId="0" xfId="13066" applyNumberFormat="1" applyFont="1" applyFill="1" applyBorder="1" applyAlignment="1">
      <alignment horizontal="center" vertical="center" shrinkToFit="1"/>
    </xf>
    <xf numFmtId="182" fontId="79" fillId="0" borderId="43" xfId="13059" applyNumberFormat="1" applyFont="1" applyBorder="1" applyAlignment="1">
      <alignment horizontal="center" vertical="center"/>
    </xf>
    <xf numFmtId="197" fontId="79" fillId="0" borderId="44" xfId="13063" applyFont="1" applyFill="1" applyBorder="1" applyAlignment="1">
      <alignment horizontal="center" vertical="center"/>
    </xf>
    <xf numFmtId="182" fontId="79" fillId="0" borderId="56" xfId="13059" applyNumberFormat="1" applyFont="1" applyBorder="1" applyAlignment="1">
      <alignment horizontal="center"/>
    </xf>
    <xf numFmtId="182" fontId="79" fillId="0" borderId="9" xfId="13063" applyNumberFormat="1" applyFont="1" applyFill="1" applyBorder="1" applyAlignment="1">
      <alignment horizontal="center"/>
    </xf>
    <xf numFmtId="197" fontId="82" fillId="0" borderId="0" xfId="13059" applyFont="1" applyBorder="1" applyAlignment="1">
      <alignment vertical="center"/>
    </xf>
    <xf numFmtId="197" fontId="79" fillId="0" borderId="0" xfId="13059" applyFont="1" applyFill="1" applyBorder="1" applyAlignment="1">
      <alignment vertical="center"/>
    </xf>
    <xf numFmtId="197" fontId="81" fillId="0" borderId="82" xfId="13059" applyFont="1" applyBorder="1"/>
    <xf numFmtId="197" fontId="79" fillId="0" borderId="51" xfId="13063" applyFont="1" applyFill="1" applyBorder="1" applyAlignment="1">
      <alignment horizontal="center" vertical="center"/>
    </xf>
    <xf numFmtId="182" fontId="79" fillId="0" borderId="43" xfId="13061" applyNumberFormat="1" applyFont="1" applyFill="1" applyBorder="1" applyAlignment="1">
      <alignment horizontal="center" vertical="center" wrapText="1"/>
    </xf>
    <xf numFmtId="197" fontId="86" fillId="0" borderId="0" xfId="13066" applyFont="1" applyFill="1" applyBorder="1" applyAlignment="1">
      <alignment horizontal="center" vertical="center" shrinkToFit="1"/>
    </xf>
    <xf numFmtId="49" fontId="86" fillId="0" borderId="0" xfId="13066" applyNumberFormat="1" applyFont="1" applyFill="1" applyBorder="1" applyAlignment="1">
      <alignment horizontal="center" vertical="center" shrinkToFit="1"/>
    </xf>
    <xf numFmtId="184" fontId="86" fillId="0" borderId="0" xfId="13066" applyNumberFormat="1" applyFont="1" applyFill="1" applyBorder="1" applyAlignment="1">
      <alignment horizontal="center" vertical="center" shrinkToFit="1"/>
    </xf>
    <xf numFmtId="197" fontId="82" fillId="15" borderId="0" xfId="13066" applyFont="1" applyFill="1" applyBorder="1" applyAlignment="1">
      <alignment horizontal="left" vertical="center"/>
    </xf>
    <xf numFmtId="197" fontId="82" fillId="0" borderId="0" xfId="13059" applyFont="1" applyAlignment="1">
      <alignment vertical="center"/>
    </xf>
    <xf numFmtId="202" fontId="95" fillId="0" borderId="0" xfId="13059" applyNumberFormat="1" applyFont="1" applyFill="1" applyAlignment="1">
      <alignment horizontal="center" vertical="center"/>
    </xf>
    <xf numFmtId="197" fontId="80" fillId="0" borderId="0" xfId="13065" applyFont="1" applyBorder="1" applyAlignment="1">
      <alignment horizontal="center" vertical="center"/>
    </xf>
    <xf numFmtId="197" fontId="82" fillId="0" borderId="0" xfId="13065" applyFont="1" applyBorder="1" applyAlignment="1">
      <alignment horizontal="center" vertical="center"/>
    </xf>
    <xf numFmtId="0" fontId="14" fillId="0" borderId="0" xfId="13020"/>
    <xf numFmtId="0" fontId="102" fillId="0" borderId="0" xfId="13020" applyFont="1"/>
    <xf numFmtId="0" fontId="102" fillId="0" borderId="0" xfId="13020" applyFont="1" applyAlignment="1">
      <alignment horizontal="center"/>
    </xf>
    <xf numFmtId="0" fontId="103" fillId="0" borderId="0" xfId="13020" applyFont="1"/>
    <xf numFmtId="182" fontId="104" fillId="16" borderId="43" xfId="13020" applyNumberFormat="1" applyFont="1" applyFill="1" applyBorder="1" applyAlignment="1">
      <alignment horizontal="center"/>
    </xf>
    <xf numFmtId="0" fontId="102" fillId="0" borderId="43" xfId="13020" applyFont="1" applyBorder="1" applyAlignment="1">
      <alignment horizontal="center"/>
    </xf>
    <xf numFmtId="0" fontId="102" fillId="0" borderId="43" xfId="12933" applyFont="1" applyFill="1" applyBorder="1" applyAlignment="1">
      <alignment horizontal="center" vertical="center" wrapText="1"/>
    </xf>
    <xf numFmtId="0" fontId="103" fillId="0" borderId="0" xfId="13020" applyFont="1" applyFill="1"/>
    <xf numFmtId="0" fontId="102" fillId="0" borderId="43" xfId="12933" applyNumberFormat="1" applyFont="1" applyFill="1" applyBorder="1" applyAlignment="1">
      <alignment horizontal="center" vertical="center"/>
    </xf>
    <xf numFmtId="0" fontId="102" fillId="0" borderId="43" xfId="12933" applyFont="1" applyFill="1" applyBorder="1" applyAlignment="1">
      <alignment horizontal="center" vertical="center"/>
    </xf>
    <xf numFmtId="182" fontId="102" fillId="16" borderId="0" xfId="13020" applyNumberFormat="1" applyFont="1" applyFill="1" applyBorder="1" applyAlignment="1">
      <alignment horizontal="center"/>
    </xf>
    <xf numFmtId="0" fontId="102" fillId="0" borderId="0" xfId="12933" applyFont="1" applyFill="1" applyBorder="1" applyAlignment="1">
      <alignment horizontal="center" vertical="center"/>
    </xf>
    <xf numFmtId="49" fontId="102" fillId="0" borderId="0" xfId="12933" applyNumberFormat="1" applyFont="1" applyFill="1" applyBorder="1" applyAlignment="1">
      <alignment horizontal="center" vertical="center" wrapText="1"/>
    </xf>
    <xf numFmtId="0" fontId="102" fillId="0" borderId="0" xfId="12933" applyFont="1" applyFill="1" applyBorder="1" applyAlignment="1">
      <alignment horizontal="center" vertical="center" wrapText="1"/>
    </xf>
    <xf numFmtId="0" fontId="103" fillId="0" borderId="0" xfId="13067" applyFont="1" applyFill="1" applyBorder="1" applyAlignment="1">
      <alignment horizontal="left" vertical="center" shrinkToFit="1"/>
    </xf>
    <xf numFmtId="0" fontId="102" fillId="0" borderId="0" xfId="13020" applyFont="1" applyFill="1"/>
    <xf numFmtId="0" fontId="102" fillId="16" borderId="0" xfId="12933" applyFont="1" applyFill="1" applyBorder="1" applyAlignment="1">
      <alignment horizontal="center" vertical="center" wrapText="1"/>
    </xf>
    <xf numFmtId="0" fontId="102" fillId="16" borderId="0" xfId="13020" applyFont="1" applyFill="1" applyBorder="1" applyAlignment="1">
      <alignment horizontal="center" vertical="center" wrapText="1"/>
    </xf>
    <xf numFmtId="182" fontId="102" fillId="0" borderId="43" xfId="12933" applyNumberFormat="1" applyFont="1" applyFill="1" applyBorder="1" applyAlignment="1">
      <alignment horizontal="center" vertical="center"/>
    </xf>
    <xf numFmtId="0" fontId="104" fillId="16" borderId="43" xfId="13020" applyFont="1" applyFill="1" applyBorder="1" applyAlignment="1">
      <alignment horizontal="center" vertical="center" wrapText="1"/>
    </xf>
    <xf numFmtId="0" fontId="105" fillId="0" borderId="0" xfId="13020" applyFont="1"/>
    <xf numFmtId="0" fontId="104" fillId="0" borderId="43" xfId="13020" applyFont="1" applyBorder="1" applyAlignment="1">
      <alignment horizontal="center"/>
    </xf>
    <xf numFmtId="58" fontId="103" fillId="0" borderId="0" xfId="13067" applyNumberFormat="1" applyFont="1" applyFill="1" applyBorder="1" applyAlignment="1">
      <alignment horizontal="left" vertical="center" shrinkToFit="1"/>
    </xf>
    <xf numFmtId="0" fontId="104" fillId="0" borderId="43" xfId="12933" applyFont="1" applyFill="1" applyBorder="1" applyAlignment="1">
      <alignment horizontal="center" vertical="center"/>
    </xf>
    <xf numFmtId="0" fontId="102" fillId="0" borderId="0" xfId="12933" applyFont="1" applyBorder="1" applyAlignment="1">
      <alignment vertical="center" wrapText="1"/>
    </xf>
    <xf numFmtId="0" fontId="104" fillId="16" borderId="43" xfId="13020" applyFont="1" applyFill="1" applyBorder="1" applyAlignment="1">
      <alignment horizontal="center"/>
    </xf>
    <xf numFmtId="182" fontId="102" fillId="0" borderId="0" xfId="12933" applyNumberFormat="1" applyFont="1" applyFill="1" applyBorder="1" applyAlignment="1">
      <alignment horizontal="center" vertical="center"/>
    </xf>
    <xf numFmtId="0" fontId="102" fillId="0" borderId="0" xfId="13020" applyNumberFormat="1" applyFont="1" applyBorder="1" applyAlignment="1">
      <alignment horizontal="center" vertical="center"/>
    </xf>
    <xf numFmtId="0" fontId="102" fillId="16" borderId="0" xfId="13020" applyFont="1" applyFill="1" applyBorder="1" applyAlignment="1">
      <alignment horizontal="center"/>
    </xf>
    <xf numFmtId="0" fontId="102" fillId="0" borderId="0" xfId="13020" applyFont="1" applyBorder="1" applyAlignment="1">
      <alignment horizontal="center"/>
    </xf>
    <xf numFmtId="0" fontId="106" fillId="0" borderId="0" xfId="13020" applyFont="1" applyAlignment="1">
      <alignment horizontal="center"/>
    </xf>
    <xf numFmtId="49" fontId="102" fillId="0" borderId="43" xfId="13068" applyNumberFormat="1" applyFont="1" applyFill="1" applyBorder="1" applyAlignment="1">
      <alignment horizontal="center" vertical="center"/>
    </xf>
    <xf numFmtId="182" fontId="102" fillId="0" borderId="51" xfId="12933" applyNumberFormat="1" applyFont="1" applyFill="1" applyBorder="1" applyAlignment="1">
      <alignment horizontal="center" vertical="center"/>
    </xf>
    <xf numFmtId="0" fontId="102" fillId="0" borderId="0" xfId="12933" applyNumberFormat="1" applyFont="1" applyFill="1" applyBorder="1" applyAlignment="1">
      <alignment horizontal="center" vertical="center" wrapText="1"/>
    </xf>
    <xf numFmtId="49" fontId="107" fillId="0" borderId="0" xfId="13068" applyNumberFormat="1" applyFont="1" applyFill="1" applyBorder="1" applyAlignment="1">
      <alignment horizontal="center"/>
    </xf>
    <xf numFmtId="0" fontId="108" fillId="0" borderId="0" xfId="13020" applyFont="1"/>
    <xf numFmtId="0" fontId="14" fillId="0" borderId="0" xfId="13020" applyBorder="1" applyAlignment="1">
      <alignment horizontal="center" vertical="center"/>
    </xf>
    <xf numFmtId="0" fontId="102" fillId="16" borderId="43" xfId="13020" applyFont="1" applyFill="1" applyBorder="1" applyAlignment="1">
      <alignment horizontal="center"/>
    </xf>
    <xf numFmtId="0" fontId="102" fillId="0" borderId="43" xfId="12933" applyFont="1" applyBorder="1" applyAlignment="1">
      <alignment horizontal="center" vertical="center"/>
    </xf>
    <xf numFmtId="0" fontId="102" fillId="0" borderId="0" xfId="13069" applyFont="1" applyBorder="1" applyAlignment="1" applyProtection="1">
      <alignment horizontal="center"/>
    </xf>
    <xf numFmtId="0" fontId="102" fillId="17" borderId="43" xfId="12933" applyNumberFormat="1" applyFont="1" applyFill="1" applyBorder="1" applyAlignment="1">
      <alignment horizontal="center" vertical="center" wrapText="1"/>
    </xf>
    <xf numFmtId="0" fontId="102" fillId="0" borderId="43" xfId="12933" applyNumberFormat="1" applyFont="1" applyFill="1" applyBorder="1" applyAlignment="1">
      <alignment horizontal="center" vertical="center" wrapText="1"/>
    </xf>
    <xf numFmtId="0" fontId="102" fillId="0" borderId="0" xfId="13020" applyFont="1" applyBorder="1"/>
    <xf numFmtId="0" fontId="102" fillId="0" borderId="0" xfId="12933" applyFont="1" applyFill="1" applyBorder="1" applyAlignment="1">
      <alignment horizontal="left" vertical="center"/>
    </xf>
    <xf numFmtId="0" fontId="103" fillId="16" borderId="0" xfId="13067" applyFont="1" applyFill="1" applyBorder="1" applyAlignment="1">
      <alignment vertical="center"/>
    </xf>
    <xf numFmtId="0" fontId="102" fillId="0" borderId="0" xfId="12933" applyFont="1" applyFill="1" applyBorder="1" applyAlignment="1">
      <alignment vertical="center"/>
    </xf>
    <xf numFmtId="0" fontId="103" fillId="0" borderId="0" xfId="13070" applyFont="1" applyBorder="1" applyAlignment="1">
      <alignment horizontal="center" vertical="center" wrapText="1"/>
    </xf>
    <xf numFmtId="0" fontId="103" fillId="0" borderId="0" xfId="13020" applyFont="1" applyAlignment="1">
      <alignment vertical="center"/>
    </xf>
    <xf numFmtId="203" fontId="103" fillId="0" borderId="0" xfId="13020" applyNumberFormat="1" applyFont="1" applyFill="1" applyBorder="1" applyAlignment="1">
      <alignment horizontal="center"/>
    </xf>
    <xf numFmtId="0" fontId="103" fillId="0" borderId="0" xfId="13070" applyFont="1" applyBorder="1" applyAlignment="1">
      <alignment horizontal="center" vertical="center"/>
    </xf>
    <xf numFmtId="180" fontId="5" fillId="0" borderId="0" xfId="13071" applyFont="1"/>
    <xf numFmtId="180" fontId="5" fillId="0" borderId="0" xfId="13071" applyFont="1" applyAlignment="1">
      <alignment horizontal="center"/>
    </xf>
    <xf numFmtId="180" fontId="42" fillId="0" borderId="0" xfId="13071" applyFont="1"/>
    <xf numFmtId="204" fontId="114" fillId="0" borderId="0" xfId="13072" applyNumberFormat="1" applyFont="1" applyFill="1" applyBorder="1" applyAlignment="1">
      <alignment horizontal="center" vertical="center" wrapText="1"/>
    </xf>
    <xf numFmtId="180" fontId="114" fillId="0" borderId="0" xfId="13072" applyFont="1" applyBorder="1" applyAlignment="1">
      <alignment horizontal="center" vertical="center" wrapText="1"/>
    </xf>
    <xf numFmtId="180" fontId="114" fillId="0" borderId="0" xfId="13072" applyFont="1" applyBorder="1" applyAlignment="1">
      <alignment horizontal="center" vertical="center"/>
    </xf>
    <xf numFmtId="180" fontId="115" fillId="0" borderId="0" xfId="13071" applyFont="1"/>
    <xf numFmtId="204" fontId="116" fillId="0" borderId="56" xfId="13072" applyNumberFormat="1" applyFont="1" applyFill="1" applyBorder="1" applyAlignment="1">
      <alignment horizontal="center" vertical="center" wrapText="1"/>
    </xf>
    <xf numFmtId="180" fontId="114" fillId="0" borderId="43" xfId="13072" applyFont="1" applyBorder="1" applyAlignment="1">
      <alignment horizontal="center" vertical="center"/>
    </xf>
    <xf numFmtId="180" fontId="115" fillId="0" borderId="0" xfId="13073" applyFont="1" applyFill="1" applyBorder="1" applyAlignment="1">
      <alignment horizontal="left" vertical="center" shrinkToFit="1"/>
    </xf>
    <xf numFmtId="180" fontId="5" fillId="17" borderId="0" xfId="13071" applyFont="1" applyFill="1"/>
    <xf numFmtId="180" fontId="114" fillId="0" borderId="43" xfId="13072" applyFont="1" applyFill="1" applyBorder="1" applyAlignment="1">
      <alignment horizontal="center" vertical="center"/>
    </xf>
    <xf numFmtId="180" fontId="5" fillId="0" borderId="43" xfId="13071" applyFont="1" applyBorder="1"/>
    <xf numFmtId="180" fontId="114" fillId="0" borderId="83" xfId="13072" applyFont="1" applyFill="1" applyBorder="1" applyAlignment="1">
      <alignment horizontal="center" vertical="center"/>
    </xf>
    <xf numFmtId="180" fontId="5" fillId="32" borderId="0" xfId="13071" applyFont="1" applyFill="1"/>
    <xf numFmtId="205" fontId="120" fillId="0" borderId="43" xfId="13076" applyNumberFormat="1" applyFont="1" applyFill="1" applyBorder="1" applyAlignment="1">
      <alignment horizontal="center"/>
    </xf>
    <xf numFmtId="180" fontId="14" fillId="0" borderId="0" xfId="13071" applyFont="1"/>
    <xf numFmtId="205" fontId="120" fillId="32" borderId="43" xfId="13076" applyNumberFormat="1" applyFont="1" applyFill="1" applyBorder="1" applyAlignment="1">
      <alignment horizontal="center"/>
    </xf>
    <xf numFmtId="180" fontId="119" fillId="32" borderId="0" xfId="13075" applyNumberFormat="1" applyFont="1" applyFill="1" applyBorder="1" applyAlignment="1">
      <alignment horizontal="left" vertical="center"/>
    </xf>
    <xf numFmtId="180" fontId="121" fillId="17" borderId="0" xfId="13077" applyNumberFormat="1" applyFont="1" applyFill="1" applyAlignment="1"/>
    <xf numFmtId="180" fontId="121" fillId="17" borderId="0" xfId="13077" applyNumberFormat="1" applyFont="1" applyFill="1" applyBorder="1" applyAlignment="1">
      <alignment horizontal="left" vertical="center"/>
    </xf>
    <xf numFmtId="204" fontId="114" fillId="32" borderId="0" xfId="13072" applyNumberFormat="1" applyFont="1" applyFill="1" applyBorder="1" applyAlignment="1">
      <alignment horizontal="center" vertical="center" wrapText="1"/>
    </xf>
    <xf numFmtId="180" fontId="121" fillId="0" borderId="0" xfId="13077" applyNumberFormat="1" applyFont="1" applyAlignment="1"/>
    <xf numFmtId="204" fontId="114" fillId="0" borderId="43" xfId="13072" applyNumberFormat="1" applyFont="1" applyFill="1" applyBorder="1" applyAlignment="1">
      <alignment horizontal="center" vertical="center" wrapText="1"/>
    </xf>
    <xf numFmtId="204" fontId="114" fillId="0" borderId="56" xfId="13072" applyNumberFormat="1" applyFont="1" applyFill="1" applyBorder="1" applyAlignment="1">
      <alignment horizontal="center" vertical="center" wrapText="1"/>
    </xf>
    <xf numFmtId="183" fontId="122" fillId="0" borderId="84" xfId="13076" applyNumberFormat="1" applyFont="1" applyFill="1" applyBorder="1" applyAlignment="1">
      <alignment horizontal="center" vertical="center" wrapText="1"/>
    </xf>
    <xf numFmtId="183" fontId="122" fillId="0" borderId="85" xfId="13076" applyNumberFormat="1" applyFont="1" applyFill="1" applyBorder="1" applyAlignment="1">
      <alignment horizontal="center" vertical="center" wrapText="1"/>
    </xf>
    <xf numFmtId="204" fontId="114" fillId="0" borderId="43" xfId="13072" applyNumberFormat="1" applyFont="1" applyFill="1" applyBorder="1" applyAlignment="1">
      <alignment horizontal="center" vertical="center"/>
    </xf>
    <xf numFmtId="204" fontId="114" fillId="0" borderId="65" xfId="13072" applyNumberFormat="1" applyFont="1" applyFill="1" applyBorder="1" applyAlignment="1">
      <alignment horizontal="center" vertical="center"/>
    </xf>
    <xf numFmtId="180" fontId="114" fillId="0" borderId="51" xfId="13072" applyFont="1" applyBorder="1" applyAlignment="1">
      <alignment vertical="center"/>
    </xf>
    <xf numFmtId="204" fontId="114" fillId="0" borderId="44" xfId="13072" applyNumberFormat="1" applyFont="1" applyBorder="1" applyAlignment="1">
      <alignment horizontal="center" vertical="center"/>
    </xf>
    <xf numFmtId="204" fontId="114" fillId="0" borderId="83" xfId="13072" applyNumberFormat="1" applyFont="1" applyFill="1" applyBorder="1" applyAlignment="1">
      <alignment horizontal="center" vertical="center"/>
    </xf>
    <xf numFmtId="180" fontId="114" fillId="0" borderId="44" xfId="13072" applyFont="1" applyBorder="1" applyAlignment="1">
      <alignment vertical="center"/>
    </xf>
    <xf numFmtId="180" fontId="14" fillId="17" borderId="0" xfId="13071" applyFont="1" applyFill="1"/>
    <xf numFmtId="204" fontId="114" fillId="32" borderId="0" xfId="13071" applyNumberFormat="1" applyFont="1" applyFill="1" applyAlignment="1">
      <alignment horizontal="center"/>
    </xf>
    <xf numFmtId="180" fontId="114" fillId="32" borderId="0" xfId="13071" applyFont="1" applyFill="1"/>
    <xf numFmtId="180" fontId="114" fillId="32" borderId="0" xfId="13071" applyFont="1" applyFill="1" applyAlignment="1">
      <alignment horizontal="center"/>
    </xf>
    <xf numFmtId="0" fontId="38" fillId="32" borderId="0" xfId="13076" applyNumberFormat="1" applyFill="1">
      <alignment vertical="center"/>
    </xf>
    <xf numFmtId="180" fontId="115" fillId="32" borderId="0" xfId="13071" applyFont="1" applyFill="1"/>
    <xf numFmtId="183" fontId="123" fillId="0" borderId="85" xfId="13076" applyNumberFormat="1" applyFont="1" applyBorder="1" applyAlignment="1">
      <alignment horizontal="center" vertical="center" wrapText="1"/>
    </xf>
    <xf numFmtId="0" fontId="124" fillId="0" borderId="86" xfId="13076" applyNumberFormat="1" applyFont="1" applyBorder="1" applyAlignment="1">
      <alignment horizontal="center" vertical="center" wrapText="1"/>
    </xf>
    <xf numFmtId="0" fontId="124" fillId="0" borderId="87" xfId="13076" applyNumberFormat="1" applyFont="1" applyBorder="1" applyAlignment="1">
      <alignment horizontal="center" vertical="center" wrapText="1"/>
    </xf>
    <xf numFmtId="180" fontId="115" fillId="32" borderId="0" xfId="13071" applyFont="1" applyFill="1" applyAlignment="1">
      <alignment horizontal="center"/>
    </xf>
    <xf numFmtId="204" fontId="116" fillId="0" borderId="43" xfId="13072" applyNumberFormat="1" applyFont="1" applyFill="1" applyBorder="1" applyAlignment="1">
      <alignment horizontal="center" vertical="center" wrapText="1"/>
    </xf>
    <xf numFmtId="180" fontId="114" fillId="17" borderId="0" xfId="13072" applyFont="1" applyFill="1" applyAlignment="1">
      <alignment horizontal="center" vertical="center" wrapText="1"/>
    </xf>
    <xf numFmtId="183" fontId="123" fillId="0" borderId="85" xfId="13076" applyNumberFormat="1" applyFont="1" applyFill="1" applyBorder="1" applyAlignment="1">
      <alignment horizontal="center" vertical="center" wrapText="1"/>
    </xf>
    <xf numFmtId="183" fontId="123" fillId="0" borderId="84" xfId="13076" applyNumberFormat="1" applyFont="1" applyBorder="1" applyAlignment="1">
      <alignment horizontal="center" vertical="center" wrapText="1"/>
    </xf>
    <xf numFmtId="183" fontId="123" fillId="0" borderId="84" xfId="13076" applyNumberFormat="1" applyFont="1" applyFill="1" applyBorder="1" applyAlignment="1">
      <alignment horizontal="center" vertical="center" wrapText="1"/>
    </xf>
    <xf numFmtId="180" fontId="114" fillId="0" borderId="44" xfId="13072" applyFont="1" applyBorder="1" applyAlignment="1">
      <alignment horizontal="center" vertical="center"/>
    </xf>
    <xf numFmtId="49" fontId="114" fillId="32" borderId="0" xfId="13073" applyNumberFormat="1" applyFont="1" applyFill="1" applyBorder="1" applyAlignment="1">
      <alignment horizontal="center" vertical="center" shrinkToFit="1"/>
    </xf>
    <xf numFmtId="180" fontId="114" fillId="32" borderId="0" xfId="13078" applyFont="1" applyFill="1" applyBorder="1" applyAlignment="1">
      <alignment horizontal="center" vertical="center" wrapText="1"/>
    </xf>
    <xf numFmtId="180" fontId="121" fillId="0" borderId="0" xfId="13077" applyNumberFormat="1" applyFont="1" applyFill="1" applyAlignment="1"/>
    <xf numFmtId="180" fontId="119" fillId="17" borderId="0" xfId="13075" applyNumberFormat="1" applyFont="1" applyFill="1" applyBorder="1" applyAlignment="1">
      <alignment horizontal="left" vertical="center"/>
    </xf>
    <xf numFmtId="49" fontId="119" fillId="32" borderId="0" xfId="13075" applyNumberFormat="1" applyFont="1" applyFill="1" applyBorder="1" applyAlignment="1">
      <alignment horizontal="left" vertical="center"/>
    </xf>
    <xf numFmtId="180" fontId="114" fillId="0" borderId="43" xfId="13072" applyNumberFormat="1" applyFont="1" applyFill="1" applyBorder="1" applyAlignment="1">
      <alignment horizontal="center" vertical="center"/>
    </xf>
    <xf numFmtId="180" fontId="114" fillId="0" borderId="65" xfId="13072" applyFont="1" applyFill="1" applyBorder="1" applyAlignment="1">
      <alignment horizontal="center" vertical="center"/>
    </xf>
    <xf numFmtId="184" fontId="114" fillId="32" borderId="0" xfId="13073" applyNumberFormat="1" applyFont="1" applyFill="1" applyBorder="1" applyAlignment="1">
      <alignment horizontal="center" vertical="center" shrinkToFit="1"/>
    </xf>
    <xf numFmtId="180" fontId="115" fillId="17" borderId="0" xfId="13073" applyFont="1" applyFill="1" applyBorder="1" applyAlignment="1">
      <alignment horizontal="left" vertical="center" shrinkToFit="1"/>
    </xf>
    <xf numFmtId="0" fontId="38" fillId="0" borderId="0" xfId="13076" applyNumberFormat="1">
      <alignment vertical="center"/>
    </xf>
    <xf numFmtId="0" fontId="125" fillId="17" borderId="0" xfId="13076" applyNumberFormat="1" applyFont="1" applyFill="1" applyBorder="1" applyAlignment="1"/>
    <xf numFmtId="16" fontId="39" fillId="17" borderId="0" xfId="13079" applyNumberFormat="1" applyFont="1" applyFill="1" applyBorder="1" applyAlignment="1">
      <alignment horizontal="center"/>
    </xf>
    <xf numFmtId="0" fontId="126" fillId="17" borderId="0" xfId="13079" applyFont="1" applyFill="1"/>
    <xf numFmtId="0" fontId="39" fillId="17" borderId="0" xfId="13079" applyFont="1" applyFill="1"/>
    <xf numFmtId="204" fontId="116" fillId="0" borderId="0" xfId="13072" applyNumberFormat="1" applyFont="1" applyFill="1" applyBorder="1" applyAlignment="1">
      <alignment horizontal="center" vertical="center" wrapText="1"/>
    </xf>
    <xf numFmtId="0" fontId="127" fillId="17" borderId="0" xfId="13076" applyNumberFormat="1" applyFont="1" applyFill="1" applyBorder="1" applyAlignment="1"/>
    <xf numFmtId="0" fontId="39" fillId="0" borderId="0" xfId="13079" applyFont="1" applyBorder="1" applyAlignment="1">
      <alignment horizontal="center"/>
    </xf>
    <xf numFmtId="49" fontId="126" fillId="17" borderId="0" xfId="13080" applyNumberFormat="1" applyFont="1" applyFill="1" applyBorder="1" applyAlignment="1"/>
    <xf numFmtId="0" fontId="126" fillId="17" borderId="0" xfId="13076" applyNumberFormat="1" applyFont="1" applyFill="1" applyBorder="1" applyAlignment="1"/>
    <xf numFmtId="0" fontId="39" fillId="0" borderId="0" xfId="13079" applyFont="1" applyBorder="1"/>
    <xf numFmtId="0" fontId="128" fillId="0" borderId="0" xfId="13079" applyFont="1" applyBorder="1"/>
    <xf numFmtId="16" fontId="126" fillId="17" borderId="0" xfId="13076" applyNumberFormat="1" applyFont="1" applyFill="1" applyBorder="1" applyAlignment="1">
      <alignment horizontal="center"/>
    </xf>
    <xf numFmtId="16" fontId="124" fillId="17" borderId="0" xfId="13076" applyNumberFormat="1" applyFont="1" applyFill="1" applyBorder="1" applyAlignment="1">
      <alignment horizontal="center"/>
    </xf>
    <xf numFmtId="16" fontId="124" fillId="17" borderId="0" xfId="13076" applyNumberFormat="1" applyFont="1" applyFill="1" applyBorder="1" applyAlignment="1">
      <alignment horizontal="center" vertical="center"/>
    </xf>
    <xf numFmtId="49" fontId="39" fillId="17" borderId="0" xfId="13076" applyNumberFormat="1" applyFont="1" applyFill="1" applyBorder="1" applyAlignment="1">
      <alignment horizontal="center" vertical="center"/>
    </xf>
    <xf numFmtId="0" fontId="39" fillId="17" borderId="0" xfId="13076" applyNumberFormat="1" applyFont="1" applyFill="1" applyBorder="1" applyAlignment="1">
      <alignment vertical="center"/>
    </xf>
    <xf numFmtId="16" fontId="129" fillId="17" borderId="0" xfId="13076" applyNumberFormat="1" applyFont="1" applyFill="1" applyBorder="1" applyAlignment="1">
      <alignment horizontal="center"/>
    </xf>
    <xf numFmtId="49" fontId="124" fillId="17" borderId="0" xfId="13076" applyNumberFormat="1" applyFont="1" applyFill="1" applyBorder="1" applyAlignment="1">
      <alignment horizontal="center" vertical="center"/>
    </xf>
    <xf numFmtId="0" fontId="124" fillId="17" borderId="0" xfId="13076" applyNumberFormat="1" applyFont="1" applyFill="1" applyBorder="1" applyAlignment="1">
      <alignment vertical="center"/>
    </xf>
    <xf numFmtId="0" fontId="124" fillId="17" borderId="0" xfId="13076" applyNumberFormat="1" applyFont="1" applyFill="1" applyBorder="1" applyAlignment="1">
      <alignment vertical="center" wrapText="1"/>
    </xf>
    <xf numFmtId="0" fontId="130" fillId="17" borderId="0" xfId="13081" applyFont="1" applyFill="1" applyBorder="1" applyAlignment="1">
      <alignment horizontal="left" vertical="center" wrapText="1"/>
    </xf>
    <xf numFmtId="16" fontId="130" fillId="17" borderId="0" xfId="13081" applyNumberFormat="1" applyFont="1" applyFill="1" applyBorder="1" applyAlignment="1">
      <alignment horizontal="left" vertical="center" wrapText="1"/>
    </xf>
    <xf numFmtId="0" fontId="130" fillId="17" borderId="0" xfId="13082" applyFont="1" applyFill="1" applyBorder="1" applyAlignment="1" applyProtection="1">
      <alignment horizontal="left" vertical="center" wrapText="1"/>
    </xf>
    <xf numFmtId="0" fontId="130" fillId="17" borderId="0" xfId="13082" applyFont="1" applyFill="1" applyBorder="1" applyAlignment="1" applyProtection="1">
      <alignment horizontal="left" vertical="center"/>
    </xf>
    <xf numFmtId="0" fontId="38" fillId="0" borderId="0" xfId="13076" applyNumberFormat="1" applyFont="1">
      <alignment vertical="center"/>
    </xf>
    <xf numFmtId="180" fontId="114" fillId="0" borderId="43" xfId="13072" applyNumberFormat="1" applyFont="1" applyFill="1" applyBorder="1" applyAlignment="1">
      <alignment horizontal="center" vertical="center" wrapText="1"/>
    </xf>
    <xf numFmtId="180" fontId="5" fillId="0" borderId="0" xfId="13071" applyFont="1" applyBorder="1"/>
    <xf numFmtId="180" fontId="115" fillId="32" borderId="0" xfId="13073" applyFont="1" applyFill="1" applyBorder="1" applyAlignment="1">
      <alignment horizontal="left" vertical="center" shrinkToFit="1"/>
    </xf>
    <xf numFmtId="180" fontId="121" fillId="0" borderId="0" xfId="13077" applyNumberFormat="1" applyFont="1">
      <alignment vertical="center"/>
    </xf>
    <xf numFmtId="180" fontId="115" fillId="16" borderId="0" xfId="13073" applyFont="1" applyFill="1" applyBorder="1" applyAlignment="1">
      <alignment vertical="center"/>
    </xf>
    <xf numFmtId="180" fontId="114" fillId="0" borderId="43" xfId="13072" applyFont="1" applyFill="1" applyBorder="1" applyAlignment="1">
      <alignment horizontal="center" vertical="center" wrapText="1"/>
    </xf>
    <xf numFmtId="204" fontId="116" fillId="32" borderId="91" xfId="13072" applyNumberFormat="1" applyFont="1" applyFill="1" applyBorder="1" applyAlignment="1">
      <alignment horizontal="center" vertical="center" wrapText="1"/>
    </xf>
    <xf numFmtId="180" fontId="115" fillId="32" borderId="0" xfId="13073" applyFont="1" applyFill="1" applyBorder="1" applyAlignment="1">
      <alignment vertical="center"/>
    </xf>
    <xf numFmtId="180" fontId="115" fillId="32" borderId="0" xfId="13073" applyFont="1" applyFill="1" applyBorder="1" applyAlignment="1">
      <alignment horizontal="center" vertical="center"/>
    </xf>
    <xf numFmtId="180" fontId="114" fillId="0" borderId="0" xfId="13072" applyFont="1" applyFill="1" applyBorder="1" applyAlignment="1">
      <alignment horizontal="center" vertical="center" wrapText="1"/>
    </xf>
    <xf numFmtId="183" fontId="122" fillId="17" borderId="43" xfId="13076" applyNumberFormat="1" applyFont="1" applyFill="1" applyBorder="1" applyAlignment="1">
      <alignment horizontal="center" vertical="center"/>
    </xf>
    <xf numFmtId="180" fontId="132" fillId="0" borderId="0" xfId="13076" applyFont="1" applyAlignment="1">
      <alignment horizontal="center" vertical="center"/>
    </xf>
    <xf numFmtId="180" fontId="114" fillId="32" borderId="0" xfId="13073" applyFont="1" applyFill="1" applyBorder="1" applyAlignment="1">
      <alignment horizontal="center" vertical="center" shrinkToFit="1"/>
    </xf>
    <xf numFmtId="180" fontId="114" fillId="0" borderId="44" xfId="13072" applyFont="1" applyFill="1" applyBorder="1" applyAlignment="1">
      <alignment horizontal="center" vertical="center"/>
    </xf>
    <xf numFmtId="180" fontId="115" fillId="0" borderId="0" xfId="13071" applyFont="1" applyBorder="1" applyAlignment="1">
      <alignment vertical="center"/>
    </xf>
    <xf numFmtId="180" fontId="114" fillId="32" borderId="0" xfId="13071" applyFont="1" applyFill="1" applyBorder="1" applyAlignment="1">
      <alignment horizontal="center" vertical="center"/>
    </xf>
    <xf numFmtId="180" fontId="114" fillId="15" borderId="0" xfId="13073" applyFont="1" applyFill="1" applyBorder="1" applyAlignment="1">
      <alignment horizontal="center" vertical="center"/>
    </xf>
    <xf numFmtId="49" fontId="114" fillId="15" borderId="0" xfId="13073" applyNumberFormat="1" applyFont="1" applyFill="1" applyBorder="1" applyAlignment="1">
      <alignment horizontal="center" vertical="center" shrinkToFit="1"/>
    </xf>
    <xf numFmtId="180" fontId="114" fillId="15" borderId="0" xfId="13078" applyFont="1" applyFill="1" applyBorder="1" applyAlignment="1">
      <alignment horizontal="center" vertical="center" wrapText="1"/>
    </xf>
    <xf numFmtId="180" fontId="42" fillId="0" borderId="0" xfId="13071" applyFont="1" applyAlignment="1">
      <alignment vertical="center"/>
    </xf>
    <xf numFmtId="203" fontId="7" fillId="0" borderId="0" xfId="13071" applyNumberFormat="1" applyFont="1" applyFill="1" applyBorder="1" applyAlignment="1">
      <alignment horizontal="center"/>
    </xf>
    <xf numFmtId="0" fontId="44" fillId="16" borderId="23" xfId="12933" applyFont="1" applyFill="1" applyBorder="1" applyAlignment="1">
      <alignment horizontal="center" vertical="center" wrapText="1"/>
    </xf>
    <xf numFmtId="0" fontId="44" fillId="16" borderId="9" xfId="12933" applyFont="1" applyFill="1" applyBorder="1" applyAlignment="1">
      <alignment horizontal="center" vertical="center" wrapText="1"/>
    </xf>
    <xf numFmtId="0" fontId="44" fillId="16" borderId="8" xfId="12933" applyFont="1" applyFill="1" applyBorder="1" applyAlignment="1">
      <alignment horizontal="center" vertical="center" wrapText="1"/>
    </xf>
    <xf numFmtId="0" fontId="44" fillId="16" borderId="31" xfId="12933" applyFont="1" applyFill="1" applyBorder="1" applyAlignment="1">
      <alignment horizontal="center" vertical="center"/>
    </xf>
    <xf numFmtId="0" fontId="44" fillId="16" borderId="26" xfId="12933" applyFont="1" applyFill="1" applyBorder="1" applyAlignment="1">
      <alignment horizontal="center" vertical="center"/>
    </xf>
    <xf numFmtId="0" fontId="44" fillId="17" borderId="6" xfId="12933" applyFont="1" applyFill="1" applyBorder="1" applyAlignment="1">
      <alignment horizontal="center" vertical="center"/>
    </xf>
    <xf numFmtId="0" fontId="44" fillId="17" borderId="8" xfId="12933" applyFont="1" applyFill="1" applyBorder="1" applyAlignment="1">
      <alignment horizontal="center" vertical="center"/>
    </xf>
    <xf numFmtId="0" fontId="44" fillId="16" borderId="6" xfId="12933" applyFont="1" applyFill="1" applyBorder="1" applyAlignment="1">
      <alignment horizontal="center" vertical="center"/>
    </xf>
    <xf numFmtId="0" fontId="44" fillId="16" borderId="8" xfId="12933" applyFont="1" applyFill="1" applyBorder="1" applyAlignment="1">
      <alignment horizontal="center" vertical="center"/>
    </xf>
    <xf numFmtId="0" fontId="44" fillId="16" borderId="31" xfId="12933" applyFont="1" applyFill="1" applyBorder="1" applyAlignment="1">
      <alignment horizontal="center" vertical="center" wrapText="1"/>
    </xf>
    <xf numFmtId="0" fontId="44" fillId="16" borderId="26" xfId="12933" applyFont="1" applyFill="1" applyBorder="1" applyAlignment="1">
      <alignment horizontal="center" vertical="center" wrapText="1"/>
    </xf>
    <xf numFmtId="0" fontId="44" fillId="17" borderId="31" xfId="12933" applyFont="1" applyFill="1" applyBorder="1" applyAlignment="1">
      <alignment horizontal="center" vertical="center"/>
    </xf>
    <xf numFmtId="0" fontId="44" fillId="17" borderId="26" xfId="12933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vertical="center" shrinkToFit="1"/>
    </xf>
    <xf numFmtId="0" fontId="44" fillId="16" borderId="23" xfId="12933" applyFont="1" applyFill="1" applyBorder="1" applyAlignment="1">
      <alignment horizontal="center" vertical="center"/>
    </xf>
    <xf numFmtId="0" fontId="44" fillId="16" borderId="28" xfId="12933" applyFont="1" applyFill="1" applyBorder="1" applyAlignment="1">
      <alignment horizontal="center" vertical="center" wrapText="1"/>
    </xf>
    <xf numFmtId="0" fontId="44" fillId="16" borderId="30" xfId="12933" applyFont="1" applyFill="1" applyBorder="1" applyAlignment="1">
      <alignment horizontal="center" vertical="center" wrapText="1"/>
    </xf>
    <xf numFmtId="0" fontId="44" fillId="16" borderId="6" xfId="12933" applyFont="1" applyFill="1" applyBorder="1" applyAlignment="1">
      <alignment horizontal="center" vertical="center" wrapText="1"/>
    </xf>
    <xf numFmtId="0" fontId="44" fillId="16" borderId="35" xfId="12933" applyFont="1" applyFill="1" applyBorder="1" applyAlignment="1">
      <alignment horizontal="center" vertical="center"/>
    </xf>
    <xf numFmtId="49" fontId="44" fillId="0" borderId="31" xfId="12933" applyNumberFormat="1" applyFont="1" applyBorder="1" applyAlignment="1">
      <alignment horizontal="center" vertical="center" wrapText="1"/>
    </xf>
    <xf numFmtId="49" fontId="44" fillId="0" borderId="9" xfId="12933" applyNumberFormat="1" applyFont="1" applyBorder="1" applyAlignment="1">
      <alignment horizontal="center" vertical="center" wrapText="1"/>
    </xf>
    <xf numFmtId="49" fontId="44" fillId="0" borderId="26" xfId="12933" applyNumberFormat="1" applyFont="1" applyBorder="1" applyAlignment="1">
      <alignment horizontal="center" vertical="center" wrapText="1"/>
    </xf>
    <xf numFmtId="0" fontId="48" fillId="0" borderId="0" xfId="6447" applyFont="1" applyFill="1" applyBorder="1" applyAlignment="1">
      <alignment vertical="center" shrinkToFit="1"/>
    </xf>
    <xf numFmtId="0" fontId="48" fillId="16" borderId="0" xfId="6447" applyFont="1" applyFill="1" applyBorder="1" applyAlignment="1">
      <alignment vertical="center" shrinkToFit="1"/>
    </xf>
    <xf numFmtId="0" fontId="33" fillId="0" borderId="9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49" fontId="44" fillId="0" borderId="23" xfId="12933" applyNumberFormat="1" applyFont="1" applyBorder="1" applyAlignment="1">
      <alignment horizontal="center" vertical="center" wrapText="1"/>
    </xf>
    <xf numFmtId="49" fontId="44" fillId="0" borderId="8" xfId="12933" applyNumberFormat="1" applyFont="1" applyBorder="1" applyAlignment="1">
      <alignment horizontal="center" vertical="center" wrapText="1"/>
    </xf>
    <xf numFmtId="0" fontId="44" fillId="0" borderId="23" xfId="12933" applyFont="1" applyBorder="1" applyAlignment="1">
      <alignment horizontal="center" vertical="center" wrapText="1"/>
    </xf>
    <xf numFmtId="0" fontId="44" fillId="0" borderId="9" xfId="12933" applyFont="1" applyBorder="1" applyAlignment="1">
      <alignment horizontal="center" vertical="center" wrapText="1"/>
    </xf>
    <xf numFmtId="0" fontId="44" fillId="0" borderId="8" xfId="12933" applyFont="1" applyBorder="1" applyAlignment="1">
      <alignment horizontal="center" vertical="center" wrapText="1"/>
    </xf>
    <xf numFmtId="0" fontId="44" fillId="16" borderId="9" xfId="12933" applyFont="1" applyFill="1" applyBorder="1" applyAlignment="1">
      <alignment horizontal="center" vertical="center"/>
    </xf>
    <xf numFmtId="0" fontId="48" fillId="15" borderId="0" xfId="6447" applyFont="1" applyFill="1" applyBorder="1" applyAlignment="1">
      <alignment horizontal="center" vertical="center"/>
    </xf>
    <xf numFmtId="0" fontId="44" fillId="16" borderId="29" xfId="12933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44" fillId="16" borderId="36" xfId="12933" applyFont="1" applyFill="1" applyBorder="1" applyAlignment="1">
      <alignment horizontal="center" vertical="center" wrapText="1"/>
    </xf>
    <xf numFmtId="0" fontId="44" fillId="17" borderId="36" xfId="12933" applyFont="1" applyFill="1" applyBorder="1" applyAlignment="1">
      <alignment horizontal="center" vertical="center"/>
    </xf>
    <xf numFmtId="0" fontId="44" fillId="0" borderId="31" xfId="12933" applyFont="1" applyBorder="1" applyAlignment="1">
      <alignment horizontal="center" vertical="center"/>
    </xf>
    <xf numFmtId="0" fontId="44" fillId="0" borderId="36" xfId="12933" applyFont="1" applyBorder="1" applyAlignment="1">
      <alignment horizontal="center" vertical="center"/>
    </xf>
    <xf numFmtId="0" fontId="44" fillId="0" borderId="26" xfId="12933" applyFont="1" applyBorder="1" applyAlignment="1">
      <alignment horizontal="center" vertical="center"/>
    </xf>
    <xf numFmtId="0" fontId="44" fillId="0" borderId="35" xfId="12933" applyFont="1" applyBorder="1" applyAlignment="1">
      <alignment horizontal="center" vertical="center"/>
    </xf>
    <xf numFmtId="0" fontId="44" fillId="17" borderId="35" xfId="12933" applyFont="1" applyFill="1" applyBorder="1" applyAlignment="1">
      <alignment horizontal="center" vertical="center"/>
    </xf>
    <xf numFmtId="0" fontId="44" fillId="16" borderId="18" xfId="12933" applyFont="1" applyFill="1" applyBorder="1" applyAlignment="1">
      <alignment horizontal="center" vertical="center"/>
    </xf>
    <xf numFmtId="0" fontId="44" fillId="0" borderId="31" xfId="12933" applyFont="1" applyBorder="1" applyAlignment="1">
      <alignment horizontal="center" vertical="center" wrapText="1"/>
    </xf>
    <xf numFmtId="0" fontId="44" fillId="0" borderId="26" xfId="12933" applyFont="1" applyBorder="1" applyAlignment="1">
      <alignment horizontal="center" vertical="center" wrapText="1"/>
    </xf>
    <xf numFmtId="0" fontId="44" fillId="17" borderId="35" xfId="12933" applyFont="1" applyFill="1" applyBorder="1" applyAlignment="1">
      <alignment horizontal="center" vertical="center" wrapText="1"/>
    </xf>
    <xf numFmtId="0" fontId="44" fillId="0" borderId="3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33" fillId="0" borderId="8" xfId="0" applyFont="1" applyBorder="1" applyAlignment="1">
      <alignment horizontal="center" vertical="center"/>
    </xf>
    <xf numFmtId="0" fontId="44" fillId="16" borderId="37" xfId="12933" applyFont="1" applyFill="1" applyBorder="1" applyAlignment="1">
      <alignment horizontal="center" vertical="center"/>
    </xf>
    <xf numFmtId="0" fontId="44" fillId="16" borderId="37" xfId="12933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16" borderId="35" xfId="12933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4" fillId="0" borderId="36" xfId="12933" applyFont="1" applyBorder="1" applyAlignment="1">
      <alignment horizontal="center" vertical="center" wrapText="1"/>
    </xf>
    <xf numFmtId="182" fontId="44" fillId="16" borderId="23" xfId="12933" applyNumberFormat="1" applyFont="1" applyFill="1" applyBorder="1" applyAlignment="1">
      <alignment horizontal="center" vertical="center" wrapText="1"/>
    </xf>
    <xf numFmtId="182" fontId="44" fillId="16" borderId="9" xfId="12933" applyNumberFormat="1" applyFont="1" applyFill="1" applyBorder="1" applyAlignment="1">
      <alignment horizontal="center" vertical="center" wrapText="1"/>
    </xf>
    <xf numFmtId="182" fontId="44" fillId="16" borderId="8" xfId="12933" applyNumberFormat="1" applyFont="1" applyFill="1" applyBorder="1" applyAlignment="1">
      <alignment horizontal="center" vertical="center" wrapText="1"/>
    </xf>
    <xf numFmtId="0" fontId="44" fillId="16" borderId="21" xfId="12933" applyFont="1" applyFill="1" applyBorder="1" applyAlignment="1">
      <alignment horizontal="center" vertical="center"/>
    </xf>
    <xf numFmtId="0" fontId="44" fillId="0" borderId="6" xfId="12933" applyFont="1" applyBorder="1" applyAlignment="1">
      <alignment horizontal="center" vertical="center"/>
    </xf>
    <xf numFmtId="0" fontId="44" fillId="0" borderId="8" xfId="12933" applyFont="1" applyBorder="1" applyAlignment="1">
      <alignment horizontal="center" vertical="center"/>
    </xf>
    <xf numFmtId="0" fontId="44" fillId="16" borderId="7" xfId="12933" applyFont="1" applyFill="1" applyBorder="1" applyAlignment="1">
      <alignment horizontal="center" vertical="center"/>
    </xf>
    <xf numFmtId="0" fontId="44" fillId="16" borderId="29" xfId="12933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vertical="center" shrinkToFit="1"/>
    </xf>
    <xf numFmtId="182" fontId="44" fillId="16" borderId="29" xfId="12933" applyNumberFormat="1" applyFont="1" applyFill="1" applyBorder="1" applyAlignment="1">
      <alignment horizontal="center" vertical="center" wrapText="1"/>
    </xf>
    <xf numFmtId="0" fontId="44" fillId="0" borderId="6" xfId="12933" applyFont="1" applyBorder="1" applyAlignment="1">
      <alignment horizontal="center" vertical="center" wrapText="1"/>
    </xf>
    <xf numFmtId="0" fontId="48" fillId="15" borderId="0" xfId="6447" applyFont="1" applyFill="1" applyBorder="1" applyAlignment="1">
      <alignment vertical="center"/>
    </xf>
    <xf numFmtId="0" fontId="44" fillId="0" borderId="0" xfId="6447" applyFont="1" applyFill="1" applyBorder="1" applyAlignment="1">
      <alignment horizontal="center" vertical="center" shrinkToFit="1"/>
    </xf>
    <xf numFmtId="0" fontId="44" fillId="16" borderId="0" xfId="6447" applyFont="1" applyFill="1" applyBorder="1" applyAlignment="1">
      <alignment horizontal="center" vertical="center" shrinkToFit="1"/>
    </xf>
    <xf numFmtId="0" fontId="44" fillId="0" borderId="29" xfId="12933" applyFont="1" applyBorder="1" applyAlignment="1">
      <alignment horizontal="center" vertical="center" wrapText="1"/>
    </xf>
    <xf numFmtId="0" fontId="44" fillId="0" borderId="27" xfId="12933" applyFont="1" applyBorder="1" applyAlignment="1">
      <alignment horizontal="center" vertical="center" wrapText="1"/>
    </xf>
    <xf numFmtId="0" fontId="35" fillId="0" borderId="0" xfId="12932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28" xfId="12933" applyFont="1" applyBorder="1" applyAlignment="1">
      <alignment horizontal="center" vertical="center" wrapText="1"/>
    </xf>
    <xf numFmtId="0" fontId="44" fillId="16" borderId="15" xfId="6447" applyFont="1" applyFill="1" applyBorder="1" applyAlignment="1">
      <alignment horizontal="center" vertical="center" shrinkToFit="1"/>
    </xf>
    <xf numFmtId="14" fontId="44" fillId="0" borderId="31" xfId="12933" applyNumberFormat="1" applyFont="1" applyBorder="1" applyAlignment="1">
      <alignment horizontal="center" vertical="center" wrapText="1"/>
    </xf>
    <xf numFmtId="182" fontId="44" fillId="0" borderId="29" xfId="12933" applyNumberFormat="1" applyFont="1" applyBorder="1" applyAlignment="1">
      <alignment horizontal="center" vertical="center" wrapText="1"/>
    </xf>
    <xf numFmtId="49" fontId="44" fillId="0" borderId="31" xfId="12933" applyNumberFormat="1" applyFont="1" applyBorder="1" applyAlignment="1">
      <alignment horizontal="center" vertical="center"/>
    </xf>
    <xf numFmtId="49" fontId="44" fillId="0" borderId="9" xfId="12933" applyNumberFormat="1" applyFont="1" applyBorder="1" applyAlignment="1">
      <alignment horizontal="center" vertical="center"/>
    </xf>
    <xf numFmtId="49" fontId="44" fillId="0" borderId="26" xfId="12933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17" borderId="9" xfId="12933" applyFont="1" applyFill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185" fontId="44" fillId="0" borderId="31" xfId="0" applyNumberFormat="1" applyFont="1" applyBorder="1" applyAlignment="1">
      <alignment horizontal="center" vertical="center"/>
    </xf>
    <xf numFmtId="185" fontId="44" fillId="0" borderId="26" xfId="0" applyNumberFormat="1" applyFont="1" applyBorder="1" applyAlignment="1">
      <alignment horizontal="center" vertical="center"/>
    </xf>
    <xf numFmtId="0" fontId="44" fillId="17" borderId="22" xfId="12933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4" fillId="16" borderId="28" xfId="12933" applyFont="1" applyFill="1" applyBorder="1" applyAlignment="1">
      <alignment horizontal="center" vertical="center"/>
    </xf>
    <xf numFmtId="0" fontId="44" fillId="0" borderId="22" xfId="12933" applyFont="1" applyBorder="1" applyAlignment="1">
      <alignment horizontal="center" vertical="center"/>
    </xf>
    <xf numFmtId="0" fontId="44" fillId="17" borderId="37" xfId="12933" applyFont="1" applyFill="1" applyBorder="1" applyAlignment="1">
      <alignment horizontal="center" vertical="center"/>
    </xf>
    <xf numFmtId="0" fontId="44" fillId="16" borderId="27" xfId="12933" applyFont="1" applyFill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/>
    </xf>
    <xf numFmtId="0" fontId="44" fillId="0" borderId="23" xfId="12933" applyFont="1" applyBorder="1" applyAlignment="1">
      <alignment horizontal="center" vertical="center"/>
    </xf>
    <xf numFmtId="0" fontId="44" fillId="0" borderId="35" xfId="12933" applyFont="1" applyBorder="1" applyAlignment="1">
      <alignment horizontal="center" vertical="center" wrapText="1"/>
    </xf>
    <xf numFmtId="0" fontId="44" fillId="0" borderId="9" xfId="12933" applyFont="1" applyBorder="1" applyAlignment="1">
      <alignment horizontal="center" vertical="center"/>
    </xf>
    <xf numFmtId="0" fontId="44" fillId="16" borderId="22" xfId="12933" applyFont="1" applyFill="1" applyBorder="1" applyAlignment="1">
      <alignment horizontal="center" vertical="center"/>
    </xf>
    <xf numFmtId="0" fontId="44" fillId="16" borderId="24" xfId="12933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4" fillId="0" borderId="28" xfId="12933" applyFont="1" applyBorder="1" applyAlignment="1">
      <alignment horizontal="center" vertical="center"/>
    </xf>
    <xf numFmtId="183" fontId="54" fillId="17" borderId="38" xfId="13037" applyFont="1" applyFill="1" applyBorder="1" applyAlignment="1">
      <alignment vertical="center" wrapText="1"/>
    </xf>
    <xf numFmtId="183" fontId="54" fillId="17" borderId="31" xfId="13037" applyFont="1" applyFill="1" applyBorder="1" applyAlignment="1">
      <alignment vertical="center" wrapText="1"/>
    </xf>
    <xf numFmtId="183" fontId="54" fillId="17" borderId="36" xfId="13037" applyFont="1" applyFill="1" applyBorder="1" applyAlignment="1">
      <alignment vertical="center" wrapText="1"/>
    </xf>
    <xf numFmtId="183" fontId="54" fillId="17" borderId="26" xfId="13037" applyFont="1" applyFill="1" applyBorder="1" applyAlignment="1">
      <alignment vertical="center" wrapText="1"/>
    </xf>
    <xf numFmtId="183" fontId="56" fillId="17" borderId="0" xfId="13041" applyNumberFormat="1" applyFont="1" applyFill="1" applyBorder="1" applyAlignment="1">
      <alignment horizontal="left" vertical="center" shrinkToFit="1"/>
    </xf>
    <xf numFmtId="49" fontId="54" fillId="17" borderId="31" xfId="13039" applyNumberFormat="1" applyFont="1" applyFill="1" applyBorder="1" applyAlignment="1">
      <alignment horizontal="left" vertical="center"/>
    </xf>
    <xf numFmtId="49" fontId="54" fillId="17" borderId="26" xfId="13039" applyNumberFormat="1" applyFont="1" applyFill="1" applyBorder="1" applyAlignment="1">
      <alignment horizontal="left" vertical="center"/>
    </xf>
    <xf numFmtId="183" fontId="54" fillId="17" borderId="31" xfId="13039" applyNumberFormat="1" applyFont="1" applyFill="1" applyBorder="1" applyAlignment="1">
      <alignment vertical="center"/>
    </xf>
    <xf numFmtId="183" fontId="54" fillId="17" borderId="26" xfId="13039" applyNumberFormat="1" applyFont="1" applyFill="1" applyBorder="1" applyAlignment="1">
      <alignment vertical="center"/>
    </xf>
    <xf numFmtId="183" fontId="54" fillId="17" borderId="31" xfId="13039" applyFont="1" applyFill="1" applyBorder="1" applyAlignment="1">
      <alignment vertical="center"/>
    </xf>
    <xf numFmtId="183" fontId="54" fillId="17" borderId="26" xfId="13039" applyFont="1" applyFill="1" applyBorder="1" applyAlignment="1">
      <alignment vertical="center"/>
    </xf>
    <xf numFmtId="183" fontId="56" fillId="17" borderId="0" xfId="13041" applyFont="1" applyFill="1" applyBorder="1" applyAlignment="1">
      <alignment horizontal="left" vertical="center"/>
    </xf>
    <xf numFmtId="183" fontId="54" fillId="17" borderId="31" xfId="13037" applyNumberFormat="1" applyFont="1" applyFill="1" applyBorder="1" applyAlignment="1">
      <alignment vertical="center" wrapText="1"/>
    </xf>
    <xf numFmtId="183" fontId="54" fillId="17" borderId="36" xfId="13037" applyNumberFormat="1" applyFont="1" applyFill="1" applyBorder="1" applyAlignment="1">
      <alignment vertical="center" wrapText="1"/>
    </xf>
    <xf numFmtId="183" fontId="54" fillId="17" borderId="26" xfId="13037" applyNumberFormat="1" applyFont="1" applyFill="1" applyBorder="1" applyAlignment="1">
      <alignment vertical="center" wrapText="1"/>
    </xf>
    <xf numFmtId="182" fontId="54" fillId="17" borderId="31" xfId="13037" applyNumberFormat="1" applyFont="1" applyFill="1" applyBorder="1" applyAlignment="1">
      <alignment vertical="center"/>
    </xf>
    <xf numFmtId="182" fontId="54" fillId="17" borderId="36" xfId="13037" applyNumberFormat="1" applyFont="1" applyFill="1" applyBorder="1" applyAlignment="1">
      <alignment vertical="center"/>
    </xf>
    <xf numFmtId="182" fontId="54" fillId="17" borderId="26" xfId="13037" applyNumberFormat="1" applyFont="1" applyFill="1" applyBorder="1" applyAlignment="1">
      <alignment vertical="center"/>
    </xf>
    <xf numFmtId="183" fontId="56" fillId="17" borderId="0" xfId="13039" applyFont="1" applyFill="1" applyBorder="1" applyAlignment="1">
      <alignment horizontal="center" vertical="center"/>
    </xf>
    <xf numFmtId="183" fontId="70" fillId="0" borderId="0" xfId="13039" applyFont="1" applyAlignment="1">
      <alignment horizontal="center" vertical="center"/>
    </xf>
    <xf numFmtId="183" fontId="70" fillId="0" borderId="0" xfId="13036" applyFont="1" applyAlignment="1">
      <alignment horizontal="left" vertical="center"/>
    </xf>
    <xf numFmtId="183" fontId="56" fillId="17" borderId="0" xfId="13041" applyFont="1" applyFill="1" applyBorder="1" applyAlignment="1">
      <alignment horizontal="left" vertical="center" shrinkToFit="1"/>
    </xf>
    <xf numFmtId="49" fontId="54" fillId="17" borderId="31" xfId="13040" applyNumberFormat="1" applyFont="1" applyFill="1" applyBorder="1" applyAlignment="1">
      <alignment horizontal="left" vertical="center"/>
    </xf>
    <xf numFmtId="49" fontId="54" fillId="17" borderId="26" xfId="13040" applyNumberFormat="1" applyFont="1" applyFill="1" applyBorder="1" applyAlignment="1">
      <alignment horizontal="left" vertical="center"/>
    </xf>
    <xf numFmtId="182" fontId="54" fillId="17" borderId="31" xfId="13037" applyNumberFormat="1" applyFont="1" applyFill="1" applyBorder="1" applyAlignment="1">
      <alignment vertical="center" wrapText="1"/>
    </xf>
    <xf numFmtId="182" fontId="54" fillId="17" borderId="36" xfId="13037" applyNumberFormat="1" applyFont="1" applyFill="1" applyBorder="1" applyAlignment="1">
      <alignment vertical="center" wrapText="1"/>
    </xf>
    <xf numFmtId="182" fontId="54" fillId="17" borderId="26" xfId="13037" applyNumberFormat="1" applyFont="1" applyFill="1" applyBorder="1" applyAlignment="1">
      <alignment vertical="center" wrapText="1"/>
    </xf>
    <xf numFmtId="49" fontId="54" fillId="17" borderId="31" xfId="13040" applyNumberFormat="1" applyFont="1" applyFill="1" applyBorder="1" applyAlignment="1">
      <alignment vertical="center" wrapText="1"/>
    </xf>
    <xf numFmtId="49" fontId="54" fillId="17" borderId="36" xfId="13040" applyNumberFormat="1" applyFont="1" applyFill="1" applyBorder="1" applyAlignment="1">
      <alignment vertical="center" wrapText="1"/>
    </xf>
    <xf numFmtId="49" fontId="54" fillId="17" borderId="26" xfId="13040" applyNumberFormat="1" applyFont="1" applyFill="1" applyBorder="1" applyAlignment="1">
      <alignment vertical="center" wrapText="1"/>
    </xf>
    <xf numFmtId="176" fontId="74" fillId="0" borderId="31" xfId="13049" applyNumberFormat="1" applyFont="1" applyFill="1" applyBorder="1" applyAlignment="1">
      <alignment horizontal="center" vertical="center" wrapText="1"/>
    </xf>
    <xf numFmtId="176" fontId="74" fillId="0" borderId="26" xfId="13049" applyNumberFormat="1" applyFont="1" applyFill="1" applyBorder="1" applyAlignment="1">
      <alignment horizontal="center" vertical="center" wrapText="1"/>
    </xf>
    <xf numFmtId="176" fontId="9" fillId="17" borderId="31" xfId="13050" applyNumberFormat="1" applyFont="1" applyFill="1" applyBorder="1" applyAlignment="1">
      <alignment horizontal="center" vertical="center"/>
    </xf>
    <xf numFmtId="176" fontId="9" fillId="17" borderId="36" xfId="13050" applyNumberFormat="1" applyFont="1" applyFill="1" applyBorder="1" applyAlignment="1">
      <alignment horizontal="center" vertical="center"/>
    </xf>
    <xf numFmtId="176" fontId="9" fillId="17" borderId="26" xfId="13050" applyNumberFormat="1" applyFont="1" applyFill="1" applyBorder="1" applyAlignment="1">
      <alignment horizontal="center" vertical="center"/>
    </xf>
    <xf numFmtId="176" fontId="9" fillId="0" borderId="31" xfId="13050" applyNumberFormat="1" applyFont="1" applyFill="1" applyBorder="1" applyAlignment="1">
      <alignment horizontal="center" vertical="center" wrapText="1"/>
    </xf>
    <xf numFmtId="176" fontId="9" fillId="0" borderId="36" xfId="13050" applyNumberFormat="1" applyFont="1" applyFill="1" applyBorder="1" applyAlignment="1">
      <alignment horizontal="center" vertical="center" wrapText="1"/>
    </xf>
    <xf numFmtId="176" fontId="9" fillId="0" borderId="26" xfId="13050" applyNumberFormat="1" applyFont="1" applyFill="1" applyBorder="1" applyAlignment="1">
      <alignment horizontal="center" vertical="center" wrapText="1"/>
    </xf>
    <xf numFmtId="176" fontId="9" fillId="0" borderId="31" xfId="13050" applyNumberFormat="1" applyFont="1" applyFill="1" applyBorder="1" applyAlignment="1">
      <alignment horizontal="center" vertical="center"/>
    </xf>
    <xf numFmtId="176" fontId="9" fillId="0" borderId="36" xfId="13050" applyNumberFormat="1" applyFont="1" applyFill="1" applyBorder="1" applyAlignment="1">
      <alignment horizontal="center" vertical="center"/>
    </xf>
    <xf numFmtId="176" fontId="9" fillId="0" borderId="26" xfId="13050" applyNumberFormat="1" applyFont="1" applyFill="1" applyBorder="1" applyAlignment="1">
      <alignment horizontal="center" vertical="center"/>
    </xf>
    <xf numFmtId="200" fontId="9" fillId="17" borderId="31" xfId="13050" applyNumberFormat="1" applyFont="1" applyFill="1" applyBorder="1" applyAlignment="1">
      <alignment horizontal="center" vertical="center" wrapText="1"/>
    </xf>
    <xf numFmtId="200" fontId="9" fillId="17" borderId="36" xfId="13050" applyNumberFormat="1" applyFont="1" applyFill="1" applyBorder="1" applyAlignment="1">
      <alignment horizontal="center" vertical="center" wrapText="1"/>
    </xf>
    <xf numFmtId="200" fontId="9" fillId="17" borderId="26" xfId="13050" applyNumberFormat="1" applyFont="1" applyFill="1" applyBorder="1" applyAlignment="1">
      <alignment horizontal="center" vertical="center" wrapText="1"/>
    </xf>
    <xf numFmtId="176" fontId="9" fillId="17" borderId="31" xfId="13049" applyNumberFormat="1" applyFont="1" applyFill="1" applyBorder="1" applyAlignment="1">
      <alignment horizontal="center" vertical="center" wrapText="1"/>
    </xf>
    <xf numFmtId="176" fontId="9" fillId="17" borderId="36" xfId="13049" applyNumberFormat="1" applyFont="1" applyFill="1" applyBorder="1" applyAlignment="1">
      <alignment horizontal="center" vertical="center" wrapText="1"/>
    </xf>
    <xf numFmtId="176" fontId="9" fillId="17" borderId="26" xfId="13049" applyNumberFormat="1" applyFont="1" applyFill="1" applyBorder="1" applyAlignment="1">
      <alignment horizontal="center" vertical="center" wrapText="1"/>
    </xf>
    <xf numFmtId="200" fontId="73" fillId="0" borderId="31" xfId="13049" applyNumberFormat="1" applyFont="1" applyFill="1" applyBorder="1" applyAlignment="1">
      <alignment horizontal="center" vertical="center" wrapText="1"/>
    </xf>
    <xf numFmtId="200" fontId="73" fillId="0" borderId="36" xfId="13049" applyNumberFormat="1" applyFont="1" applyFill="1" applyBorder="1" applyAlignment="1">
      <alignment horizontal="center" vertical="center" wrapText="1"/>
    </xf>
    <xf numFmtId="200" fontId="73" fillId="0" borderId="26" xfId="13049" applyNumberFormat="1" applyFont="1" applyFill="1" applyBorder="1" applyAlignment="1">
      <alignment horizontal="center" vertical="center" wrapText="1"/>
    </xf>
    <xf numFmtId="176" fontId="73" fillId="0" borderId="31" xfId="13049" applyNumberFormat="1" applyFont="1" applyFill="1" applyBorder="1" applyAlignment="1">
      <alignment horizontal="center" vertical="center" wrapText="1"/>
    </xf>
    <xf numFmtId="176" fontId="73" fillId="0" borderId="36" xfId="13049" applyNumberFormat="1" applyFont="1" applyFill="1" applyBorder="1" applyAlignment="1">
      <alignment horizontal="center" vertical="center" wrapText="1"/>
    </xf>
    <xf numFmtId="176" fontId="73" fillId="0" borderId="26" xfId="13049" applyNumberFormat="1" applyFont="1" applyFill="1" applyBorder="1" applyAlignment="1">
      <alignment horizontal="center" vertical="center" wrapText="1"/>
    </xf>
    <xf numFmtId="176" fontId="73" fillId="17" borderId="31" xfId="13050" applyNumberFormat="1" applyFont="1" applyFill="1" applyBorder="1" applyAlignment="1">
      <alignment horizontal="center" vertical="center" wrapText="1"/>
    </xf>
    <xf numFmtId="176" fontId="73" fillId="17" borderId="36" xfId="13050" applyNumberFormat="1" applyFont="1" applyFill="1" applyBorder="1" applyAlignment="1">
      <alignment horizontal="center" vertical="center" wrapText="1"/>
    </xf>
    <xf numFmtId="176" fontId="73" fillId="17" borderId="26" xfId="13050" applyNumberFormat="1" applyFont="1" applyFill="1" applyBorder="1" applyAlignment="1">
      <alignment horizontal="center" vertical="center" wrapText="1"/>
    </xf>
    <xf numFmtId="176" fontId="74" fillId="17" borderId="31" xfId="13049" applyNumberFormat="1" applyFont="1" applyFill="1" applyBorder="1" applyAlignment="1">
      <alignment horizontal="center" vertical="center" wrapText="1"/>
    </xf>
    <xf numFmtId="176" fontId="74" fillId="17" borderId="26" xfId="13049" applyNumberFormat="1" applyFont="1" applyFill="1" applyBorder="1" applyAlignment="1">
      <alignment horizontal="center" vertical="center" wrapText="1"/>
    </xf>
    <xf numFmtId="176" fontId="9" fillId="17" borderId="31" xfId="13049" applyNumberFormat="1" applyFont="1" applyFill="1" applyBorder="1" applyAlignment="1">
      <alignment horizontal="center" vertical="center"/>
    </xf>
    <xf numFmtId="176" fontId="9" fillId="17" borderId="36" xfId="13049" applyNumberFormat="1" applyFont="1" applyFill="1" applyBorder="1" applyAlignment="1">
      <alignment horizontal="center" vertical="center"/>
    </xf>
    <xf numFmtId="176" fontId="9" fillId="17" borderId="26" xfId="13049" applyNumberFormat="1" applyFont="1" applyFill="1" applyBorder="1" applyAlignment="1">
      <alignment horizontal="center" vertical="center"/>
    </xf>
    <xf numFmtId="176" fontId="74" fillId="0" borderId="38" xfId="13049" applyNumberFormat="1" applyFont="1" applyFill="1" applyBorder="1" applyAlignment="1">
      <alignment horizontal="center" vertical="center" wrapText="1"/>
    </xf>
    <xf numFmtId="176" fontId="9" fillId="17" borderId="38" xfId="13049" applyNumberFormat="1" applyFont="1" applyFill="1" applyBorder="1" applyAlignment="1">
      <alignment horizontal="center" vertical="center" wrapText="1"/>
    </xf>
    <xf numFmtId="176" fontId="9" fillId="0" borderId="31" xfId="13049" applyNumberFormat="1" applyFont="1" applyFill="1" applyBorder="1" applyAlignment="1">
      <alignment horizontal="center" vertical="center"/>
    </xf>
    <xf numFmtId="176" fontId="9" fillId="0" borderId="36" xfId="13049" applyNumberFormat="1" applyFont="1" applyFill="1" applyBorder="1" applyAlignment="1">
      <alignment horizontal="center" vertical="center"/>
    </xf>
    <xf numFmtId="176" fontId="9" fillId="0" borderId="26" xfId="13049" applyNumberFormat="1" applyFont="1" applyFill="1" applyBorder="1" applyAlignment="1">
      <alignment horizontal="center" vertical="center"/>
    </xf>
    <xf numFmtId="176" fontId="74" fillId="17" borderId="36" xfId="13049" applyNumberFormat="1" applyFont="1" applyFill="1" applyBorder="1" applyAlignment="1">
      <alignment horizontal="center" vertical="center" wrapText="1"/>
    </xf>
    <xf numFmtId="176" fontId="73" fillId="17" borderId="31" xfId="13049" applyNumberFormat="1" applyFont="1" applyFill="1" applyBorder="1" applyAlignment="1">
      <alignment horizontal="center" vertical="center" wrapText="1"/>
    </xf>
    <xf numFmtId="176" fontId="73" fillId="17" borderId="26" xfId="13049" applyNumberFormat="1" applyFont="1" applyFill="1" applyBorder="1" applyAlignment="1">
      <alignment horizontal="center" vertical="center" wrapText="1"/>
    </xf>
    <xf numFmtId="200" fontId="9" fillId="17" borderId="31" xfId="13050" applyNumberFormat="1" applyFont="1" applyFill="1" applyBorder="1" applyAlignment="1">
      <alignment horizontal="center" vertical="center"/>
    </xf>
    <xf numFmtId="200" fontId="9" fillId="17" borderId="26" xfId="13050" applyNumberFormat="1" applyFont="1" applyFill="1" applyBorder="1" applyAlignment="1">
      <alignment horizontal="center" vertical="center"/>
    </xf>
    <xf numFmtId="176" fontId="74" fillId="17" borderId="38" xfId="13049" applyNumberFormat="1" applyFont="1" applyFill="1" applyBorder="1" applyAlignment="1">
      <alignment horizontal="center" vertical="center" wrapText="1"/>
    </xf>
    <xf numFmtId="176" fontId="74" fillId="0" borderId="36" xfId="13049" applyNumberFormat="1" applyFont="1" applyFill="1" applyBorder="1" applyAlignment="1">
      <alignment horizontal="center" vertical="center" wrapText="1"/>
    </xf>
    <xf numFmtId="176" fontId="73" fillId="17" borderId="36" xfId="13049" applyNumberFormat="1" applyFont="1" applyFill="1" applyBorder="1" applyAlignment="1">
      <alignment horizontal="center" vertical="center" wrapText="1"/>
    </xf>
    <xf numFmtId="183" fontId="35" fillId="0" borderId="0" xfId="13058" applyFont="1" applyBorder="1" applyAlignment="1">
      <alignment horizontal="center" vertical="center"/>
    </xf>
    <xf numFmtId="183" fontId="42" fillId="15" borderId="0" xfId="13052" applyFont="1" applyFill="1" applyBorder="1" applyAlignment="1">
      <alignment horizontal="left" vertical="center"/>
    </xf>
    <xf numFmtId="176" fontId="73" fillId="17" borderId="38" xfId="13049" applyNumberFormat="1" applyFont="1" applyFill="1" applyBorder="1" applyAlignment="1">
      <alignment horizontal="center" vertical="center" wrapText="1"/>
    </xf>
    <xf numFmtId="197" fontId="79" fillId="29" borderId="69" xfId="13059" applyFont="1" applyFill="1" applyBorder="1" applyAlignment="1">
      <alignment horizontal="center" vertical="center" wrapText="1"/>
    </xf>
    <xf numFmtId="197" fontId="79" fillId="29" borderId="57" xfId="13059" applyFont="1" applyFill="1" applyBorder="1" applyAlignment="1">
      <alignment horizontal="center" vertical="center" wrapText="1"/>
    </xf>
    <xf numFmtId="197" fontId="79" fillId="0" borderId="43" xfId="13059" applyFont="1" applyFill="1" applyBorder="1" applyAlignment="1">
      <alignment horizontal="center" vertical="center"/>
    </xf>
    <xf numFmtId="197" fontId="86" fillId="0" borderId="44" xfId="13059" applyFont="1" applyFill="1" applyBorder="1" applyAlignment="1">
      <alignment horizontal="center" vertical="center"/>
    </xf>
    <xf numFmtId="197" fontId="86" fillId="0" borderId="9" xfId="13059" applyFont="1" applyFill="1" applyBorder="1" applyAlignment="1">
      <alignment horizontal="center" vertical="center"/>
    </xf>
    <xf numFmtId="197" fontId="86" fillId="0" borderId="51" xfId="13059" applyFont="1" applyFill="1" applyBorder="1" applyAlignment="1">
      <alignment horizontal="center" vertical="center"/>
    </xf>
    <xf numFmtId="197" fontId="79" fillId="31" borderId="43" xfId="13059" applyFont="1" applyFill="1" applyBorder="1" applyAlignment="1">
      <alignment horizontal="center" vertical="center"/>
    </xf>
    <xf numFmtId="197" fontId="79" fillId="0" borderId="43" xfId="13059" applyFont="1" applyBorder="1" applyAlignment="1">
      <alignment horizontal="center" vertical="center"/>
    </xf>
    <xf numFmtId="197" fontId="79" fillId="0" borderId="44" xfId="13059" applyFont="1" applyBorder="1" applyAlignment="1">
      <alignment horizontal="center" vertical="center"/>
    </xf>
    <xf numFmtId="197" fontId="79" fillId="16" borderId="43" xfId="13059" applyFont="1" applyFill="1" applyBorder="1" applyAlignment="1">
      <alignment horizontal="center" vertical="center" wrapText="1"/>
    </xf>
    <xf numFmtId="197" fontId="86" fillId="0" borderId="43" xfId="13059" applyFont="1" applyFill="1" applyBorder="1" applyAlignment="1">
      <alignment horizontal="center" vertical="center"/>
    </xf>
    <xf numFmtId="197" fontId="82" fillId="0" borderId="0" xfId="13059" applyFont="1" applyFill="1" applyBorder="1" applyAlignment="1">
      <alignment horizontal="left" vertical="center" shrinkToFit="1"/>
    </xf>
    <xf numFmtId="197" fontId="79" fillId="30" borderId="44" xfId="13059" applyFont="1" applyFill="1" applyBorder="1" applyAlignment="1">
      <alignment horizontal="center" vertical="center"/>
    </xf>
    <xf numFmtId="197" fontId="79" fillId="30" borderId="51" xfId="13059" applyFont="1" applyFill="1" applyBorder="1" applyAlignment="1">
      <alignment horizontal="center" vertical="center"/>
    </xf>
    <xf numFmtId="197" fontId="79" fillId="0" borderId="68" xfId="13059" applyFont="1" applyBorder="1" applyAlignment="1">
      <alignment horizontal="center" vertical="center"/>
    </xf>
    <xf numFmtId="197" fontId="79" fillId="0" borderId="0" xfId="13059" applyFont="1" applyBorder="1" applyAlignment="1">
      <alignment horizontal="center" vertical="center"/>
    </xf>
    <xf numFmtId="197" fontId="79" fillId="0" borderId="43" xfId="13060" applyFont="1" applyFill="1" applyBorder="1" applyAlignment="1">
      <alignment horizontal="center" vertical="center" wrapText="1"/>
    </xf>
    <xf numFmtId="197" fontId="79" fillId="0" borderId="38" xfId="13060" applyFont="1" applyFill="1" applyBorder="1" applyAlignment="1">
      <alignment horizontal="center" vertical="center" wrapText="1"/>
    </xf>
    <xf numFmtId="197" fontId="82" fillId="0" borderId="72" xfId="13059" applyFont="1" applyFill="1" applyBorder="1" applyAlignment="1">
      <alignment horizontal="left" vertical="center" shrinkToFit="1"/>
    </xf>
    <xf numFmtId="197" fontId="82" fillId="0" borderId="15" xfId="13059" applyFont="1" applyFill="1" applyBorder="1" applyAlignment="1">
      <alignment horizontal="left" vertical="center" shrinkToFit="1"/>
    </xf>
    <xf numFmtId="197" fontId="82" fillId="16" borderId="0" xfId="13059" applyFont="1" applyFill="1" applyBorder="1" applyAlignment="1">
      <alignment horizontal="left" vertical="center" wrapText="1" shrinkToFit="1"/>
    </xf>
    <xf numFmtId="197" fontId="79" fillId="19" borderId="43" xfId="13063" applyFont="1" applyFill="1" applyBorder="1" applyAlignment="1">
      <alignment horizontal="center" vertical="center"/>
    </xf>
    <xf numFmtId="197" fontId="79" fillId="16" borderId="44" xfId="13059" applyFont="1" applyFill="1" applyBorder="1" applyAlignment="1">
      <alignment horizontal="center" vertical="center" wrapText="1"/>
    </xf>
    <xf numFmtId="197" fontId="79" fillId="16" borderId="51" xfId="13059" applyFont="1" applyFill="1" applyBorder="1" applyAlignment="1">
      <alignment horizontal="center" vertical="center" wrapText="1"/>
    </xf>
    <xf numFmtId="184" fontId="82" fillId="0" borderId="51" xfId="13059" applyNumberFormat="1" applyFont="1" applyFill="1" applyBorder="1" applyAlignment="1">
      <alignment horizontal="left" vertical="center" shrinkToFit="1"/>
    </xf>
    <xf numFmtId="49" fontId="82" fillId="0" borderId="51" xfId="13059" applyNumberFormat="1" applyFont="1" applyFill="1" applyBorder="1" applyAlignment="1">
      <alignment horizontal="left" vertical="center" shrinkToFit="1"/>
    </xf>
    <xf numFmtId="197" fontId="82" fillId="0" borderId="51" xfId="13059" applyFont="1" applyFill="1" applyBorder="1" applyAlignment="1">
      <alignment horizontal="left" vertical="center" shrinkToFit="1"/>
    </xf>
    <xf numFmtId="197" fontId="79" fillId="20" borderId="73" xfId="13059" applyFont="1" applyFill="1" applyBorder="1" applyAlignment="1">
      <alignment horizontal="center" vertical="center"/>
    </xf>
    <xf numFmtId="197" fontId="79" fillId="0" borderId="57" xfId="13059" applyFont="1" applyBorder="1" applyAlignment="1"/>
    <xf numFmtId="197" fontId="79" fillId="20" borderId="43" xfId="13059" applyFont="1" applyFill="1" applyBorder="1" applyAlignment="1">
      <alignment horizontal="center" vertical="center"/>
    </xf>
    <xf numFmtId="197" fontId="79" fillId="0" borderId="43" xfId="13059" applyFont="1" applyBorder="1" applyAlignment="1"/>
    <xf numFmtId="197" fontId="79" fillId="0" borderId="44" xfId="13059" applyFont="1" applyFill="1" applyBorder="1" applyAlignment="1">
      <alignment horizontal="center" vertical="center"/>
    </xf>
    <xf numFmtId="197" fontId="79" fillId="0" borderId="9" xfId="13059" applyFont="1" applyFill="1" applyBorder="1" applyAlignment="1">
      <alignment horizontal="center" vertical="center"/>
    </xf>
    <xf numFmtId="197" fontId="79" fillId="0" borderId="51" xfId="13059" applyFont="1" applyFill="1" applyBorder="1" applyAlignment="1">
      <alignment horizontal="center" vertical="center"/>
    </xf>
    <xf numFmtId="197" fontId="82" fillId="16" borderId="15" xfId="13059" applyFont="1" applyFill="1" applyBorder="1" applyAlignment="1">
      <alignment horizontal="left" vertical="center" wrapText="1" shrinkToFit="1"/>
    </xf>
    <xf numFmtId="197" fontId="79" fillId="0" borderId="0" xfId="13059" applyFont="1" applyFill="1" applyBorder="1" applyAlignment="1"/>
    <xf numFmtId="197" fontId="79" fillId="31" borderId="43" xfId="13059" applyFont="1" applyFill="1" applyBorder="1" applyAlignment="1"/>
    <xf numFmtId="197" fontId="79" fillId="20" borderId="44" xfId="13059" applyFont="1" applyFill="1" applyBorder="1" applyAlignment="1">
      <alignment horizontal="center" vertical="center"/>
    </xf>
    <xf numFmtId="197" fontId="79" fillId="20" borderId="9" xfId="13059" applyFont="1" applyFill="1" applyBorder="1" applyAlignment="1">
      <alignment horizontal="center" vertical="center"/>
    </xf>
    <xf numFmtId="197" fontId="79" fillId="20" borderId="74" xfId="13059" applyFont="1" applyFill="1" applyBorder="1" applyAlignment="1">
      <alignment horizontal="center" vertical="center"/>
    </xf>
    <xf numFmtId="197" fontId="79" fillId="0" borderId="54" xfId="13059" applyFont="1" applyBorder="1" applyAlignment="1"/>
    <xf numFmtId="197" fontId="79" fillId="19" borderId="73" xfId="13059" applyFont="1" applyFill="1" applyBorder="1" applyAlignment="1">
      <alignment horizontal="center" vertical="center"/>
    </xf>
    <xf numFmtId="197" fontId="79" fillId="19" borderId="57" xfId="13059" applyFont="1" applyFill="1" applyBorder="1" applyAlignment="1"/>
    <xf numFmtId="197" fontId="79" fillId="24" borderId="43" xfId="13063" applyFont="1" applyFill="1" applyBorder="1" applyAlignment="1">
      <alignment horizontal="center" vertical="center"/>
    </xf>
    <xf numFmtId="197" fontId="79" fillId="20" borderId="71" xfId="13059" applyFont="1" applyFill="1" applyBorder="1" applyAlignment="1">
      <alignment horizontal="center" vertical="center"/>
    </xf>
    <xf numFmtId="197" fontId="79" fillId="0" borderId="46" xfId="13059" applyFont="1" applyBorder="1" applyAlignment="1"/>
    <xf numFmtId="197" fontId="79" fillId="21" borderId="43" xfId="13059" applyFont="1" applyFill="1" applyBorder="1" applyAlignment="1">
      <alignment horizontal="center" vertical="center"/>
    </xf>
    <xf numFmtId="197" fontId="79" fillId="21" borderId="43" xfId="13059" applyFont="1" applyFill="1" applyBorder="1" applyAlignment="1"/>
    <xf numFmtId="197" fontId="79" fillId="20" borderId="75" xfId="13059" applyFont="1" applyFill="1" applyBorder="1" applyAlignment="1">
      <alignment horizontal="center" vertical="center"/>
    </xf>
    <xf numFmtId="197" fontId="79" fillId="0" borderId="0" xfId="13059" applyFont="1" applyBorder="1" applyAlignment="1"/>
    <xf numFmtId="197" fontId="79" fillId="20" borderId="69" xfId="13059" applyFont="1" applyFill="1" applyBorder="1" applyAlignment="1">
      <alignment horizontal="center" vertical="center"/>
    </xf>
    <xf numFmtId="197" fontId="79" fillId="20" borderId="59" xfId="13059" applyFont="1" applyFill="1" applyBorder="1" applyAlignment="1">
      <alignment horizontal="center" vertical="center"/>
    </xf>
    <xf numFmtId="197" fontId="79" fillId="20" borderId="76" xfId="13059" applyFont="1" applyFill="1" applyBorder="1" applyAlignment="1">
      <alignment horizontal="center" vertical="center"/>
    </xf>
    <xf numFmtId="197" fontId="79" fillId="20" borderId="58" xfId="13059" applyFont="1" applyFill="1" applyBorder="1" applyAlignment="1">
      <alignment horizontal="center" vertical="center"/>
    </xf>
    <xf numFmtId="197" fontId="79" fillId="21" borderId="69" xfId="13059" applyFont="1" applyFill="1" applyBorder="1" applyAlignment="1">
      <alignment horizontal="center" vertical="center"/>
    </xf>
    <xf numFmtId="197" fontId="79" fillId="21" borderId="59" xfId="13059" applyFont="1" applyFill="1" applyBorder="1" applyAlignment="1">
      <alignment horizontal="center" vertical="center"/>
    </xf>
    <xf numFmtId="197" fontId="79" fillId="31" borderId="69" xfId="13059" applyFont="1" applyFill="1" applyBorder="1" applyAlignment="1">
      <alignment horizontal="center" vertical="center"/>
    </xf>
    <xf numFmtId="197" fontId="79" fillId="31" borderId="59" xfId="13059" applyFont="1" applyFill="1" applyBorder="1" applyAlignment="1">
      <alignment horizontal="center" vertical="center"/>
    </xf>
    <xf numFmtId="197" fontId="79" fillId="21" borderId="43" xfId="13059" applyFont="1" applyFill="1" applyBorder="1" applyAlignment="1">
      <alignment horizontal="center"/>
    </xf>
    <xf numFmtId="197" fontId="79" fillId="0" borderId="43" xfId="13059" applyFont="1" applyBorder="1" applyAlignment="1">
      <alignment horizontal="center"/>
    </xf>
    <xf numFmtId="197" fontId="79" fillId="0" borderId="73" xfId="13059" applyFont="1" applyBorder="1" applyAlignment="1">
      <alignment horizontal="center" vertical="center"/>
    </xf>
    <xf numFmtId="197" fontId="82" fillId="15" borderId="0" xfId="13066" applyFont="1" applyFill="1" applyBorder="1" applyAlignment="1">
      <alignment horizontal="left" vertical="center"/>
    </xf>
    <xf numFmtId="197" fontId="79" fillId="31" borderId="43" xfId="13059" applyFont="1" applyFill="1" applyBorder="1" applyAlignment="1">
      <alignment horizontal="center"/>
    </xf>
    <xf numFmtId="197" fontId="79" fillId="0" borderId="43" xfId="13059" applyFont="1" applyFill="1" applyBorder="1" applyAlignment="1">
      <alignment horizontal="center"/>
    </xf>
    <xf numFmtId="197" fontId="79" fillId="0" borderId="43" xfId="13061" applyFont="1" applyFill="1" applyBorder="1" applyAlignment="1">
      <alignment horizontal="center" vertical="center" wrapText="1"/>
    </xf>
    <xf numFmtId="197" fontId="79" fillId="8" borderId="44" xfId="13059" applyFont="1" applyFill="1" applyBorder="1" applyAlignment="1">
      <alignment horizontal="center" vertical="center"/>
    </xf>
    <xf numFmtId="197" fontId="79" fillId="8" borderId="51" xfId="13059" applyFont="1" applyFill="1" applyBorder="1" applyAlignment="1">
      <alignment horizontal="center" vertical="center"/>
    </xf>
    <xf numFmtId="197" fontId="79" fillId="0" borderId="78" xfId="13059" applyFont="1" applyBorder="1" applyAlignment="1">
      <alignment horizontal="center" vertical="center"/>
    </xf>
    <xf numFmtId="197" fontId="79" fillId="0" borderId="77" xfId="13059" applyFont="1" applyBorder="1" applyAlignment="1">
      <alignment horizontal="center" vertical="center"/>
    </xf>
    <xf numFmtId="197" fontId="79" fillId="0" borderId="69" xfId="13059" applyFont="1" applyBorder="1" applyAlignment="1">
      <alignment horizontal="center" vertical="center"/>
    </xf>
    <xf numFmtId="197" fontId="79" fillId="0" borderId="59" xfId="13059" applyFont="1" applyBorder="1" applyAlignment="1">
      <alignment horizontal="center" vertical="center"/>
    </xf>
    <xf numFmtId="197" fontId="79" fillId="8" borderId="43" xfId="13059" applyFont="1" applyFill="1" applyBorder="1" applyAlignment="1">
      <alignment horizontal="center" vertical="center"/>
    </xf>
    <xf numFmtId="197" fontId="79" fillId="8" borderId="43" xfId="13059" applyFont="1" applyFill="1" applyBorder="1" applyAlignment="1">
      <alignment horizontal="center"/>
    </xf>
    <xf numFmtId="197" fontId="79" fillId="0" borderId="44" xfId="13059" applyFont="1" applyBorder="1" applyAlignment="1">
      <alignment horizontal="center" vertical="center" wrapText="1"/>
    </xf>
    <xf numFmtId="197" fontId="79" fillId="0" borderId="9" xfId="13059" applyFont="1" applyBorder="1" applyAlignment="1">
      <alignment horizontal="center" vertical="center" wrapText="1"/>
    </xf>
    <xf numFmtId="197" fontId="79" fillId="0" borderId="51" xfId="13059" applyFont="1" applyBorder="1" applyAlignment="1">
      <alignment horizontal="center" vertical="center" wrapText="1"/>
    </xf>
    <xf numFmtId="197" fontId="79" fillId="0" borderId="43" xfId="13059" applyFont="1" applyBorder="1" applyAlignment="1">
      <alignment horizontal="center" vertical="center" wrapText="1"/>
    </xf>
    <xf numFmtId="197" fontId="79" fillId="0" borderId="51" xfId="13059" applyFont="1" applyBorder="1" applyAlignment="1">
      <alignment horizontal="center" vertical="center"/>
    </xf>
    <xf numFmtId="197" fontId="79" fillId="0" borderId="63" xfId="13059" applyFont="1" applyBorder="1" applyAlignment="1">
      <alignment horizontal="center" vertical="center"/>
    </xf>
    <xf numFmtId="197" fontId="79" fillId="0" borderId="59" xfId="13059" applyFont="1" applyBorder="1" applyAlignment="1"/>
    <xf numFmtId="197" fontId="79" fillId="8" borderId="44" xfId="13059" applyFont="1" applyFill="1" applyBorder="1" applyAlignment="1">
      <alignment horizontal="center"/>
    </xf>
    <xf numFmtId="197" fontId="79" fillId="0" borderId="44" xfId="13059" applyFont="1" applyBorder="1" applyAlignment="1">
      <alignment horizontal="center"/>
    </xf>
    <xf numFmtId="197" fontId="79" fillId="0" borderId="71" xfId="13059" applyFont="1" applyBorder="1" applyAlignment="1">
      <alignment horizontal="center" vertical="center"/>
    </xf>
    <xf numFmtId="197" fontId="79" fillId="31" borderId="44" xfId="13059" applyFont="1" applyFill="1" applyBorder="1" applyAlignment="1">
      <alignment horizontal="center"/>
    </xf>
    <xf numFmtId="197" fontId="86" fillId="0" borderId="44" xfId="13059" applyFont="1" applyFill="1" applyBorder="1" applyAlignment="1">
      <alignment horizontal="center" vertical="center" wrapText="1"/>
    </xf>
    <xf numFmtId="197" fontId="86" fillId="0" borderId="9" xfId="13059" applyFont="1" applyFill="1" applyBorder="1" applyAlignment="1">
      <alignment horizontal="center" vertical="center" wrapText="1"/>
    </xf>
    <xf numFmtId="197" fontId="86" fillId="0" borderId="51" xfId="13059" applyFont="1" applyFill="1" applyBorder="1" applyAlignment="1">
      <alignment horizontal="center" vertical="center" wrapText="1"/>
    </xf>
    <xf numFmtId="197" fontId="79" fillId="21" borderId="44" xfId="13059" applyFont="1" applyFill="1" applyBorder="1" applyAlignment="1">
      <alignment horizontal="center" vertical="center"/>
    </xf>
    <xf numFmtId="197" fontId="79" fillId="21" borderId="51" xfId="13059" applyFont="1" applyFill="1" applyBorder="1" applyAlignment="1">
      <alignment horizontal="center" vertical="center"/>
    </xf>
    <xf numFmtId="197" fontId="79" fillId="0" borderId="44" xfId="13061" applyFont="1" applyFill="1" applyBorder="1" applyAlignment="1">
      <alignment horizontal="center" vertical="center" wrapText="1"/>
    </xf>
    <xf numFmtId="197" fontId="79" fillId="0" borderId="9" xfId="13061" applyFont="1" applyFill="1" applyBorder="1" applyAlignment="1">
      <alignment horizontal="center" vertical="center" wrapText="1"/>
    </xf>
    <xf numFmtId="197" fontId="79" fillId="0" borderId="51" xfId="13061" applyFont="1" applyFill="1" applyBorder="1" applyAlignment="1">
      <alignment horizontal="center" vertical="center" wrapText="1"/>
    </xf>
    <xf numFmtId="197" fontId="79" fillId="31" borderId="44" xfId="13059" applyFont="1" applyFill="1" applyBorder="1" applyAlignment="1">
      <alignment horizontal="center" vertical="center"/>
    </xf>
    <xf numFmtId="197" fontId="79" fillId="31" borderId="51" xfId="13059" applyFont="1" applyFill="1" applyBorder="1" applyAlignment="1">
      <alignment horizontal="center" vertical="center"/>
    </xf>
    <xf numFmtId="197" fontId="79" fillId="21" borderId="43" xfId="13059" applyFont="1" applyFill="1" applyBorder="1"/>
    <xf numFmtId="197" fontId="79" fillId="0" borderId="43" xfId="13059" applyFont="1" applyFill="1" applyBorder="1"/>
    <xf numFmtId="197" fontId="79" fillId="23" borderId="43" xfId="13063" applyFont="1" applyFill="1" applyBorder="1" applyAlignment="1">
      <alignment horizontal="center" vertical="center"/>
    </xf>
    <xf numFmtId="197" fontId="79" fillId="0" borderId="43" xfId="13063" applyFont="1" applyBorder="1" applyAlignment="1">
      <alignment horizontal="center" vertical="center"/>
    </xf>
    <xf numFmtId="197" fontId="79" fillId="0" borderId="44" xfId="13063" applyFont="1" applyBorder="1" applyAlignment="1">
      <alignment horizontal="center" vertical="center"/>
    </xf>
    <xf numFmtId="197" fontId="79" fillId="0" borderId="51" xfId="13063" applyFont="1" applyBorder="1" applyAlignment="1">
      <alignment horizontal="center" vertical="center"/>
    </xf>
    <xf numFmtId="197" fontId="85" fillId="0" borderId="0" xfId="13066" applyFont="1" applyFill="1" applyBorder="1" applyAlignment="1">
      <alignment horizontal="left" vertical="center" shrinkToFit="1"/>
    </xf>
    <xf numFmtId="197" fontId="79" fillId="21" borderId="51" xfId="13063" applyFont="1" applyFill="1" applyBorder="1" applyAlignment="1">
      <alignment horizontal="center" vertical="center"/>
    </xf>
    <xf numFmtId="197" fontId="79" fillId="21" borderId="43" xfId="13063" applyFont="1" applyFill="1" applyBorder="1" applyAlignment="1">
      <alignment horizontal="center" vertical="center"/>
    </xf>
    <xf numFmtId="197" fontId="82" fillId="0" borderId="0" xfId="13066" applyFont="1" applyFill="1" applyBorder="1" applyAlignment="1">
      <alignment horizontal="left" vertical="center" shrinkToFit="1"/>
    </xf>
    <xf numFmtId="197" fontId="79" fillId="0" borderId="44" xfId="13059" applyFont="1" applyBorder="1"/>
    <xf numFmtId="197" fontId="79" fillId="0" borderId="9" xfId="13063" applyFont="1" applyBorder="1" applyAlignment="1">
      <alignment horizontal="center" vertical="center"/>
    </xf>
    <xf numFmtId="197" fontId="96" fillId="0" borderId="0" xfId="13065" applyFont="1" applyBorder="1" applyAlignment="1">
      <alignment horizontal="center" vertical="center"/>
    </xf>
    <xf numFmtId="197" fontId="96" fillId="0" borderId="0" xfId="13065" applyFont="1" applyFill="1" applyBorder="1" applyAlignment="1">
      <alignment horizontal="center" vertical="center"/>
    </xf>
    <xf numFmtId="197" fontId="80" fillId="0" borderId="0" xfId="13059" applyFont="1" applyAlignment="1">
      <alignment horizontal="center" vertical="center"/>
    </xf>
    <xf numFmtId="197" fontId="80" fillId="0" borderId="0" xfId="13059" applyFont="1" applyFill="1" applyAlignment="1">
      <alignment horizontal="center" vertical="center"/>
    </xf>
    <xf numFmtId="197" fontId="82" fillId="0" borderId="0" xfId="13065" applyFont="1" applyFill="1" applyBorder="1" applyAlignment="1">
      <alignment horizontal="center" vertical="center"/>
    </xf>
    <xf numFmtId="197" fontId="82" fillId="0" borderId="0" xfId="13065" applyFont="1" applyBorder="1" applyAlignment="1">
      <alignment horizontal="center" vertical="center"/>
    </xf>
    <xf numFmtId="197" fontId="79" fillId="22" borderId="43" xfId="13063" applyFont="1" applyFill="1" applyBorder="1" applyAlignment="1">
      <alignment horizontal="center" vertical="center"/>
    </xf>
    <xf numFmtId="197" fontId="79" fillId="8" borderId="44" xfId="13059" applyFont="1" applyFill="1" applyBorder="1"/>
    <xf numFmtId="197" fontId="79" fillId="0" borderId="9" xfId="13059" applyFont="1" applyBorder="1" applyAlignment="1">
      <alignment horizontal="center" vertical="center"/>
    </xf>
    <xf numFmtId="197" fontId="67" fillId="19" borderId="43" xfId="13063" applyFont="1" applyFill="1" applyBorder="1" applyAlignment="1">
      <alignment horizontal="center" vertical="center"/>
    </xf>
    <xf numFmtId="197" fontId="79" fillId="8" borderId="43" xfId="13063" applyFont="1" applyFill="1" applyBorder="1" applyAlignment="1">
      <alignment horizontal="center" vertical="center"/>
    </xf>
    <xf numFmtId="197" fontId="79" fillId="31" borderId="43" xfId="13063" applyFont="1" applyFill="1" applyBorder="1" applyAlignment="1">
      <alignment horizontal="center" vertical="center"/>
    </xf>
    <xf numFmtId="197" fontId="67" fillId="0" borderId="44" xfId="13063" applyFont="1" applyBorder="1" applyAlignment="1">
      <alignment horizontal="center" vertical="center"/>
    </xf>
    <xf numFmtId="197" fontId="67" fillId="0" borderId="51" xfId="13063" applyFont="1" applyBorder="1" applyAlignment="1">
      <alignment horizontal="center" vertical="center"/>
    </xf>
    <xf numFmtId="197" fontId="79" fillId="8" borderId="44" xfId="13063" applyFont="1" applyFill="1" applyBorder="1" applyAlignment="1">
      <alignment horizontal="center" vertical="center"/>
    </xf>
    <xf numFmtId="197" fontId="79" fillId="8" borderId="51" xfId="13063" applyFont="1" applyFill="1" applyBorder="1" applyAlignment="1">
      <alignment horizontal="center" vertical="center"/>
    </xf>
    <xf numFmtId="197" fontId="79" fillId="0" borderId="43" xfId="13065" applyFont="1" applyFill="1" applyBorder="1" applyAlignment="1">
      <alignment horizontal="center" vertical="center" wrapText="1"/>
    </xf>
    <xf numFmtId="197" fontId="62" fillId="0" borderId="0" xfId="13066" applyFont="1" applyFill="1" applyBorder="1" applyAlignment="1">
      <alignment horizontal="left" vertical="center" shrinkToFit="1"/>
    </xf>
    <xf numFmtId="197" fontId="79" fillId="0" borderId="43" xfId="13061" applyFont="1" applyFill="1" applyBorder="1" applyAlignment="1">
      <alignment horizontal="center" vertical="center"/>
    </xf>
    <xf numFmtId="197" fontId="79" fillId="31" borderId="44" xfId="13063" applyFont="1" applyFill="1" applyBorder="1" applyAlignment="1">
      <alignment horizontal="center" vertical="center"/>
    </xf>
    <xf numFmtId="197" fontId="79" fillId="31" borderId="51" xfId="13063" applyFont="1" applyFill="1" applyBorder="1" applyAlignment="1">
      <alignment horizontal="center" vertical="center"/>
    </xf>
    <xf numFmtId="197" fontId="79" fillId="0" borderId="44" xfId="13065" applyFont="1" applyFill="1" applyBorder="1" applyAlignment="1">
      <alignment horizontal="center" vertical="center" wrapText="1"/>
    </xf>
    <xf numFmtId="197" fontId="79" fillId="0" borderId="9" xfId="13065" applyFont="1" applyFill="1" applyBorder="1" applyAlignment="1">
      <alignment horizontal="center" vertical="center" wrapText="1"/>
    </xf>
    <xf numFmtId="197" fontId="79" fillId="0" borderId="51" xfId="13065" applyFont="1" applyFill="1" applyBorder="1" applyAlignment="1">
      <alignment horizontal="center" vertical="center" wrapText="1"/>
    </xf>
    <xf numFmtId="197" fontId="85" fillId="0" borderId="0" xfId="13059" applyFont="1" applyFill="1" applyBorder="1" applyAlignment="1">
      <alignment horizontal="left" vertical="center" shrinkToFit="1"/>
    </xf>
    <xf numFmtId="197" fontId="86" fillId="0" borderId="0" xfId="13059" applyFont="1" applyFill="1" applyBorder="1"/>
    <xf numFmtId="197" fontId="79" fillId="21" borderId="44" xfId="13063" applyFont="1" applyFill="1" applyBorder="1" applyAlignment="1">
      <alignment horizontal="center" vertical="center"/>
    </xf>
    <xf numFmtId="197" fontId="79" fillId="0" borderId="66" xfId="13059" applyFont="1" applyBorder="1" applyAlignment="1">
      <alignment horizontal="center" vertical="center" wrapText="1"/>
    </xf>
    <xf numFmtId="197" fontId="79" fillId="0" borderId="46" xfId="13059" applyFont="1" applyBorder="1" applyAlignment="1">
      <alignment horizontal="center" vertical="center" wrapText="1"/>
    </xf>
    <xf numFmtId="197" fontId="82" fillId="0" borderId="81" xfId="13059" applyFont="1" applyFill="1" applyBorder="1" applyAlignment="1">
      <alignment horizontal="left" vertical="center" shrinkToFit="1"/>
    </xf>
    <xf numFmtId="197" fontId="79" fillId="31" borderId="43" xfId="13059" applyFont="1" applyFill="1" applyBorder="1"/>
    <xf numFmtId="197" fontId="82" fillId="0" borderId="0" xfId="13059" applyFont="1" applyFill="1" applyBorder="1" applyAlignment="1">
      <alignment horizontal="left"/>
    </xf>
    <xf numFmtId="197" fontId="79" fillId="21" borderId="45" xfId="13059" applyFont="1" applyFill="1" applyBorder="1" applyAlignment="1">
      <alignment horizontal="center" vertical="center" wrapText="1"/>
    </xf>
    <xf numFmtId="197" fontId="79" fillId="21" borderId="57" xfId="13059" applyFont="1" applyFill="1" applyBorder="1" applyAlignment="1">
      <alignment horizontal="center" vertical="center" wrapText="1"/>
    </xf>
    <xf numFmtId="197" fontId="86" fillId="0" borderId="67" xfId="13059" applyFont="1" applyFill="1" applyBorder="1" applyAlignment="1">
      <alignment horizontal="center" vertical="center"/>
    </xf>
    <xf numFmtId="197" fontId="86" fillId="0" borderId="15" xfId="13059" applyFont="1" applyFill="1" applyBorder="1" applyAlignment="1">
      <alignment horizontal="center" vertical="center"/>
    </xf>
    <xf numFmtId="197" fontId="79" fillId="20" borderId="51" xfId="13059" applyFont="1" applyFill="1" applyBorder="1" applyAlignment="1">
      <alignment horizontal="center" vertical="center"/>
    </xf>
    <xf numFmtId="197" fontId="79" fillId="0" borderId="65" xfId="13059" applyFont="1" applyBorder="1" applyAlignment="1">
      <alignment horizontal="center" vertical="center" wrapText="1"/>
    </xf>
    <xf numFmtId="197" fontId="79" fillId="0" borderId="13" xfId="13059" applyFont="1" applyBorder="1" applyAlignment="1">
      <alignment horizontal="center" vertical="center" wrapText="1"/>
    </xf>
    <xf numFmtId="197" fontId="79" fillId="0" borderId="45" xfId="13059" applyFont="1" applyBorder="1" applyAlignment="1">
      <alignment horizontal="center" vertical="center" wrapText="1"/>
    </xf>
    <xf numFmtId="197" fontId="79" fillId="0" borderId="57" xfId="13059" applyFont="1" applyBorder="1" applyAlignment="1">
      <alignment horizontal="center" vertical="center" wrapText="1"/>
    </xf>
    <xf numFmtId="197" fontId="79" fillId="19" borderId="44" xfId="13059" applyFont="1" applyFill="1" applyBorder="1" applyAlignment="1">
      <alignment horizontal="center" vertical="center"/>
    </xf>
    <xf numFmtId="197" fontId="79" fillId="19" borderId="51" xfId="13059" applyFont="1" applyFill="1" applyBorder="1" applyAlignment="1">
      <alignment horizontal="center" vertical="center"/>
    </xf>
    <xf numFmtId="197" fontId="79" fillId="0" borderId="64" xfId="13059" applyFont="1" applyBorder="1" applyAlignment="1">
      <alignment horizontal="center" vertical="center" wrapText="1"/>
    </xf>
    <xf numFmtId="197" fontId="79" fillId="0" borderId="59" xfId="13059" applyFont="1" applyBorder="1" applyAlignment="1">
      <alignment horizontal="center" vertical="center" wrapText="1"/>
    </xf>
    <xf numFmtId="197" fontId="90" fillId="28" borderId="43" xfId="13063" applyFont="1" applyFill="1" applyBorder="1" applyAlignment="1">
      <alignment horizontal="center" vertical="center"/>
    </xf>
    <xf numFmtId="197" fontId="82" fillId="0" borderId="0" xfId="13059" applyFont="1" applyFill="1" applyAlignment="1">
      <alignment horizontal="left"/>
    </xf>
    <xf numFmtId="197" fontId="79" fillId="27" borderId="43" xfId="13063" applyFont="1" applyFill="1" applyBorder="1" applyAlignment="1">
      <alignment horizontal="center" vertical="center"/>
    </xf>
    <xf numFmtId="197" fontId="85" fillId="0" borderId="0" xfId="13059" applyFont="1" applyFill="1" applyAlignment="1">
      <alignment horizontal="left"/>
    </xf>
    <xf numFmtId="197" fontId="85" fillId="0" borderId="15" xfId="13059" applyFont="1" applyFill="1" applyBorder="1" applyAlignment="1">
      <alignment horizontal="left"/>
    </xf>
    <xf numFmtId="197" fontId="79" fillId="24" borderId="45" xfId="13059" applyFont="1" applyFill="1" applyBorder="1" applyAlignment="1">
      <alignment horizontal="center" vertical="center" wrapText="1"/>
    </xf>
    <xf numFmtId="197" fontId="79" fillId="24" borderId="59" xfId="13059" applyFont="1" applyFill="1" applyBorder="1" applyAlignment="1">
      <alignment horizontal="center" vertical="center" wrapText="1"/>
    </xf>
    <xf numFmtId="197" fontId="79" fillId="0" borderId="60" xfId="13059" applyFont="1" applyBorder="1" applyAlignment="1">
      <alignment horizontal="center" vertical="center" wrapText="1"/>
    </xf>
    <xf numFmtId="197" fontId="79" fillId="0" borderId="58" xfId="13059" applyFont="1" applyBorder="1" applyAlignment="1">
      <alignment horizontal="center" vertical="center" wrapText="1"/>
    </xf>
    <xf numFmtId="197" fontId="79" fillId="26" borderId="45" xfId="13059" applyFont="1" applyFill="1" applyBorder="1" applyAlignment="1">
      <alignment horizontal="center" vertical="center" wrapText="1"/>
    </xf>
    <xf numFmtId="197" fontId="79" fillId="26" borderId="57" xfId="13059" applyFont="1" applyFill="1" applyBorder="1" applyAlignment="1">
      <alignment horizontal="center" vertical="center" wrapText="1"/>
    </xf>
    <xf numFmtId="197" fontId="82" fillId="15" borderId="0" xfId="13059" applyFont="1" applyFill="1" applyAlignment="1">
      <alignment horizontal="left" vertical="center" wrapText="1"/>
    </xf>
    <xf numFmtId="197" fontId="82" fillId="0" borderId="0" xfId="13059" applyFont="1" applyFill="1" applyAlignment="1">
      <alignment horizontal="left" vertical="center" wrapText="1"/>
    </xf>
    <xf numFmtId="197" fontId="82" fillId="0" borderId="0" xfId="13059" applyFont="1" applyFill="1" applyAlignment="1">
      <alignment horizontal="left" vertical="center" wrapText="1" shrinkToFit="1"/>
    </xf>
    <xf numFmtId="197" fontId="79" fillId="25" borderId="43" xfId="13063" applyFont="1" applyFill="1" applyBorder="1" applyAlignment="1">
      <alignment horizontal="center" vertical="center"/>
    </xf>
    <xf numFmtId="197" fontId="79" fillId="0" borderId="61" xfId="13059" applyFont="1" applyFill="1" applyBorder="1" applyAlignment="1">
      <alignment horizontal="center" vertical="center"/>
    </xf>
    <xf numFmtId="197" fontId="79" fillId="0" borderId="43" xfId="13062" applyFont="1" applyBorder="1" applyAlignment="1">
      <alignment horizontal="center" vertical="center" wrapText="1"/>
    </xf>
    <xf numFmtId="197" fontId="79" fillId="22" borderId="44" xfId="13059" applyFont="1" applyFill="1" applyBorder="1" applyAlignment="1">
      <alignment horizontal="center" vertical="center"/>
    </xf>
    <xf numFmtId="197" fontId="79" fillId="22" borderId="51" xfId="13059" applyFont="1" applyFill="1" applyBorder="1" applyAlignment="1">
      <alignment horizontal="center" vertical="center"/>
    </xf>
    <xf numFmtId="197" fontId="79" fillId="0" borderId="45" xfId="13062" applyFont="1" applyBorder="1" applyAlignment="1">
      <alignment horizontal="center" vertical="center" wrapText="1"/>
    </xf>
    <xf numFmtId="197" fontId="79" fillId="0" borderId="53" xfId="13062" applyFont="1" applyBorder="1" applyAlignment="1">
      <alignment horizontal="center" vertical="center" wrapText="1"/>
    </xf>
    <xf numFmtId="197" fontId="79" fillId="0" borderId="55" xfId="13062" applyFont="1" applyBorder="1" applyAlignment="1">
      <alignment horizontal="center" vertical="center" wrapText="1"/>
    </xf>
    <xf numFmtId="197" fontId="79" fillId="0" borderId="54" xfId="13062" applyFont="1" applyBorder="1" applyAlignment="1">
      <alignment horizontal="center" vertical="center" wrapText="1"/>
    </xf>
    <xf numFmtId="197" fontId="79" fillId="0" borderId="44" xfId="13060" applyFont="1" applyFill="1" applyBorder="1" applyAlignment="1">
      <alignment horizontal="center" vertical="center" wrapText="1"/>
    </xf>
    <xf numFmtId="197" fontId="79" fillId="0" borderId="36" xfId="13060" applyFont="1" applyFill="1" applyBorder="1" applyAlignment="1">
      <alignment horizontal="center" vertical="center" wrapText="1"/>
    </xf>
    <xf numFmtId="197" fontId="14" fillId="0" borderId="51" xfId="13059" applyFont="1" applyFill="1" applyBorder="1" applyAlignment="1">
      <alignment horizontal="center" vertical="center" wrapText="1"/>
    </xf>
    <xf numFmtId="197" fontId="79" fillId="0" borderId="53" xfId="13059" applyFont="1" applyBorder="1" applyAlignment="1">
      <alignment horizontal="center" vertical="center" wrapText="1"/>
    </xf>
    <xf numFmtId="197" fontId="79" fillId="0" borderId="52" xfId="13060" applyFont="1" applyFill="1" applyBorder="1" applyAlignment="1">
      <alignment horizontal="center" vertical="center" wrapText="1"/>
    </xf>
    <xf numFmtId="197" fontId="82" fillId="0" borderId="0" xfId="13059" applyFont="1" applyFill="1" applyBorder="1" applyAlignment="1">
      <alignment horizontal="left" vertical="center" wrapText="1" shrinkToFit="1"/>
    </xf>
    <xf numFmtId="197" fontId="79" fillId="0" borderId="50" xfId="13062" applyFont="1" applyBorder="1" applyAlignment="1">
      <alignment horizontal="center" vertical="center" wrapText="1"/>
    </xf>
    <xf numFmtId="197" fontId="79" fillId="0" borderId="49" xfId="13062" applyFont="1" applyBorder="1" applyAlignment="1">
      <alignment horizontal="center" vertical="center" wrapText="1"/>
    </xf>
    <xf numFmtId="0" fontId="102" fillId="0" borderId="43" xfId="12933" applyFont="1" applyFill="1" applyBorder="1" applyAlignment="1">
      <alignment horizontal="center" vertical="center"/>
    </xf>
    <xf numFmtId="0" fontId="103" fillId="0" borderId="0" xfId="13067" applyFont="1" applyFill="1" applyBorder="1" applyAlignment="1">
      <alignment horizontal="left" vertical="center" shrinkToFit="1"/>
    </xf>
    <xf numFmtId="0" fontId="103" fillId="32" borderId="0" xfId="13067" applyFont="1" applyFill="1" applyBorder="1" applyAlignment="1">
      <alignment horizontal="left" vertical="center"/>
    </xf>
    <xf numFmtId="49" fontId="102" fillId="0" borderId="43" xfId="12933" applyNumberFormat="1" applyFont="1" applyFill="1" applyBorder="1" applyAlignment="1">
      <alignment horizontal="center" vertical="center"/>
    </xf>
    <xf numFmtId="0" fontId="102" fillId="0" borderId="44" xfId="13020" applyFont="1" applyBorder="1" applyAlignment="1">
      <alignment horizontal="center" vertical="center"/>
    </xf>
    <xf numFmtId="0" fontId="14" fillId="0" borderId="9" xfId="13020" applyBorder="1" applyAlignment="1">
      <alignment horizontal="center" vertical="center"/>
    </xf>
    <xf numFmtId="0" fontId="14" fillId="0" borderId="51" xfId="13020" applyBorder="1" applyAlignment="1">
      <alignment horizontal="center" vertical="center"/>
    </xf>
    <xf numFmtId="0" fontId="102" fillId="0" borderId="44" xfId="12933" applyFont="1" applyFill="1" applyBorder="1" applyAlignment="1">
      <alignment horizontal="center" vertical="center" wrapText="1"/>
    </xf>
    <xf numFmtId="0" fontId="14" fillId="0" borderId="9" xfId="13020" applyBorder="1" applyAlignment="1">
      <alignment horizontal="center"/>
    </xf>
    <xf numFmtId="0" fontId="14" fillId="0" borderId="51" xfId="13020" applyBorder="1" applyAlignment="1">
      <alignment horizontal="center"/>
    </xf>
    <xf numFmtId="0" fontId="14" fillId="0" borderId="43" xfId="13020" applyFont="1" applyBorder="1" applyAlignment="1">
      <alignment horizontal="center" vertical="center"/>
    </xf>
    <xf numFmtId="0" fontId="14" fillId="0" borderId="43" xfId="13020" applyBorder="1" applyAlignment="1">
      <alignment horizontal="center" vertical="center"/>
    </xf>
    <xf numFmtId="0" fontId="102" fillId="16" borderId="43" xfId="13020" applyFont="1" applyFill="1" applyBorder="1" applyAlignment="1">
      <alignment horizontal="center" vertical="center"/>
    </xf>
    <xf numFmtId="0" fontId="102" fillId="0" borderId="43" xfId="12933" applyFont="1" applyFill="1" applyBorder="1" applyAlignment="1">
      <alignment horizontal="center" vertical="center" wrapText="1"/>
    </xf>
    <xf numFmtId="0" fontId="14" fillId="0" borderId="43" xfId="13020" applyBorder="1" applyAlignment="1">
      <alignment horizontal="center" vertical="center" wrapText="1"/>
    </xf>
    <xf numFmtId="0" fontId="104" fillId="0" borderId="44" xfId="12933" applyFont="1" applyFill="1" applyBorder="1" applyAlignment="1">
      <alignment horizontal="center" vertical="center"/>
    </xf>
    <xf numFmtId="0" fontId="103" fillId="0" borderId="0" xfId="13067" applyFont="1" applyFill="1" applyBorder="1" applyAlignment="1">
      <alignment horizontal="left" vertical="center"/>
    </xf>
    <xf numFmtId="0" fontId="102" fillId="0" borderId="43" xfId="13020" applyFont="1" applyBorder="1" applyAlignment="1">
      <alignment horizontal="center"/>
    </xf>
    <xf numFmtId="49" fontId="107" fillId="0" borderId="43" xfId="13068" applyNumberFormat="1" applyFont="1" applyFill="1" applyBorder="1" applyAlignment="1">
      <alignment horizontal="center" vertical="center"/>
    </xf>
    <xf numFmtId="0" fontId="102" fillId="0" borderId="43" xfId="12933" applyNumberFormat="1" applyFont="1" applyFill="1" applyBorder="1" applyAlignment="1">
      <alignment horizontal="center" vertical="center" wrapText="1"/>
    </xf>
    <xf numFmtId="0" fontId="102" fillId="0" borderId="44" xfId="12933" applyFont="1" applyFill="1" applyBorder="1" applyAlignment="1">
      <alignment horizontal="center" vertical="center"/>
    </xf>
    <xf numFmtId="0" fontId="102" fillId="16" borderId="44" xfId="13020" applyFont="1" applyFill="1" applyBorder="1" applyAlignment="1">
      <alignment horizontal="center" vertical="center"/>
    </xf>
    <xf numFmtId="0" fontId="102" fillId="0" borderId="43" xfId="12933" applyFont="1" applyBorder="1" applyAlignment="1">
      <alignment horizontal="center" vertical="center"/>
    </xf>
    <xf numFmtId="0" fontId="14" fillId="0" borderId="43" xfId="13020" applyBorder="1"/>
    <xf numFmtId="0" fontId="103" fillId="32" borderId="0" xfId="13067" applyFont="1" applyFill="1" applyBorder="1" applyAlignment="1">
      <alignment horizontal="left" vertical="center" shrinkToFit="1"/>
    </xf>
    <xf numFmtId="0" fontId="113" fillId="0" borderId="0" xfId="13070" applyFont="1" applyBorder="1" applyAlignment="1">
      <alignment horizontal="center" vertical="center"/>
    </xf>
    <xf numFmtId="0" fontId="112" fillId="0" borderId="0" xfId="13070" applyFont="1" applyBorder="1" applyAlignment="1">
      <alignment horizontal="center" vertical="center"/>
    </xf>
    <xf numFmtId="0" fontId="103" fillId="0" borderId="0" xfId="13070" applyFont="1" applyBorder="1" applyAlignment="1">
      <alignment horizontal="center" vertical="center" wrapText="1"/>
    </xf>
    <xf numFmtId="0" fontId="103" fillId="0" borderId="0" xfId="13070" applyFont="1" applyBorder="1" applyAlignment="1">
      <alignment horizontal="left" vertical="center" wrapText="1"/>
    </xf>
    <xf numFmtId="0" fontId="110" fillId="32" borderId="0" xfId="13067" applyFont="1" applyFill="1" applyBorder="1" applyAlignment="1">
      <alignment horizontal="left" vertical="center"/>
    </xf>
    <xf numFmtId="0" fontId="104" fillId="0" borderId="44" xfId="13020" applyFont="1" applyBorder="1" applyAlignment="1">
      <alignment horizontal="center" vertical="center"/>
    </xf>
    <xf numFmtId="0" fontId="102" fillId="17" borderId="44" xfId="12933" applyNumberFormat="1" applyFont="1" applyFill="1" applyBorder="1" applyAlignment="1">
      <alignment horizontal="center" vertical="center" wrapText="1"/>
    </xf>
    <xf numFmtId="0" fontId="14" fillId="0" borderId="9" xfId="13020" applyBorder="1" applyAlignment="1">
      <alignment horizontal="center" vertical="center" wrapText="1"/>
    </xf>
    <xf numFmtId="0" fontId="14" fillId="0" borderId="51" xfId="13020" applyBorder="1" applyAlignment="1">
      <alignment horizontal="center" vertical="center" wrapText="1"/>
    </xf>
    <xf numFmtId="0" fontId="102" fillId="0" borderId="43" xfId="13020" applyFont="1" applyBorder="1" applyAlignment="1">
      <alignment horizontal="center" vertical="center"/>
    </xf>
    <xf numFmtId="0" fontId="103" fillId="0" borderId="0" xfId="13020" applyFont="1" applyAlignment="1">
      <alignment horizontal="left"/>
    </xf>
    <xf numFmtId="180" fontId="134" fillId="0" borderId="0" xfId="13078" applyFont="1" applyBorder="1" applyAlignment="1">
      <alignment horizontal="center" vertical="center"/>
    </xf>
    <xf numFmtId="180" fontId="133" fillId="0" borderId="0" xfId="13078" applyFont="1" applyBorder="1" applyAlignment="1">
      <alignment horizontal="left" vertical="center"/>
    </xf>
    <xf numFmtId="180" fontId="7" fillId="0" borderId="0" xfId="13078" applyFont="1" applyBorder="1" applyAlignment="1">
      <alignment horizontal="left" vertical="center" wrapText="1"/>
    </xf>
    <xf numFmtId="180" fontId="7" fillId="0" borderId="0" xfId="13078" applyFont="1" applyBorder="1" applyAlignment="1">
      <alignment horizontal="left" vertical="center"/>
    </xf>
    <xf numFmtId="180" fontId="115" fillId="32" borderId="0" xfId="13073" applyFont="1" applyFill="1" applyBorder="1" applyAlignment="1">
      <alignment horizontal="left" vertical="center" shrinkToFit="1"/>
    </xf>
    <xf numFmtId="180" fontId="114" fillId="0" borderId="43" xfId="13072" applyFont="1" applyFill="1" applyBorder="1" applyAlignment="1">
      <alignment horizontal="center" vertical="center"/>
    </xf>
    <xf numFmtId="180" fontId="114" fillId="0" borderId="44" xfId="13072" applyFont="1" applyFill="1" applyBorder="1" applyAlignment="1">
      <alignment horizontal="center" vertical="center"/>
    </xf>
    <xf numFmtId="180" fontId="114" fillId="0" borderId="43" xfId="13072" applyFont="1" applyFill="1" applyBorder="1" applyAlignment="1">
      <alignment horizontal="center" vertical="center" wrapText="1"/>
    </xf>
    <xf numFmtId="0" fontId="130" fillId="17" borderId="0" xfId="13081" applyFont="1" applyFill="1" applyBorder="1" applyAlignment="1">
      <alignment horizontal="left" vertical="center" wrapText="1"/>
    </xf>
    <xf numFmtId="180" fontId="115" fillId="32" borderId="0" xfId="13073" applyFont="1" applyFill="1" applyBorder="1" applyAlignment="1">
      <alignment horizontal="left" vertical="center"/>
    </xf>
    <xf numFmtId="180" fontId="115" fillId="32" borderId="0" xfId="13073" applyFont="1" applyFill="1" applyBorder="1" applyAlignment="1">
      <alignment horizontal="center" vertical="center"/>
    </xf>
    <xf numFmtId="180" fontId="114" fillId="0" borderId="43" xfId="13072" applyFont="1" applyBorder="1" applyAlignment="1">
      <alignment horizontal="center" vertical="center"/>
    </xf>
    <xf numFmtId="180" fontId="114" fillId="0" borderId="44" xfId="13072" applyNumberFormat="1" applyFont="1" applyFill="1" applyBorder="1" applyAlignment="1">
      <alignment horizontal="center" vertical="center" wrapText="1"/>
    </xf>
    <xf numFmtId="180" fontId="114" fillId="0" borderId="51" xfId="13072" applyNumberFormat="1" applyFont="1" applyFill="1" applyBorder="1" applyAlignment="1">
      <alignment horizontal="center" vertical="center" wrapText="1"/>
    </xf>
    <xf numFmtId="180" fontId="114" fillId="0" borderId="44" xfId="13072" applyFont="1" applyFill="1" applyBorder="1" applyAlignment="1">
      <alignment horizontal="center" vertical="center" wrapText="1"/>
    </xf>
    <xf numFmtId="180" fontId="114" fillId="0" borderId="51" xfId="13072" applyFont="1" applyFill="1" applyBorder="1" applyAlignment="1">
      <alignment horizontal="center" vertical="center" wrapText="1"/>
    </xf>
    <xf numFmtId="180" fontId="119" fillId="32" borderId="0" xfId="13075" applyNumberFormat="1" applyFont="1" applyFill="1" applyBorder="1" applyAlignment="1">
      <alignment horizontal="left" vertical="center"/>
    </xf>
    <xf numFmtId="49" fontId="118" fillId="0" borderId="44" xfId="13074" applyNumberFormat="1" applyFont="1" applyFill="1" applyBorder="1" applyAlignment="1">
      <alignment horizontal="center" vertical="center"/>
    </xf>
    <xf numFmtId="49" fontId="118" fillId="0" borderId="51" xfId="13074" applyNumberFormat="1" applyFont="1" applyFill="1" applyBorder="1" applyAlignment="1">
      <alignment horizontal="center" vertical="center"/>
    </xf>
    <xf numFmtId="49" fontId="118" fillId="0" borderId="43" xfId="13074" applyNumberFormat="1" applyFont="1" applyFill="1" applyBorder="1" applyAlignment="1">
      <alignment horizontal="center" vertical="center"/>
    </xf>
    <xf numFmtId="180" fontId="114" fillId="0" borderId="51" xfId="13072" applyFont="1" applyFill="1" applyBorder="1" applyAlignment="1">
      <alignment horizontal="center" vertical="center"/>
    </xf>
    <xf numFmtId="180" fontId="114" fillId="0" borderId="44" xfId="13072" applyFont="1" applyBorder="1" applyAlignment="1">
      <alignment horizontal="center" vertical="center"/>
    </xf>
    <xf numFmtId="180" fontId="114" fillId="0" borderId="51" xfId="13072" applyFont="1" applyBorder="1" applyAlignment="1">
      <alignment horizontal="center" vertical="center"/>
    </xf>
    <xf numFmtId="180" fontId="114" fillId="17" borderId="62" xfId="13072" applyFont="1" applyFill="1" applyBorder="1" applyAlignment="1">
      <alignment horizontal="center" vertical="center" wrapText="1"/>
    </xf>
    <xf numFmtId="180" fontId="114" fillId="17" borderId="0" xfId="13072" applyFont="1" applyFill="1" applyAlignment="1">
      <alignment horizontal="center" vertical="center" wrapText="1"/>
    </xf>
    <xf numFmtId="180" fontId="114" fillId="0" borderId="83" xfId="13072" applyFont="1" applyBorder="1" applyAlignment="1">
      <alignment horizontal="center" vertical="center"/>
    </xf>
    <xf numFmtId="180" fontId="114" fillId="0" borderId="72" xfId="13072" applyFont="1" applyBorder="1" applyAlignment="1">
      <alignment horizontal="center" vertical="center"/>
    </xf>
    <xf numFmtId="180" fontId="114" fillId="0" borderId="62" xfId="13072" applyFont="1" applyBorder="1" applyAlignment="1">
      <alignment horizontal="center" vertical="center"/>
    </xf>
    <xf numFmtId="180" fontId="114" fillId="0" borderId="0" xfId="13072" applyFont="1" applyBorder="1" applyAlignment="1">
      <alignment horizontal="center" vertical="center"/>
    </xf>
    <xf numFmtId="180" fontId="114" fillId="0" borderId="43" xfId="13072" applyFont="1" applyBorder="1" applyAlignment="1">
      <alignment horizontal="center" vertical="center" wrapText="1"/>
    </xf>
    <xf numFmtId="180" fontId="114" fillId="0" borderId="0" xfId="13072" applyFont="1" applyAlignment="1">
      <alignment horizontal="center" vertical="center"/>
    </xf>
    <xf numFmtId="180" fontId="114" fillId="0" borderId="44" xfId="13072" applyNumberFormat="1" applyFont="1" applyFill="1" applyBorder="1" applyAlignment="1">
      <alignment horizontal="center" vertical="center"/>
    </xf>
    <xf numFmtId="180" fontId="114" fillId="0" borderId="9" xfId="13072" applyNumberFormat="1" applyFont="1" applyFill="1" applyBorder="1" applyAlignment="1">
      <alignment horizontal="center" vertical="center"/>
    </xf>
    <xf numFmtId="180" fontId="114" fillId="0" borderId="43" xfId="13072" applyNumberFormat="1" applyFont="1" applyFill="1" applyBorder="1" applyAlignment="1">
      <alignment horizontal="center" vertical="center" wrapText="1"/>
    </xf>
    <xf numFmtId="180" fontId="117" fillId="0" borderId="43" xfId="13072" applyNumberFormat="1" applyFont="1" applyFill="1" applyBorder="1" applyAlignment="1">
      <alignment horizontal="center" vertical="center" wrapText="1"/>
    </xf>
    <xf numFmtId="16" fontId="130" fillId="17" borderId="0" xfId="13081" applyNumberFormat="1" applyFont="1" applyFill="1" applyBorder="1" applyAlignment="1">
      <alignment horizontal="left" vertical="center" wrapText="1"/>
    </xf>
    <xf numFmtId="0" fontId="131" fillId="17" borderId="0" xfId="13076" applyNumberFormat="1" applyFont="1" applyFill="1" applyBorder="1" applyAlignment="1">
      <alignment horizontal="center"/>
    </xf>
    <xf numFmtId="0" fontId="127" fillId="17" borderId="0" xfId="13076" applyNumberFormat="1" applyFont="1" applyFill="1" applyBorder="1" applyAlignment="1">
      <alignment horizontal="center"/>
    </xf>
    <xf numFmtId="0" fontId="130" fillId="17" borderId="0" xfId="13082" applyFont="1" applyFill="1" applyBorder="1" applyAlignment="1" applyProtection="1">
      <alignment horizontal="left" vertical="center"/>
    </xf>
    <xf numFmtId="0" fontId="124" fillId="0" borderId="88" xfId="13076" applyNumberFormat="1" applyFont="1" applyBorder="1" applyAlignment="1">
      <alignment horizontal="center" vertical="center" wrapText="1"/>
    </xf>
    <xf numFmtId="0" fontId="124" fillId="0" borderId="86" xfId="13076" applyNumberFormat="1" applyFont="1" applyBorder="1" applyAlignment="1">
      <alignment horizontal="center" vertical="center" wrapText="1"/>
    </xf>
    <xf numFmtId="0" fontId="38" fillId="0" borderId="0" xfId="13076" applyNumberFormat="1" applyFont="1" applyAlignment="1">
      <alignment vertical="center" wrapText="1"/>
    </xf>
    <xf numFmtId="0" fontId="38" fillId="0" borderId="0" xfId="13076" applyNumberFormat="1">
      <alignment vertical="center"/>
    </xf>
    <xf numFmtId="180" fontId="114" fillId="0" borderId="62" xfId="13072" applyFont="1" applyFill="1" applyBorder="1" applyAlignment="1">
      <alignment horizontal="center" vertical="center" wrapText="1"/>
    </xf>
    <xf numFmtId="180" fontId="114" fillId="0" borderId="0" xfId="13072" applyFont="1" applyFill="1" applyBorder="1" applyAlignment="1">
      <alignment horizontal="center" vertical="center" wrapText="1"/>
    </xf>
    <xf numFmtId="180" fontId="114" fillId="0" borderId="90" xfId="13072" applyFont="1" applyFill="1" applyBorder="1" applyAlignment="1">
      <alignment horizontal="center" vertical="center" wrapText="1"/>
    </xf>
    <xf numFmtId="180" fontId="114" fillId="0" borderId="89" xfId="13072" applyFont="1" applyFill="1" applyBorder="1" applyAlignment="1">
      <alignment horizontal="center" vertical="center" wrapText="1"/>
    </xf>
    <xf numFmtId="0" fontId="130" fillId="17" borderId="0" xfId="13082" applyFont="1" applyFill="1" applyBorder="1" applyAlignment="1" applyProtection="1">
      <alignment horizontal="left" vertical="center" wrapText="1"/>
    </xf>
    <xf numFmtId="0" fontId="9" fillId="17" borderId="0" xfId="13083" applyFill="1" applyBorder="1" applyAlignment="1">
      <alignment horizontal="left" vertical="center" wrapText="1"/>
    </xf>
    <xf numFmtId="183" fontId="69" fillId="0" borderId="0" xfId="13084" applyFont="1">
      <alignment vertical="center"/>
    </xf>
    <xf numFmtId="49" fontId="69" fillId="0" borderId="0" xfId="13084" applyNumberFormat="1" applyFont="1">
      <alignment vertical="center"/>
    </xf>
    <xf numFmtId="183" fontId="69" fillId="0" borderId="0" xfId="13084" applyFont="1" applyFill="1">
      <alignment vertical="center"/>
    </xf>
    <xf numFmtId="183" fontId="69" fillId="0" borderId="0" xfId="13084" applyNumberFormat="1" applyFont="1" applyFill="1">
      <alignment vertical="center"/>
    </xf>
    <xf numFmtId="182" fontId="54" fillId="0" borderId="43" xfId="13037" applyNumberFormat="1" applyFont="1" applyFill="1" applyBorder="1" applyAlignment="1">
      <alignment horizontal="left"/>
    </xf>
    <xf numFmtId="182" fontId="69" fillId="0" borderId="43" xfId="13037" applyNumberFormat="1" applyFont="1" applyFill="1" applyBorder="1" applyAlignment="1">
      <alignment horizontal="left"/>
    </xf>
    <xf numFmtId="183" fontId="54" fillId="0" borderId="51" xfId="13037" applyFont="1" applyFill="1" applyBorder="1" applyAlignment="1">
      <alignment horizontal="left" wrapText="1"/>
    </xf>
    <xf numFmtId="0" fontId="69" fillId="0" borderId="43" xfId="13042" applyNumberFormat="1" applyFont="1" applyFill="1" applyBorder="1" applyAlignment="1" applyProtection="1">
      <alignment horizontal="left"/>
    </xf>
    <xf numFmtId="183" fontId="54" fillId="0" borderId="9" xfId="13037" applyFont="1" applyFill="1" applyBorder="1" applyAlignment="1">
      <alignment horizontal="left" wrapText="1"/>
    </xf>
    <xf numFmtId="183" fontId="54" fillId="0" borderId="44" xfId="13037" applyFont="1" applyFill="1" applyBorder="1" applyAlignment="1">
      <alignment horizontal="left" wrapText="1"/>
    </xf>
    <xf numFmtId="183" fontId="69" fillId="0" borderId="43" xfId="13037" applyNumberFormat="1" applyFont="1" applyFill="1" applyBorder="1" applyAlignment="1">
      <alignment horizontal="left" vertical="center"/>
    </xf>
    <xf numFmtId="183" fontId="69" fillId="0" borderId="51" xfId="13039" applyNumberFormat="1" applyFont="1" applyFill="1" applyBorder="1" applyAlignment="1">
      <alignment horizontal="left" vertical="center"/>
    </xf>
    <xf numFmtId="49" fontId="69" fillId="0" borderId="51" xfId="13039" applyNumberFormat="1" applyFont="1" applyFill="1" applyBorder="1" applyAlignment="1">
      <alignment horizontal="left" vertical="center"/>
    </xf>
    <xf numFmtId="183" fontId="69" fillId="0" borderId="43" xfId="13037" applyFont="1" applyFill="1" applyBorder="1" applyAlignment="1">
      <alignment horizontal="left" vertical="center"/>
    </xf>
    <xf numFmtId="183" fontId="69" fillId="0" borderId="44" xfId="13039" applyNumberFormat="1" applyFont="1" applyFill="1" applyBorder="1" applyAlignment="1">
      <alignment horizontal="left" vertical="center"/>
    </xf>
    <xf numFmtId="49" fontId="69" fillId="0" borderId="44" xfId="13039" applyNumberFormat="1" applyFont="1" applyFill="1" applyBorder="1" applyAlignment="1">
      <alignment horizontal="left" vertical="center"/>
    </xf>
    <xf numFmtId="49" fontId="69" fillId="0" borderId="0" xfId="13084" applyNumberFormat="1" applyFont="1" applyFill="1">
      <alignment vertical="center"/>
    </xf>
    <xf numFmtId="183" fontId="6" fillId="0" borderId="0" xfId="13052" applyNumberFormat="1" applyFont="1" applyFill="1" applyBorder="1" applyAlignment="1">
      <alignment horizontal="left" vertical="center" shrinkToFit="1"/>
    </xf>
    <xf numFmtId="183" fontId="69" fillId="0" borderId="0" xfId="13084" applyNumberFormat="1" applyFont="1" applyFill="1" applyBorder="1">
      <alignment vertical="center"/>
    </xf>
    <xf numFmtId="183" fontId="69" fillId="0" borderId="0" xfId="13084" applyNumberFormat="1" applyFont="1" applyFill="1" applyBorder="1" applyAlignment="1">
      <alignment horizontal="center" vertical="center"/>
    </xf>
    <xf numFmtId="49" fontId="69" fillId="0" borderId="0" xfId="13084" applyNumberFormat="1" applyFont="1" applyFill="1" applyBorder="1">
      <alignment vertical="center"/>
    </xf>
    <xf numFmtId="183" fontId="69" fillId="0" borderId="0" xfId="13084" applyNumberFormat="1" applyFont="1" applyFill="1" applyBorder="1" applyAlignment="1">
      <alignment horizontal="left" vertical="top" wrapText="1"/>
    </xf>
    <xf numFmtId="183" fontId="69" fillId="0" borderId="0" xfId="13084" applyNumberFormat="1" applyFont="1" applyFill="1" applyBorder="1" applyAlignment="1">
      <alignment horizontal="left" vertical="center"/>
    </xf>
    <xf numFmtId="49" fontId="6" fillId="0" borderId="0" xfId="13052" applyNumberFormat="1" applyFont="1" applyFill="1" applyBorder="1" applyAlignment="1">
      <alignment horizontal="left" vertical="center" shrinkToFit="1"/>
    </xf>
    <xf numFmtId="184" fontId="6" fillId="0" borderId="0" xfId="13052" applyNumberFormat="1" applyFont="1" applyFill="1" applyBorder="1" applyAlignment="1">
      <alignment horizontal="left" vertical="center" shrinkToFit="1"/>
    </xf>
    <xf numFmtId="183" fontId="69" fillId="0" borderId="0" xfId="13084" applyNumberFormat="1" applyFont="1" applyFill="1" applyBorder="1" applyAlignment="1">
      <alignment horizontal="left"/>
    </xf>
    <xf numFmtId="183" fontId="69" fillId="0" borderId="0" xfId="13084" applyFont="1" applyFill="1" applyAlignment="1"/>
    <xf numFmtId="182" fontId="69" fillId="0" borderId="0" xfId="13037" applyNumberFormat="1" applyFont="1" applyFill="1" applyBorder="1" applyAlignment="1">
      <alignment horizontal="left"/>
    </xf>
    <xf numFmtId="183" fontId="69" fillId="0" borderId="0" xfId="13037" applyNumberFormat="1" applyFont="1" applyFill="1" applyBorder="1" applyAlignment="1">
      <alignment horizontal="center" wrapText="1"/>
    </xf>
    <xf numFmtId="49" fontId="69" fillId="0" borderId="0" xfId="13037" applyNumberFormat="1" applyFont="1" applyFill="1" applyBorder="1" applyAlignment="1">
      <alignment horizontal="left"/>
    </xf>
    <xf numFmtId="183" fontId="69" fillId="0" borderId="0" xfId="13085" applyNumberFormat="1" applyFont="1" applyFill="1" applyBorder="1" applyAlignment="1">
      <alignment horizontal="left" vertical="center"/>
    </xf>
    <xf numFmtId="183" fontId="69" fillId="0" borderId="0" xfId="13084" applyFont="1" applyAlignment="1"/>
    <xf numFmtId="183" fontId="69" fillId="15" borderId="0" xfId="13084" applyFont="1" applyFill="1" applyBorder="1" applyAlignment="1">
      <alignment horizontal="left" vertical="center"/>
    </xf>
    <xf numFmtId="183" fontId="6" fillId="15" borderId="0" xfId="13052" applyFont="1" applyFill="1" applyBorder="1" applyAlignment="1">
      <alignment horizontal="left" vertical="center"/>
    </xf>
    <xf numFmtId="183" fontId="69" fillId="0" borderId="0" xfId="13037" applyFont="1" applyFill="1" applyBorder="1" applyAlignment="1">
      <alignment horizontal="left" wrapText="1"/>
    </xf>
    <xf numFmtId="49" fontId="69" fillId="0" borderId="0" xfId="13040" applyNumberFormat="1" applyFont="1" applyFill="1" applyBorder="1" applyAlignment="1">
      <alignment horizontal="left"/>
    </xf>
    <xf numFmtId="16" fontId="69" fillId="0" borderId="0" xfId="13040" applyNumberFormat="1" applyFont="1" applyFill="1" applyBorder="1" applyAlignment="1">
      <alignment horizontal="left"/>
    </xf>
    <xf numFmtId="183" fontId="69" fillId="0" borderId="51" xfId="13039" applyFont="1" applyBorder="1" applyAlignment="1">
      <alignment horizontal="left" vertical="center"/>
    </xf>
    <xf numFmtId="49" fontId="69" fillId="0" borderId="51" xfId="13039" applyNumberFormat="1" applyFont="1" applyBorder="1" applyAlignment="1">
      <alignment horizontal="left" vertical="center"/>
    </xf>
    <xf numFmtId="183" fontId="69" fillId="0" borderId="44" xfId="13039" applyFont="1" applyBorder="1" applyAlignment="1">
      <alignment horizontal="left" vertical="center"/>
    </xf>
    <xf numFmtId="49" fontId="69" fillId="0" borderId="44" xfId="13039" applyNumberFormat="1" applyFont="1" applyBorder="1" applyAlignment="1">
      <alignment horizontal="left" vertical="center"/>
    </xf>
    <xf numFmtId="183" fontId="6" fillId="17" borderId="0" xfId="13052" applyFont="1" applyFill="1" applyBorder="1" applyAlignment="1">
      <alignment horizontal="left" vertical="center" shrinkToFit="1"/>
    </xf>
    <xf numFmtId="0" fontId="69" fillId="0" borderId="0" xfId="13084" applyNumberFormat="1" applyFont="1" applyAlignment="1"/>
    <xf numFmtId="16" fontId="69" fillId="16" borderId="0" xfId="13084" applyNumberFormat="1" applyFont="1" applyFill="1" applyBorder="1" applyAlignment="1">
      <alignment horizontal="center"/>
    </xf>
    <xf numFmtId="0" fontId="69" fillId="16" borderId="0" xfId="13084" applyNumberFormat="1" applyFont="1" applyFill="1" applyBorder="1" applyAlignment="1">
      <alignment horizontal="center"/>
    </xf>
    <xf numFmtId="0" fontId="69" fillId="17" borderId="43" xfId="13042" applyNumberFormat="1" applyFont="1" applyFill="1" applyBorder="1" applyAlignment="1" applyProtection="1">
      <alignment horizontal="left"/>
    </xf>
    <xf numFmtId="183" fontId="6" fillId="0" borderId="0" xfId="13052" applyFont="1" applyFill="1" applyBorder="1" applyAlignment="1">
      <alignment horizontal="left" vertical="center" shrinkToFit="1"/>
    </xf>
    <xf numFmtId="183" fontId="6" fillId="15" borderId="0" xfId="13052" applyFont="1" applyFill="1" applyBorder="1" applyAlignment="1">
      <alignment horizontal="left" vertical="center"/>
    </xf>
    <xf numFmtId="49" fontId="6" fillId="15" borderId="0" xfId="13052" applyNumberFormat="1" applyFont="1" applyFill="1" applyBorder="1" applyAlignment="1">
      <alignment horizontal="left" vertical="center"/>
    </xf>
    <xf numFmtId="183" fontId="69" fillId="0" borderId="0" xfId="13084" applyFont="1" applyBorder="1">
      <alignment vertical="center"/>
    </xf>
    <xf numFmtId="183" fontId="69" fillId="0" borderId="0" xfId="13084" applyFont="1" applyBorder="1" applyAlignment="1">
      <alignment horizontal="center" vertical="center"/>
    </xf>
    <xf numFmtId="49" fontId="69" fillId="0" borderId="0" xfId="13084" applyNumberFormat="1" applyFont="1" applyBorder="1">
      <alignment vertical="center"/>
    </xf>
    <xf numFmtId="183" fontId="6" fillId="0" borderId="0" xfId="13052" applyFont="1" applyFill="1" applyBorder="1" applyAlignment="1">
      <alignment vertical="center" shrinkToFit="1"/>
    </xf>
    <xf numFmtId="183" fontId="69" fillId="0" borderId="0" xfId="13084" applyFont="1" applyBorder="1" applyAlignment="1">
      <alignment horizontal="left" vertical="center"/>
    </xf>
    <xf numFmtId="183" fontId="70" fillId="0" borderId="0" xfId="13084" applyFont="1" applyAlignment="1">
      <alignment horizontal="left" vertical="center"/>
    </xf>
    <xf numFmtId="17" fontId="135" fillId="0" borderId="0" xfId="13084" applyNumberFormat="1" applyFont="1" applyAlignment="1">
      <alignment horizontal="center" vertical="center"/>
    </xf>
    <xf numFmtId="183" fontId="70" fillId="0" borderId="0" xfId="13039" applyFont="1" applyBorder="1" applyAlignment="1">
      <alignment horizontal="center" vertical="center"/>
    </xf>
    <xf numFmtId="49" fontId="70" fillId="0" borderId="0" xfId="13039" applyNumberFormat="1" applyFont="1" applyBorder="1" applyAlignment="1">
      <alignment horizontal="center" vertical="center"/>
    </xf>
    <xf numFmtId="183" fontId="70" fillId="0" borderId="0" xfId="13039" applyFont="1" applyBorder="1" applyAlignment="1">
      <alignment horizontal="center" vertical="center"/>
    </xf>
    <xf numFmtId="183" fontId="70" fillId="0" borderId="0" xfId="13039" applyFont="1" applyFill="1" applyBorder="1" applyAlignment="1">
      <alignment horizontal="center" vertical="center"/>
    </xf>
  </cellXfs>
  <cellStyles count="13086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3" xfId="2678"/>
    <cellStyle name="20% - Accent1 2 2 3" xfId="2679"/>
    <cellStyle name="20% - Accent1 2 2 3 2" xfId="2680"/>
    <cellStyle name="20% - Accent1 2 2 3 3" xfId="2681"/>
    <cellStyle name="20% - Accent1 2 2 4" xfId="2682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3" xfId="2707"/>
    <cellStyle name="20% - Accent1 3 3" xfId="2708"/>
    <cellStyle name="20% - Accent1 3 3 2" xfId="2709"/>
    <cellStyle name="20% - Accent1 3 3 3" xfId="2710"/>
    <cellStyle name="20% - Accent1 3 4" xfId="2711"/>
    <cellStyle name="20% - Accent1 3 5" xfId="2712"/>
    <cellStyle name="20% - Accent1 4" xfId="2713"/>
    <cellStyle name="20% - Accent1 4 2" xfId="2714"/>
    <cellStyle name="20% - Accent1 4 3" xfId="2715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3" xfId="2730"/>
    <cellStyle name="20% - Accent2 2 2 3" xfId="2731"/>
    <cellStyle name="20% - Accent2 2 2 3 2" xfId="2732"/>
    <cellStyle name="20% - Accent2 2 2 3 3" xfId="2733"/>
    <cellStyle name="20% - Accent2 2 2 4" xfId="27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3" xfId="2759"/>
    <cellStyle name="20% - Accent2 3 3" xfId="2760"/>
    <cellStyle name="20% - Accent2 3 3 2" xfId="2761"/>
    <cellStyle name="20% - Accent2 3 3 3" xfId="2762"/>
    <cellStyle name="20% - Accent2 3 4" xfId="2763"/>
    <cellStyle name="20% - Accent2 3 5" xfId="2764"/>
    <cellStyle name="20% - Accent2 4" xfId="2765"/>
    <cellStyle name="20% - Accent2 4 2" xfId="2766"/>
    <cellStyle name="20% - Accent2 4 3" xfId="276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3" xfId="2782"/>
    <cellStyle name="20% - Accent3 2 2 3" xfId="2783"/>
    <cellStyle name="20% - Accent3 2 2 3 2" xfId="2784"/>
    <cellStyle name="20% - Accent3 2 2 3 3" xfId="2785"/>
    <cellStyle name="20% - Accent3 2 2 4" xfId="2786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3" xfId="2811"/>
    <cellStyle name="20% - Accent3 3 3" xfId="2812"/>
    <cellStyle name="20% - Accent3 3 3 2" xfId="2813"/>
    <cellStyle name="20% - Accent3 3 3 3" xfId="2814"/>
    <cellStyle name="20% - Accent3 3 4" xfId="2815"/>
    <cellStyle name="20% - Accent3 3 5" xfId="2816"/>
    <cellStyle name="20% - Accent3 4" xfId="2817"/>
    <cellStyle name="20% - Accent3 4 2" xfId="2818"/>
    <cellStyle name="20% - Accent3 4 3" xfId="2819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3" xfId="2834"/>
    <cellStyle name="20% - Accent4 2 2 3" xfId="2835"/>
    <cellStyle name="20% - Accent4 2 2 3 2" xfId="2836"/>
    <cellStyle name="20% - Accent4 2 2 3 3" xfId="2837"/>
    <cellStyle name="20% - Accent4 2 2 4" xfId="283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3" xfId="2863"/>
    <cellStyle name="20% - Accent4 3 3" xfId="2864"/>
    <cellStyle name="20% - Accent4 3 3 2" xfId="2865"/>
    <cellStyle name="20% - Accent4 3 3 3" xfId="2866"/>
    <cellStyle name="20% - Accent4 3 4" xfId="2867"/>
    <cellStyle name="20% - Accent4 3 5" xfId="2868"/>
    <cellStyle name="20% - Accent4 4" xfId="2869"/>
    <cellStyle name="20% - Accent4 4 2" xfId="2870"/>
    <cellStyle name="20% - Accent4 4 3" xfId="287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3" xfId="2886"/>
    <cellStyle name="20% - Accent5 2 2 3" xfId="2887"/>
    <cellStyle name="20% - Accent5 2 2 3 2" xfId="2888"/>
    <cellStyle name="20% - Accent5 2 2 3 3" xfId="2889"/>
    <cellStyle name="20% - Accent5 2 2 4" xfId="2890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3" xfId="2915"/>
    <cellStyle name="20% - Accent5 3 3" xfId="2916"/>
    <cellStyle name="20% - Accent5 3 3 2" xfId="2917"/>
    <cellStyle name="20% - Accent5 3 3 3" xfId="2918"/>
    <cellStyle name="20% - Accent5 3 4" xfId="2919"/>
    <cellStyle name="20% - Accent5 3 5" xfId="2920"/>
    <cellStyle name="20% - Accent5 4" xfId="2921"/>
    <cellStyle name="20% - Accent5 4 2" xfId="2922"/>
    <cellStyle name="20% - Accent5 4 3" xfId="2923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3" xfId="2938"/>
    <cellStyle name="20% - Accent6 2 2 3" xfId="2939"/>
    <cellStyle name="20% - Accent6 2 2 3 2" xfId="2940"/>
    <cellStyle name="20% - Accent6 2 2 3 3" xfId="2941"/>
    <cellStyle name="20% - Accent6 2 2 4" xfId="294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3" xfId="2967"/>
    <cellStyle name="20% - Accent6 3 3" xfId="2968"/>
    <cellStyle name="20% - Accent6 3 3 2" xfId="2969"/>
    <cellStyle name="20% - Accent6 3 3 3" xfId="2970"/>
    <cellStyle name="20% - Accent6 3 4" xfId="2971"/>
    <cellStyle name="20% - Accent6 3 5" xfId="2972"/>
    <cellStyle name="20% - Accent6 4" xfId="2973"/>
    <cellStyle name="20% - Accent6 4 2" xfId="2974"/>
    <cellStyle name="20% - Accent6 4 3" xfId="297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着色 1" xfId="3309" builtinId="30" customBuiltin="1"/>
    <cellStyle name="20% - 着色 2" xfId="3340" builtinId="34" customBuiltin="1"/>
    <cellStyle name="20% - 着色 3" xfId="3371" builtinId="38" customBuiltin="1"/>
    <cellStyle name="20% - 着色 4" xfId="3402" builtinId="42" customBuiltin="1"/>
    <cellStyle name="20% - 着色 5" xfId="3433" builtinId="46" customBuiltin="1"/>
    <cellStyle name="20% - 着色 6" xfId="3464" builtinId="50" customBuiltin="1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3" xfId="3500"/>
    <cellStyle name="40% - Accent1 2 2 3" xfId="3501"/>
    <cellStyle name="40% - Accent1 2 2 3 2" xfId="3502"/>
    <cellStyle name="40% - Accent1 2 2 3 3" xfId="3503"/>
    <cellStyle name="40% - Accent1 2 2 4" xfId="3504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3" xfId="3529"/>
    <cellStyle name="40% - Accent1 3 3" xfId="3530"/>
    <cellStyle name="40% - Accent1 3 3 2" xfId="3531"/>
    <cellStyle name="40% - Accent1 3 3 3" xfId="3532"/>
    <cellStyle name="40% - Accent1 3 4" xfId="3533"/>
    <cellStyle name="40% - Accent1 3 5" xfId="3534"/>
    <cellStyle name="40% - Accent1 4" xfId="3535"/>
    <cellStyle name="40% - Accent1 4 2" xfId="3536"/>
    <cellStyle name="40% - Accent1 4 3" xfId="3537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3" xfId="3552"/>
    <cellStyle name="40% - Accent2 2 2 3" xfId="3553"/>
    <cellStyle name="40% - Accent2 2 2 3 2" xfId="3554"/>
    <cellStyle name="40% - Accent2 2 2 3 3" xfId="3555"/>
    <cellStyle name="40% - Accent2 2 2 4" xfId="355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3" xfId="3581"/>
    <cellStyle name="40% - Accent2 3 3" xfId="3582"/>
    <cellStyle name="40% - Accent2 3 3 2" xfId="3583"/>
    <cellStyle name="40% - Accent2 3 3 3" xfId="3584"/>
    <cellStyle name="40% - Accent2 3 4" xfId="3585"/>
    <cellStyle name="40% - Accent2 3 5" xfId="3586"/>
    <cellStyle name="40% - Accent2 4" xfId="3587"/>
    <cellStyle name="40% - Accent2 4 2" xfId="3588"/>
    <cellStyle name="40% - Accent2 4 3" xfId="358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3" xfId="3604"/>
    <cellStyle name="40% - Accent3 2 2 3" xfId="3605"/>
    <cellStyle name="40% - Accent3 2 2 3 2" xfId="3606"/>
    <cellStyle name="40% - Accent3 2 2 3 3" xfId="3607"/>
    <cellStyle name="40% - Accent3 2 2 4" xfId="3608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3" xfId="3633"/>
    <cellStyle name="40% - Accent3 3 3" xfId="3634"/>
    <cellStyle name="40% - Accent3 3 3 2" xfId="3635"/>
    <cellStyle name="40% - Accent3 3 3 3" xfId="3636"/>
    <cellStyle name="40% - Accent3 3 4" xfId="3637"/>
    <cellStyle name="40% - Accent3 3 5" xfId="3638"/>
    <cellStyle name="40% - Accent3 4" xfId="3639"/>
    <cellStyle name="40% - Accent3 4 2" xfId="3640"/>
    <cellStyle name="40% - Accent3 4 3" xfId="3641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3" xfId="3656"/>
    <cellStyle name="40% - Accent4 2 2 3" xfId="3657"/>
    <cellStyle name="40% - Accent4 2 2 3 2" xfId="3658"/>
    <cellStyle name="40% - Accent4 2 2 3 3" xfId="3659"/>
    <cellStyle name="40% - Accent4 2 2 4" xfId="366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3" xfId="3685"/>
    <cellStyle name="40% - Accent4 3 3" xfId="3686"/>
    <cellStyle name="40% - Accent4 3 3 2" xfId="3687"/>
    <cellStyle name="40% - Accent4 3 3 3" xfId="3688"/>
    <cellStyle name="40% - Accent4 3 4" xfId="3689"/>
    <cellStyle name="40% - Accent4 3 5" xfId="3690"/>
    <cellStyle name="40% - Accent4 4" xfId="3691"/>
    <cellStyle name="40% - Accent4 4 2" xfId="3692"/>
    <cellStyle name="40% - Accent4 4 3" xfId="369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3" xfId="3708"/>
    <cellStyle name="40% - Accent5 2 2 3" xfId="3709"/>
    <cellStyle name="40% - Accent5 2 2 3 2" xfId="3710"/>
    <cellStyle name="40% - Accent5 2 2 3 3" xfId="3711"/>
    <cellStyle name="40% - Accent5 2 2 4" xfId="3712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3" xfId="3737"/>
    <cellStyle name="40% - Accent5 3 3" xfId="3738"/>
    <cellStyle name="40% - Accent5 3 3 2" xfId="3739"/>
    <cellStyle name="40% - Accent5 3 3 3" xfId="3740"/>
    <cellStyle name="40% - Accent5 3 4" xfId="3741"/>
    <cellStyle name="40% - Accent5 3 5" xfId="3742"/>
    <cellStyle name="40% - Accent5 4" xfId="3743"/>
    <cellStyle name="40% - Accent5 4 2" xfId="3744"/>
    <cellStyle name="40% - Accent5 4 3" xfId="3745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3" xfId="3760"/>
    <cellStyle name="40% - Accent6 2 2 3" xfId="3761"/>
    <cellStyle name="40% - Accent6 2 2 3 2" xfId="3762"/>
    <cellStyle name="40% - Accent6 2 2 3 3" xfId="3763"/>
    <cellStyle name="40% - Accent6 2 2 4" xfId="376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3" xfId="3789"/>
    <cellStyle name="40% - Accent6 3 3" xfId="3790"/>
    <cellStyle name="40% - Accent6 3 3 2" xfId="3791"/>
    <cellStyle name="40% - Accent6 3 3 3" xfId="3792"/>
    <cellStyle name="40% - Accent6 3 4" xfId="3793"/>
    <cellStyle name="40% - Accent6 3 5" xfId="3794"/>
    <cellStyle name="40% - Accent6 4" xfId="3795"/>
    <cellStyle name="40% - Accent6 4 2" xfId="3796"/>
    <cellStyle name="40% - Accent6 4 3" xfId="379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着色 1" xfId="4131" builtinId="31" customBuiltin="1"/>
    <cellStyle name="40% - 着色 2" xfId="4162" builtinId="35" customBuiltin="1"/>
    <cellStyle name="40% - 着色 3" xfId="4193" builtinId="39" customBuiltin="1"/>
    <cellStyle name="40% - 着色 4" xfId="4224" builtinId="43" customBuiltin="1"/>
    <cellStyle name="40% - 着色 5" xfId="4255" builtinId="47" customBuiltin="1"/>
    <cellStyle name="40% - 着色 6" xfId="4286" builtinId="51" customBuiltin="1"/>
    <cellStyle name="60% - Accent1" xfId="4317"/>
    <cellStyle name="60% - Accent1 2" xfId="4318"/>
    <cellStyle name="60% - Accent1 2 2" xfId="4319"/>
    <cellStyle name="60% - Accent1 2 3" xfId="4320"/>
    <cellStyle name="60% - Accent1 3" xfId="4321"/>
    <cellStyle name="60% - Accent1 3 2" xfId="4322"/>
    <cellStyle name="60% - Accent1 3 3" xfId="4323"/>
    <cellStyle name="60% - Accent1 4" xfId="4324"/>
    <cellStyle name="60% - Accent1 4 2" xfId="4325"/>
    <cellStyle name="60% - Accent1 4 3" xfId="432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3" xfId="4336"/>
    <cellStyle name="60% - Accent2 3" xfId="4337"/>
    <cellStyle name="60% - Accent2 3 2" xfId="4338"/>
    <cellStyle name="60% - Accent2 3 3" xfId="4339"/>
    <cellStyle name="60% - Accent2 4" xfId="4340"/>
    <cellStyle name="60% - Accent2 4 2" xfId="4341"/>
    <cellStyle name="60% - Accent2 4 3" xfId="4342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3" xfId="4352"/>
    <cellStyle name="60% - Accent3 3" xfId="4353"/>
    <cellStyle name="60% - Accent3 3 2" xfId="4354"/>
    <cellStyle name="60% - Accent3 3 3" xfId="4355"/>
    <cellStyle name="60% - Accent3 4" xfId="4356"/>
    <cellStyle name="60% - Accent3 4 2" xfId="4357"/>
    <cellStyle name="60% - Accent3 4 3" xfId="435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3" xfId="4368"/>
    <cellStyle name="60% - Accent4 3" xfId="4369"/>
    <cellStyle name="60% - Accent4 3 2" xfId="4370"/>
    <cellStyle name="60% - Accent4 3 3" xfId="4371"/>
    <cellStyle name="60% - Accent4 4" xfId="4372"/>
    <cellStyle name="60% - Accent4 4 2" xfId="4373"/>
    <cellStyle name="60% - Accent4 4 3" xfId="4374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3" xfId="4384"/>
    <cellStyle name="60% - Accent5 3" xfId="4385"/>
    <cellStyle name="60% - Accent5 3 2" xfId="4386"/>
    <cellStyle name="60% - Accent5 3 3" xfId="4387"/>
    <cellStyle name="60% - Accent5 4" xfId="4388"/>
    <cellStyle name="60% - Accent5 4 2" xfId="4389"/>
    <cellStyle name="60% - Accent5 4 3" xfId="4390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3" xfId="4400"/>
    <cellStyle name="60% - Accent6 3" xfId="4401"/>
    <cellStyle name="60% - Accent6 3 2" xfId="4402"/>
    <cellStyle name="60% - Accent6 3 3" xfId="4403"/>
    <cellStyle name="60% - Accent6 4" xfId="4404"/>
    <cellStyle name="60% - Accent6 4 2" xfId="4405"/>
    <cellStyle name="60% - Accent6 4 3" xfId="4406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着色 1" xfId="4737" builtinId="32" customBuiltin="1"/>
    <cellStyle name="60% - 着色 2" xfId="4750" builtinId="36" customBuiltin="1"/>
    <cellStyle name="60% - 着色 3" xfId="4763" builtinId="40" customBuiltin="1"/>
    <cellStyle name="60% - 着色 4" xfId="4776" builtinId="44" customBuiltin="1"/>
    <cellStyle name="60% - 着色 5" xfId="4789" builtinId="48" customBuiltin="1"/>
    <cellStyle name="60% - 着色 6" xfId="4802" builtinId="52" customBuiltin="1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3" xfId="4822"/>
    <cellStyle name="Accent1 3" xfId="4823"/>
    <cellStyle name="Accent1 3 2" xfId="4824"/>
    <cellStyle name="Accent1 3 3" xfId="4825"/>
    <cellStyle name="Accent1 4" xfId="4826"/>
    <cellStyle name="Accent1 4 2" xfId="4827"/>
    <cellStyle name="Accent1 4 3" xfId="4828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3" xfId="4838"/>
    <cellStyle name="Accent2 3" xfId="4839"/>
    <cellStyle name="Accent2 3 2" xfId="4840"/>
    <cellStyle name="Accent2 3 3" xfId="4841"/>
    <cellStyle name="Accent2 4" xfId="4842"/>
    <cellStyle name="Accent2 4 2" xfId="4843"/>
    <cellStyle name="Accent2 4 3" xfId="4844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3" xfId="4854"/>
    <cellStyle name="Accent3 3" xfId="4855"/>
    <cellStyle name="Accent3 3 2" xfId="4856"/>
    <cellStyle name="Accent3 3 3" xfId="4857"/>
    <cellStyle name="Accent3 4" xfId="4858"/>
    <cellStyle name="Accent3 4 2" xfId="4859"/>
    <cellStyle name="Accent3 4 3" xfId="4860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3" xfId="4870"/>
    <cellStyle name="Accent4 3" xfId="4871"/>
    <cellStyle name="Accent4 3 2" xfId="4872"/>
    <cellStyle name="Accent4 3 3" xfId="4873"/>
    <cellStyle name="Accent4 4" xfId="4874"/>
    <cellStyle name="Accent4 4 2" xfId="4875"/>
    <cellStyle name="Accent4 4 3" xfId="4876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3" xfId="4886"/>
    <cellStyle name="Accent5 3" xfId="4887"/>
    <cellStyle name="Accent5 3 2" xfId="4888"/>
    <cellStyle name="Accent5 3 3" xfId="4889"/>
    <cellStyle name="Accent5 4" xfId="4890"/>
    <cellStyle name="Accent5 4 2" xfId="4891"/>
    <cellStyle name="Accent5 4 3" xfId="489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3" xfId="4902"/>
    <cellStyle name="Accent6 3" xfId="4903"/>
    <cellStyle name="Accent6 3 2" xfId="4904"/>
    <cellStyle name="Accent6 3 3" xfId="4905"/>
    <cellStyle name="Accent6 4" xfId="4906"/>
    <cellStyle name="Accent6 4 2" xfId="4907"/>
    <cellStyle name="Accent6 4 3" xfId="490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3" xfId="4942"/>
    <cellStyle name="Bad 3" xfId="4943"/>
    <cellStyle name="Bad 3 2" xfId="4944"/>
    <cellStyle name="Bad 3 3" xfId="4945"/>
    <cellStyle name="Bad 4" xfId="4946"/>
    <cellStyle name="Bad 4 2" xfId="4947"/>
    <cellStyle name="Bad 4 3" xfId="4948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3" xfId="4987"/>
    <cellStyle name="Calculation 3" xfId="4988"/>
    <cellStyle name="Calculation 3 2" xfId="4989"/>
    <cellStyle name="Calculation 3 3" xfId="4990"/>
    <cellStyle name="Calculation 4" xfId="4991"/>
    <cellStyle name="Calculation 4 2" xfId="4992"/>
    <cellStyle name="Calculation 4 3" xfId="499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3" xfId="5003"/>
    <cellStyle name="Check Cell 3" xfId="5004"/>
    <cellStyle name="Check Cell 3 2" xfId="5005"/>
    <cellStyle name="Check Cell 3 3" xfId="5006"/>
    <cellStyle name="Check Cell 4" xfId="5007"/>
    <cellStyle name="Check Cell 4 2" xfId="5008"/>
    <cellStyle name="Check Cell 4 3" xfId="500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4"/>
    <cellStyle name="Explanatory Text" xfId="5135"/>
    <cellStyle name="Explanatory Text 2" xfId="5136"/>
    <cellStyle name="Explanatory Text 2 2" xfId="5137"/>
    <cellStyle name="Explanatory Text 2 3" xfId="5138"/>
    <cellStyle name="Explanatory Text 3" xfId="5139"/>
    <cellStyle name="Explanatory Text 3 2" xfId="5140"/>
    <cellStyle name="Explanatory Text 3 3" xfId="5141"/>
    <cellStyle name="Explanatory Text 4" xfId="5142"/>
    <cellStyle name="Explanatory Text 4 2" xfId="5143"/>
    <cellStyle name="Explanatory Text 4 3" xfId="514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_012-(KMX) BTL Schedules for KHH_Cebu" xfId="5154"/>
    <cellStyle name="Good" xfId="5155"/>
    <cellStyle name="Good 2" xfId="5156"/>
    <cellStyle name="Good 2 2" xfId="5157"/>
    <cellStyle name="Good 2 3" xfId="5158"/>
    <cellStyle name="Good 3" xfId="5159"/>
    <cellStyle name="Good 3 2" xfId="5160"/>
    <cellStyle name="Good 3 3" xfId="5161"/>
    <cellStyle name="Good 4" xfId="5162"/>
    <cellStyle name="Good 4 2" xfId="5163"/>
    <cellStyle name="Good 4 3" xfId="516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5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3" xfId="5207"/>
    <cellStyle name="Heading 1 3" xfId="5208"/>
    <cellStyle name="Heading 1 3 2" xfId="5209"/>
    <cellStyle name="Heading 1 3 3" xfId="5210"/>
    <cellStyle name="Heading 1 4" xfId="5211"/>
    <cellStyle name="Heading 1 4 2" xfId="5212"/>
    <cellStyle name="Heading 1 4 3" xfId="5213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3" xfId="5221"/>
    <cellStyle name="Heading 2 3" xfId="5222"/>
    <cellStyle name="Heading 2 3 2" xfId="5223"/>
    <cellStyle name="Heading 2 3 3" xfId="5224"/>
    <cellStyle name="Heading 2 4" xfId="5225"/>
    <cellStyle name="Heading 2 4 2" xfId="5226"/>
    <cellStyle name="Heading 2 4 3" xfId="5227"/>
    <cellStyle name="Heading 2 5" xfId="5228"/>
    <cellStyle name="Heading 2 6" xfId="5229"/>
    <cellStyle name="Heading 3" xfId="5230"/>
    <cellStyle name="Heading 3 2" xfId="5231"/>
    <cellStyle name="Heading 3 2 2" xfId="5232"/>
    <cellStyle name="Heading 3 2 3" xfId="5233"/>
    <cellStyle name="Heading 3 3" xfId="5234"/>
    <cellStyle name="Heading 3 3 2" xfId="5235"/>
    <cellStyle name="Heading 3 3 3" xfId="5236"/>
    <cellStyle name="Heading 3 4" xfId="5237"/>
    <cellStyle name="Heading 3 4 2" xfId="5238"/>
    <cellStyle name="Heading 3 4 3" xfId="5239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3" xfId="5249"/>
    <cellStyle name="Heading 4 3" xfId="5250"/>
    <cellStyle name="Heading 4 3 2" xfId="5251"/>
    <cellStyle name="Heading 4 3 3" xfId="5252"/>
    <cellStyle name="Heading 4 4" xfId="5253"/>
    <cellStyle name="Heading 4 4 2" xfId="5254"/>
    <cellStyle name="Heading 4 4 3" xfId="5255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_(RVS)中東線運價獲利分析-2013預估" xfId="5282"/>
    <cellStyle name="Heading2" xfId="5283"/>
    <cellStyle name="Hyperlink seguido" xfId="5284"/>
    <cellStyle name="Hyperlink seguido 2" xfId="5285"/>
    <cellStyle name="Hyperlink seguido 3" xfId="5286"/>
    <cellStyle name="Hyperlink_Sheet1" xfId="13006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3" xfId="5293"/>
    <cellStyle name="Input [yellow] 4" xfId="5294"/>
    <cellStyle name="Input [yellow] 5" xfId="13007"/>
    <cellStyle name="Input 2" xfId="5295"/>
    <cellStyle name="Input 2 2" xfId="5296"/>
    <cellStyle name="Input 2 3" xfId="5297"/>
    <cellStyle name="Input 3" xfId="5298"/>
    <cellStyle name="Input 3 2" xfId="5299"/>
    <cellStyle name="Input 3 3" xfId="5300"/>
    <cellStyle name="Input 4" xfId="5301"/>
    <cellStyle name="Input 4 2" xfId="5302"/>
    <cellStyle name="Input 4 3" xfId="5303"/>
    <cellStyle name="Input 5" xfId="5304"/>
    <cellStyle name="Input 5 2" xfId="5305"/>
    <cellStyle name="Input 5 3" xfId="5306"/>
    <cellStyle name="Input 6" xfId="5307"/>
    <cellStyle name="Input 6 2" xfId="5308"/>
    <cellStyle name="Input 6 3" xfId="5309"/>
    <cellStyle name="Input 7" xfId="5310"/>
    <cellStyle name="Input 8" xfId="5311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neTableCell" xfId="5334"/>
    <cellStyle name="Linked Cell" xfId="5335"/>
    <cellStyle name="Linked Cell 2" xfId="5336"/>
    <cellStyle name="Linked Cell 2 2" xfId="5337"/>
    <cellStyle name="Linked Cell 2 3" xfId="5338"/>
    <cellStyle name="Linked Cell 3" xfId="5339"/>
    <cellStyle name="Linked Cell 3 2" xfId="5340"/>
    <cellStyle name="Linked Cell 3 3" xfId="5341"/>
    <cellStyle name="Linked Cell 4" xfId="5342"/>
    <cellStyle name="Linked Cell 4 2" xfId="5343"/>
    <cellStyle name="Linked Cell 4 3" xfId="5344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H" xfId="13008"/>
    <cellStyle name="Mon閠aire_AR1194M" xfId="13009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3" xfId="5395"/>
    <cellStyle name="Neutral 3" xfId="5396"/>
    <cellStyle name="Neutral 3 2" xfId="5397"/>
    <cellStyle name="Neutral 3 3" xfId="5398"/>
    <cellStyle name="Neutral 4" xfId="5399"/>
    <cellStyle name="Neutral 4 2" xfId="5400"/>
    <cellStyle name="Neutral 4 3" xfId="5401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4" xfId="5413"/>
    <cellStyle name="Normal - Style1 5" xfId="5414"/>
    <cellStyle name="Normal - Style1 6" xfId="5415"/>
    <cellStyle name="Normal - Style1 7" xfId="13010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2" xfId="5465"/>
    <cellStyle name="Normal 12 2" xfId="12940"/>
    <cellStyle name="Normal 12 3" xfId="12973"/>
    <cellStyle name="Normal 14" xfId="5466"/>
    <cellStyle name="Normal 14 2" xfId="12941"/>
    <cellStyle name="Normal 14 3" xfId="12974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2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3"/>
    <cellStyle name="Normal 2 2 9" xfId="12976"/>
    <cellStyle name="Normal 2 20" xfId="5517"/>
    <cellStyle name="Normal 2 21" xfId="5518"/>
    <cellStyle name="Normal 2 22" xfId="5519"/>
    <cellStyle name="Normal 2 23" xfId="12942"/>
    <cellStyle name="Normal 2 24" xfId="12975"/>
    <cellStyle name="Normal 2 25" xfId="13011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3" xfId="5544"/>
    <cellStyle name="Normal 3 2" xfId="5545"/>
    <cellStyle name="Normal 3 2 2" xfId="5546"/>
    <cellStyle name="Normal 3 2 3" xfId="5547"/>
    <cellStyle name="Normal 3 2 4" xfId="5548"/>
    <cellStyle name="Normal 3 2 5" xfId="5549"/>
    <cellStyle name="Normal 3 2 6" xfId="12945"/>
    <cellStyle name="Normal 3 2 7" xfId="12978"/>
    <cellStyle name="Normal 3 3" xfId="5550"/>
    <cellStyle name="Normal 3 3 2" xfId="5551"/>
    <cellStyle name="Normal 3 3 3" xfId="5552"/>
    <cellStyle name="Normal 3 3 4" xfId="5553"/>
    <cellStyle name="Normal 3 3 5" xfId="5554"/>
    <cellStyle name="Normal 3 4" xfId="5555"/>
    <cellStyle name="Normal 3 5" xfId="5556"/>
    <cellStyle name="Normal 3 6" xfId="5557"/>
    <cellStyle name="Normal 3 7" xfId="12944"/>
    <cellStyle name="Normal 3 8" xfId="12977"/>
    <cellStyle name="Normal 3 9" xfId="13013"/>
    <cellStyle name="Normal 4" xfId="5558"/>
    <cellStyle name="Normal 4 2" xfId="5559"/>
    <cellStyle name="Normal 4 3" xfId="5560"/>
    <cellStyle name="Normal 4 4" xfId="5561"/>
    <cellStyle name="Normal 4 5" xfId="5562"/>
    <cellStyle name="Normal 4 6" xfId="12946"/>
    <cellStyle name="Normal 4 7" xfId="12979"/>
    <cellStyle name="Normal 4 8" xfId="13014"/>
    <cellStyle name="Normal 5" xfId="5563"/>
    <cellStyle name="Normal 5 2" xfId="5564"/>
    <cellStyle name="Normal 5 2 2" xfId="5565"/>
    <cellStyle name="Normal 5 2 2 2" xfId="12949"/>
    <cellStyle name="Normal 5 2 2 3" xfId="12982"/>
    <cellStyle name="Normal 5 2 3" xfId="12948"/>
    <cellStyle name="Normal 5 2 4" xfId="12981"/>
    <cellStyle name="Normal 5 3" xfId="5566"/>
    <cellStyle name="Normal 5 3 2" xfId="5567"/>
    <cellStyle name="Normal 5 3 2 2" xfId="12951"/>
    <cellStyle name="Normal 5 3 2 3" xfId="12984"/>
    <cellStyle name="Normal 5 3 3" xfId="5568"/>
    <cellStyle name="Normal 5 3 3 2" xfId="5569"/>
    <cellStyle name="Normal 5 3 3 2 2" xfId="12953"/>
    <cellStyle name="Normal 5 3 3 2 3" xfId="12986"/>
    <cellStyle name="Normal 5 3 3 3" xfId="5570"/>
    <cellStyle name="Normal 5 3 3 3 2" xfId="12954"/>
    <cellStyle name="Normal 5 3 3 3 3" xfId="12987"/>
    <cellStyle name="Normal 5 3 3 4" xfId="12952"/>
    <cellStyle name="Normal 5 3 3 5" xfId="12985"/>
    <cellStyle name="Normal 5 3 4" xfId="5571"/>
    <cellStyle name="Normal 5 3 4 2" xfId="12955"/>
    <cellStyle name="Normal 5 3 4 3" xfId="12988"/>
    <cellStyle name="Normal 5 3 5" xfId="12950"/>
    <cellStyle name="Normal 5 3 6" xfId="12983"/>
    <cellStyle name="Normal 5 4" xfId="12947"/>
    <cellStyle name="Normal 5 5" xfId="12980"/>
    <cellStyle name="Normal 5 6" xfId="13015"/>
    <cellStyle name="Normal 6" xfId="5572"/>
    <cellStyle name="Normal 6 2" xfId="5573"/>
    <cellStyle name="Normal 6 2 2" xfId="5574"/>
    <cellStyle name="Normal 6 2 3" xfId="5575"/>
    <cellStyle name="Normal 6 3" xfId="5576"/>
    <cellStyle name="Normal 6 3 2" xfId="5577"/>
    <cellStyle name="Normal 6 3 3" xfId="5578"/>
    <cellStyle name="Normal 6 4" xfId="5579"/>
    <cellStyle name="Normal 6 5" xfId="5580"/>
    <cellStyle name="Normal 6 6" xfId="5581"/>
    <cellStyle name="Normal 6 7" xfId="12956"/>
    <cellStyle name="Normal 6 8" xfId="12989"/>
    <cellStyle name="Normal 7" xfId="5582"/>
    <cellStyle name="Normal 7 2" xfId="5583"/>
    <cellStyle name="Normal 7 3" xfId="5584"/>
    <cellStyle name="Normal 7 4" xfId="5585"/>
    <cellStyle name="Normal 7 5" xfId="5586"/>
    <cellStyle name="Normal 7 6" xfId="12957"/>
    <cellStyle name="Normal 7 7" xfId="12990"/>
    <cellStyle name="Normal 8" xfId="5587"/>
    <cellStyle name="Normal 8 2" xfId="12958"/>
    <cellStyle name="Normal 8 3" xfId="12991"/>
    <cellStyle name="Normal 9" xfId="5588"/>
    <cellStyle name="Normal 9 2" xfId="5589"/>
    <cellStyle name="Normal 9 3" xfId="5590"/>
    <cellStyle name="Normal_#10-Headcount" xfId="5591"/>
    <cellStyle name="Normal_Book1_Phase in-out (01 09)" xfId="12934"/>
    <cellStyle name="Normal_SAS Feb'08" xfId="12935"/>
    <cellStyle name="Normal_Sheet1" xfId="13080"/>
    <cellStyle name="Normal_Sheet1_Sheet3" xfId="13082"/>
    <cellStyle name="Normal_Sheet2" xfId="13081"/>
    <cellStyle name="Normal_Sheet3" xfId="13083"/>
    <cellStyle name="Normal_Sheet4" xfId="13079"/>
    <cellStyle name="Normale_RESULTS" xfId="5592"/>
    <cellStyle name="Note" xfId="5593"/>
    <cellStyle name="Note 2" xfId="5594"/>
    <cellStyle name="Note 2 2" xfId="5595"/>
    <cellStyle name="Note 2 3" xfId="5596"/>
    <cellStyle name="Note 3" xfId="5597"/>
    <cellStyle name="Note 3 2" xfId="5598"/>
    <cellStyle name="Note 3 3" xfId="5599"/>
    <cellStyle name="Note 4" xfId="5600"/>
    <cellStyle name="Note 4 2" xfId="5601"/>
    <cellStyle name="Note 4 3" xfId="5602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3" xfId="5613"/>
    <cellStyle name="Output 3" xfId="5614"/>
    <cellStyle name="Output 3 2" xfId="5615"/>
    <cellStyle name="Output 3 3" xfId="5616"/>
    <cellStyle name="Output 4" xfId="5617"/>
    <cellStyle name="Output 4 2" xfId="5618"/>
    <cellStyle name="Output 4 3" xfId="5619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6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7"/>
    <cellStyle name="Pourcentage 2" xfId="13018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ubtotal" xfId="5693"/>
    <cellStyle name="Subtotal 2" xfId="5694"/>
    <cellStyle name="Title" xfId="5695"/>
    <cellStyle name="Title 2" xfId="5696"/>
    <cellStyle name="Title 2 2" xfId="5697"/>
    <cellStyle name="Title 2 3" xfId="5698"/>
    <cellStyle name="Title 3" xfId="5699"/>
    <cellStyle name="Title 3 2" xfId="5700"/>
    <cellStyle name="Title 3 3" xfId="5701"/>
    <cellStyle name="Title 4" xfId="5702"/>
    <cellStyle name="Title 4 2" xfId="5703"/>
    <cellStyle name="Title 4 3" xfId="570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3" xfId="5714"/>
    <cellStyle name="Total 3" xfId="5715"/>
    <cellStyle name="Total 3 2" xfId="5716"/>
    <cellStyle name="Total 3 3" xfId="5717"/>
    <cellStyle name="Total 4" xfId="5718"/>
    <cellStyle name="Total 4 2" xfId="5719"/>
    <cellStyle name="Total 4 3" xfId="5720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3" xfId="5742"/>
    <cellStyle name="Warning Text 3" xfId="5743"/>
    <cellStyle name="Warning Text 3 2" xfId="5744"/>
    <cellStyle name="Warning Text 3 3" xfId="5745"/>
    <cellStyle name="Warning Text 4" xfId="5746"/>
    <cellStyle name="Warning Text 4 2" xfId="5747"/>
    <cellStyle name="Warning Text 4 3" xfId="5748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59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2"/>
    <cellStyle name="常规 10 2 2 5" xfId="13075"/>
    <cellStyle name="常规 10 2 3" xfId="6451"/>
    <cellStyle name="常规 10 2 3 2" xfId="13051"/>
    <cellStyle name="常规 10 2 4" xfId="6452"/>
    <cellStyle name="常规 10 2 4 2" xfId="13073"/>
    <cellStyle name="常规 10 2 5" xfId="6453"/>
    <cellStyle name="常规 10 2 6" xfId="13041"/>
    <cellStyle name="常规 10 2 7" xfId="13066"/>
    <cellStyle name="常规 10 2 8" xfId="13067"/>
    <cellStyle name="常规 10 2 9" xfId="13071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6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55"/>
    <cellStyle name="常规 13 2" xfId="6543"/>
    <cellStyle name="常规 13 3" xfId="6544"/>
    <cellStyle name="常规 13 4" xfId="6545"/>
    <cellStyle name="常规 13 5" xfId="6546"/>
    <cellStyle name="常规 133" xfId="13054"/>
    <cellStyle name="常规 14" xfId="13059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3076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3084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3" xfId="686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3" xfId="7082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1"/>
    <cellStyle name="常规 2 2 28" xfId="12993"/>
    <cellStyle name="常规 2 2 29" xfId="13064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3" xfId="7153"/>
    <cellStyle name="常规 2 2 3 2 3" xfId="7154"/>
    <cellStyle name="常规 2 2 3 2 4" xfId="71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060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13" xfId="13045"/>
    <cellStyle name="常规 2 5 2" xfId="8405"/>
    <cellStyle name="常规 2 5 2 2" xfId="8406"/>
    <cellStyle name="常规 2 5 2 3" xfId="840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0"/>
    <cellStyle name="常规 2 64" xfId="12992"/>
    <cellStyle name="常规 2 65" xfId="13020"/>
    <cellStyle name="常规 2 66" xfId="13057"/>
    <cellStyle name="常规 2 7" xfId="8670"/>
    <cellStyle name="常规 2 7 2" xfId="8671"/>
    <cellStyle name="常规 2 7 2 2" xfId="8672"/>
    <cellStyle name="常规 2 7 2 3" xfId="8673"/>
    <cellStyle name="常规 2 7 3" xfId="8674"/>
    <cellStyle name="常规 2 7 4" xfId="867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3" xfId="8690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2" xfId="8750"/>
    <cellStyle name="常规 21 2 2" xfId="8751"/>
    <cellStyle name="常规 21 2 2 2" xfId="8752"/>
    <cellStyle name="常规 21 2 2 2 2" xfId="8753"/>
    <cellStyle name="常规 21 2 2 2 2 3" xfId="13029"/>
    <cellStyle name="常规 21 2 2 2 3" xfId="8754"/>
    <cellStyle name="常规 21 2 2 3" xfId="8755"/>
    <cellStyle name="常规 21 2 2 4" xfId="8756"/>
    <cellStyle name="常规 21 2 3" xfId="8757"/>
    <cellStyle name="常规 21 2 3 2" xfId="8758"/>
    <cellStyle name="常规 21 2 3 3" xfId="8759"/>
    <cellStyle name="常规 21 2 4" xfId="8760"/>
    <cellStyle name="常规 21 2 4 2" xfId="8761"/>
    <cellStyle name="常规 21 2 4 3" xfId="8762"/>
    <cellStyle name="常规 21 2 5" xfId="8763"/>
    <cellStyle name="常规 21 2 6" xfId="8764"/>
    <cellStyle name="常规 21 3" xfId="8765"/>
    <cellStyle name="常规 21 3 2" xfId="8766"/>
    <cellStyle name="常规 21 3 3" xfId="8767"/>
    <cellStyle name="常规 21 4" xfId="8768"/>
    <cellStyle name="常规 21 4 2" xfId="8769"/>
    <cellStyle name="常规 21 4 3" xfId="8770"/>
    <cellStyle name="常规 21 5" xfId="8771"/>
    <cellStyle name="常规 21 5 2" xfId="8772"/>
    <cellStyle name="常规 21 5 3" xfId="8773"/>
    <cellStyle name="常规 21 6" xfId="8774"/>
    <cellStyle name="常规 21 6 2" xfId="8775"/>
    <cellStyle name="常规 21 6 3" xfId="8776"/>
    <cellStyle name="常规 21 7" xfId="8777"/>
    <cellStyle name="常规 21 8" xfId="8778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 2" xfId="8788"/>
    <cellStyle name="常规 23 3" xfId="8789"/>
    <cellStyle name="常规 23 4" xfId="8790"/>
    <cellStyle name="常规 23 5" xfId="8791"/>
    <cellStyle name="常规 25" xfId="8792"/>
    <cellStyle name="常规 25 2" xfId="8793"/>
    <cellStyle name="常规 25 3" xfId="8794"/>
    <cellStyle name="常规 26" xfId="13025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3"/>
    <cellStyle name="常规 3 2 17" xfId="12995"/>
    <cellStyle name="常规 3 2 2" xfId="9076"/>
    <cellStyle name="常规 3 2 2 2" xfId="9077"/>
    <cellStyle name="常规 3 2 2 2 2" xfId="9078"/>
    <cellStyle name="常规 3 2 2 2 3" xfId="9079"/>
    <cellStyle name="常规 3 2 2 2 4" xfId="9080"/>
    <cellStyle name="常规 3 2 2 2 5" xfId="9081"/>
    <cellStyle name="常规 3 2 2 3" xfId="9082"/>
    <cellStyle name="常规 3 2 2 4" xfId="9083"/>
    <cellStyle name="常规 3 2 3" xfId="9084"/>
    <cellStyle name="常规 3 2 3 2" xfId="9085"/>
    <cellStyle name="常规 3 2 3 3" xfId="908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4"/>
    <cellStyle name="常规 3 3 14" xfId="12996"/>
    <cellStyle name="常规 3 3 2" xfId="9139"/>
    <cellStyle name="常规 3 3 2 2" xfId="9140"/>
    <cellStyle name="常规 3 3 2 3" xfId="9141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5"/>
    <cellStyle name="常规 3 4 14" xfId="12997"/>
    <cellStyle name="常规 3 4 2" xfId="9211"/>
    <cellStyle name="常规 3 4 2 2" xfId="9212"/>
    <cellStyle name="常规 3 4 2 3" xfId="9213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2"/>
    <cellStyle name="常规 3 46" xfId="12994"/>
    <cellStyle name="常规 3 47" xfId="13021"/>
    <cellStyle name="常规 3 48" xfId="13030"/>
    <cellStyle name="常规 3 48 2" xfId="13032"/>
    <cellStyle name="常规 3 49" xfId="13042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3" xfId="9249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3" xfId="927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3" xfId="9303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3" xfId="9357"/>
    <cellStyle name="常规 3 9 3" xfId="9358"/>
    <cellStyle name="常规 3 9 3 2" xfId="9359"/>
    <cellStyle name="常规 3 9 3 3" xfId="936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8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7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6"/>
    <cellStyle name="常规 4 16" xfId="12998"/>
    <cellStyle name="常规 4 17" xfId="13022"/>
    <cellStyle name="常规 4 18" xfId="13062"/>
    <cellStyle name="常规 4 19" xfId="13077"/>
    <cellStyle name="常规 4 2" xfId="9399"/>
    <cellStyle name="常规 4 2 2" xfId="9400"/>
    <cellStyle name="常规 4 2 3" xfId="9401"/>
    <cellStyle name="常规 4 2 4" xfId="9402"/>
    <cellStyle name="常规 4 2 5" xfId="9403"/>
    <cellStyle name="常规 4 2 6" xfId="12967"/>
    <cellStyle name="常规 4 2 7" xfId="12999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3" xfId="9724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8"/>
    <cellStyle name="常规 5 36" xfId="13000"/>
    <cellStyle name="常规 5 37" xfId="13023"/>
    <cellStyle name="常规 5 38" xfId="13049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58" xfId="13035"/>
    <cellStyle name="常规 6" xfId="13026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69"/>
    <cellStyle name="常规 6 38" xfId="13001"/>
    <cellStyle name="常规 6 39" xfId="13024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3" xfId="1082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0"/>
    <cellStyle name="常规 7 35" xfId="13002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1"/>
    <cellStyle name="常规 8 28" xfId="13003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2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" xfId="13043"/>
    <cellStyle name="常规_schedule OCT(2012) - COLUMBUS(WB) (2) 2" xfId="13044"/>
    <cellStyle name="常规_Sheet1" xfId="12932"/>
    <cellStyle name="常规_Sheet1 2" xfId="13039"/>
    <cellStyle name="常规_Sheet1 2 2" xfId="13058"/>
    <cellStyle name="常规_Sheet1 3" xfId="13056"/>
    <cellStyle name="常规_Sheet1 4" xfId="13065"/>
    <cellStyle name="常规_Sheet1 5" xfId="13070"/>
    <cellStyle name="常规_Sheet1 5 2" xfId="13078"/>
    <cellStyle name="常规_Sheet1_1" xfId="12933"/>
    <cellStyle name="常规_Sheet1_1 2" xfId="13037"/>
    <cellStyle name="常规_Sheet1_1 3" xfId="13050"/>
    <cellStyle name="常规_Sheet1_1 4" xfId="13063"/>
    <cellStyle name="常规_Sheet1_1 5" xfId="13072"/>
    <cellStyle name="常规_Sheet1_16" xfId="12936"/>
    <cellStyle name="常规_Sheet1_2" xfId="13061"/>
    <cellStyle name="常规_Sheet1_35" xfId="12937"/>
    <cellStyle name="常规_Sheet1_44" xfId="12938"/>
    <cellStyle name="常规_Sheet1_47" xfId="12939"/>
    <cellStyle name="常规_Sheet1_73" xfId="13046"/>
    <cellStyle name="常规_Sheet1_73 2" xfId="13085"/>
    <cellStyle name="常规_上海口岸船期表_57" xfId="13038"/>
    <cellStyle name="常规_上海口岸船期表_63" xfId="13040"/>
    <cellStyle name="常规_上海口岸船期表_64" xfId="13048"/>
    <cellStyle name="常规_万达运通2012年8月份拼箱船期表" xfId="13068"/>
    <cellStyle name="常规_万达运通2012年8月份拼箱船期表 2" xfId="13074"/>
    <cellStyle name="超連結 2" xfId="11629"/>
    <cellStyle name="超連結 2 2" xfId="11630"/>
    <cellStyle name="超連結 2 3" xfId="11631"/>
    <cellStyle name="超链接 2" xfId="13047"/>
    <cellStyle name="超链接 3" xfId="13053"/>
    <cellStyle name="超链接 4" xfId="13069"/>
    <cellStyle name="超链接 5 2" xfId="11632"/>
    <cellStyle name="超链接 5 3" xfId="11633"/>
    <cellStyle name="超链接 5 4" xfId="11634"/>
    <cellStyle name="超链接 5 5" xfId="1163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_1004 MAL II線" xfId="11736"/>
    <cellStyle name="好_1004 MAL II線 2" xfId="11737"/>
    <cellStyle name="好_1004 MAL II線 3" xfId="11738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C1 4000teu 201108" xfId="11769"/>
    <cellStyle name="好_CC1 4000teu 201108 2" xfId="11770"/>
    <cellStyle name="好_CC1 4000teu 201108 3" xfId="11771"/>
    <cellStyle name="好_Elsa_ 201202" xfId="11772"/>
    <cellStyle name="好_Elsa_ 201202 2" xfId="11773"/>
    <cellStyle name="好_Elsa_ 201202 3" xfId="11774"/>
    <cellStyle name="好_forecast" xfId="11775"/>
    <cellStyle name="好_forecast 2" xfId="11776"/>
    <cellStyle name="好_forecast 3" xfId="11777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Weekly CB ver3" xfId="11904"/>
    <cellStyle name="好_Weekly CB ver3 2" xfId="11905"/>
    <cellStyle name="好_Weekly CB ver3 3" xfId="11906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货币 2 2" xfId="11976"/>
    <cellStyle name="货币 2 2 2" xfId="11977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計算" xfId="11996"/>
    <cellStyle name="計算 2" xfId="11997"/>
    <cellStyle name="計算 3" xfId="11998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2" xfId="12157"/>
    <cellStyle name="千位分隔[0] 2 3" xfId="12158"/>
    <cellStyle name="千位分隔[0] 2 4" xfId="12159"/>
    <cellStyle name="千位分隔[0] 2 5" xfId="12160"/>
    <cellStyle name="千位分隔[0] 2 6" xfId="12161"/>
    <cellStyle name="千位分隔[0] 2 7" xfId="12162"/>
    <cellStyle name="千位分隔[0] 2 8" xfId="13019"/>
    <cellStyle name="千位分隔[0] 3" xfId="12163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0 2 2" xfId="13033"/>
    <cellStyle name="样式 1 11" xfId="12315"/>
    <cellStyle name="样式 1 12" xfId="12316"/>
    <cellStyle name="样式 1 2" xfId="12317"/>
    <cellStyle name="样式 1 2 2" xfId="12318"/>
    <cellStyle name="样式 1 2 2 2 2 2 2 2 2" xfId="13034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31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3" xfId="1237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3" xfId="12399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3" xfId="12408"/>
    <cellStyle name="一般 5" xfId="12409"/>
    <cellStyle name="一般 5 2" xfId="12410"/>
    <cellStyle name="一般 5 3" xfId="12411"/>
    <cellStyle name="一般 6" xfId="12412"/>
    <cellStyle name="一般 6 2" xfId="12413"/>
    <cellStyle name="一般 6 3" xfId="12414"/>
    <cellStyle name="一般 7" xfId="12415"/>
    <cellStyle name="一般 7 2" xfId="12416"/>
    <cellStyle name="一般 7 3" xfId="12417"/>
    <cellStyle name="一般 8" xfId="12418"/>
    <cellStyle name="一般 8 2" xfId="12419"/>
    <cellStyle name="一般 8 3" xfId="1242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3" xfId="12426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" xfId="12164" builtinId="29" customBuiltin="1"/>
    <cellStyle name="着色 2" xfId="12177" builtinId="33" customBuiltin="1"/>
    <cellStyle name="着色 3" xfId="12190" builtinId="37" customBuiltin="1"/>
    <cellStyle name="着色 4" xfId="12203" builtinId="41" customBuiltin="1"/>
    <cellStyle name="着色 5" xfId="12216" builtinId="45" customBuiltin="1"/>
    <cellStyle name="着色 6" xfId="12229" builtinId="49" customBuiltin="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3" xfId="12570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3" xfId="1290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>
          <a:extLst>
            <a:ext uri="{FF2B5EF4-FFF2-40B4-BE49-F238E27FC236}">
              <a16:creationId xmlns:a16="http://schemas.microsoft.com/office/drawing/2014/main" id="{00000000-0008-0000-0000-000072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>
          <a:extLst>
            <a:ext uri="{FF2B5EF4-FFF2-40B4-BE49-F238E27FC236}">
              <a16:creationId xmlns:a16="http://schemas.microsoft.com/office/drawing/2014/main" id="{00000000-0008-0000-0000-000073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1371600</xdr:colOff>
      <xdr:row>0</xdr:row>
      <xdr:rowOff>85725</xdr:rowOff>
    </xdr:from>
    <xdr:ext cx="733425" cy="561975"/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733425" cy="56197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1371600</xdr:colOff>
      <xdr:row>0</xdr:row>
      <xdr:rowOff>85725</xdr:rowOff>
    </xdr:from>
    <xdr:ext cx="733425" cy="561975"/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733425" cy="561975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28575</xdr:rowOff>
    </xdr:from>
    <xdr:ext cx="942975" cy="52387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9429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1901" cy="257172"/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1901" cy="257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14322"/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14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1901" cy="228597"/>
    <xdr:sp macro="" textlink="">
      <xdr:nvSpPr>
        <xdr:cNvPr id="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1901" cy="228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3847"/>
    <xdr:sp macro="" textlink="">
      <xdr:nvSpPr>
        <xdr:cNvPr id="1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1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1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1901" cy="257175"/>
    <xdr:sp macro="" textlink="">
      <xdr:nvSpPr>
        <xdr:cNvPr id="1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1901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14325"/>
    <xdr:sp macro="" textlink="">
      <xdr:nvSpPr>
        <xdr:cNvPr id="1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1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1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1901" cy="191741"/>
    <xdr:sp macro="" textlink="">
      <xdr:nvSpPr>
        <xdr:cNvPr id="1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1901" cy="191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5091"/>
    <xdr:sp macro="" textlink="">
      <xdr:nvSpPr>
        <xdr:cNvPr id="1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5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1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2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2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1901" cy="265459"/>
    <xdr:sp macro="" textlink="">
      <xdr:nvSpPr>
        <xdr:cNvPr id="2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1901" cy="26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2609"/>
    <xdr:sp macro="" textlink="">
      <xdr:nvSpPr>
        <xdr:cNvPr id="2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2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2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1901" cy="190500"/>
    <xdr:sp macro="" textlink="">
      <xdr:nvSpPr>
        <xdr:cNvPr id="2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19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33375"/>
    <xdr:sp macro="" textlink="">
      <xdr:nvSpPr>
        <xdr:cNvPr id="3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3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3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3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3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3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4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4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1901" cy="265457"/>
    <xdr:sp macro="" textlink="">
      <xdr:nvSpPr>
        <xdr:cNvPr id="4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1901" cy="265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2607"/>
    <xdr:sp macro="" textlink="">
      <xdr:nvSpPr>
        <xdr:cNvPr id="4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2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4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742</xdr:row>
      <xdr:rowOff>0</xdr:rowOff>
    </xdr:from>
    <xdr:ext cx="301901" cy="190500"/>
    <xdr:sp macro="" textlink="">
      <xdr:nvSpPr>
        <xdr:cNvPr id="4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4283450"/>
          <a:ext cx="3019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732</xdr:row>
      <xdr:rowOff>47625</xdr:rowOff>
    </xdr:from>
    <xdr:ext cx="304800" cy="349940"/>
    <xdr:sp macro="" textlink="">
      <xdr:nvSpPr>
        <xdr:cNvPr id="5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2521325"/>
          <a:ext cx="304800" cy="349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57150</xdr:rowOff>
    </xdr:from>
    <xdr:ext cx="952500" cy="771525"/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542925</xdr:colOff>
      <xdr:row>0</xdr:row>
      <xdr:rowOff>57150</xdr:rowOff>
    </xdr:from>
    <xdr:ext cx="952500" cy="771525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1400175</xdr:colOff>
      <xdr:row>0</xdr:row>
      <xdr:rowOff>142875</xdr:rowOff>
    </xdr:from>
    <xdr:ext cx="714375" cy="542925"/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714375" cy="5429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390525</xdr:colOff>
      <xdr:row>0</xdr:row>
      <xdr:rowOff>133350</xdr:rowOff>
    </xdr:from>
    <xdr:ext cx="981075" cy="390525"/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33350"/>
          <a:ext cx="981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n.wanhai.com/cec/" TargetMode="External"/><Relationship Id="rId13" Type="http://schemas.openxmlformats.org/officeDocument/2006/relationships/hyperlink" Target="https://cn.wanhai.com/cec/" TargetMode="External"/><Relationship Id="rId18" Type="http://schemas.openxmlformats.org/officeDocument/2006/relationships/hyperlink" Target="https://cn.wanhai.com/cec/" TargetMode="External"/><Relationship Id="rId3" Type="http://schemas.openxmlformats.org/officeDocument/2006/relationships/hyperlink" Target="https://cn.wanhai.com/cec/" TargetMode="External"/><Relationship Id="rId21" Type="http://schemas.openxmlformats.org/officeDocument/2006/relationships/drawing" Target="../drawings/drawing3.xml"/><Relationship Id="rId7" Type="http://schemas.openxmlformats.org/officeDocument/2006/relationships/hyperlink" Target="https://cn.wanhai.com/cec/" TargetMode="External"/><Relationship Id="rId12" Type="http://schemas.openxmlformats.org/officeDocument/2006/relationships/hyperlink" Target="https://cn.wanhai.com/cec/" TargetMode="External"/><Relationship Id="rId17" Type="http://schemas.openxmlformats.org/officeDocument/2006/relationships/hyperlink" Target="https://cn.wanhai.com/cec/" TargetMode="External"/><Relationship Id="rId2" Type="http://schemas.openxmlformats.org/officeDocument/2006/relationships/hyperlink" Target="https://cn.wanhai.com/cec/" TargetMode="External"/><Relationship Id="rId16" Type="http://schemas.openxmlformats.org/officeDocument/2006/relationships/hyperlink" Target="https://cn.wanhai.com/cec/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6" Type="http://schemas.openxmlformats.org/officeDocument/2006/relationships/hyperlink" Target="https://cn.wanhai.com/cec/" TargetMode="External"/><Relationship Id="rId11" Type="http://schemas.openxmlformats.org/officeDocument/2006/relationships/hyperlink" Target="https://cn.wanhai.com/cec/" TargetMode="External"/><Relationship Id="rId5" Type="http://schemas.openxmlformats.org/officeDocument/2006/relationships/hyperlink" Target="https://cn.wanhai.com/cec/" TargetMode="External"/><Relationship Id="rId15" Type="http://schemas.openxmlformats.org/officeDocument/2006/relationships/hyperlink" Target="https://cn.wanhai.com/cec/" TargetMode="External"/><Relationship Id="rId10" Type="http://schemas.openxmlformats.org/officeDocument/2006/relationships/hyperlink" Target="https://cn.wanhai.com/cec/" TargetMode="External"/><Relationship Id="rId19" Type="http://schemas.openxmlformats.org/officeDocument/2006/relationships/hyperlink" Target="https://cn.wanhai.com/cec/" TargetMode="External"/><Relationship Id="rId4" Type="http://schemas.openxmlformats.org/officeDocument/2006/relationships/hyperlink" Target="https://cn.wanhai.com/cec/" TargetMode="External"/><Relationship Id="rId9" Type="http://schemas.openxmlformats.org/officeDocument/2006/relationships/hyperlink" Target="https://cn.wanhai.com/cec/" TargetMode="External"/><Relationship Id="rId14" Type="http://schemas.openxmlformats.org/officeDocument/2006/relationships/hyperlink" Target="https://cn.wanhai.com/cec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2"/>
  <sheetViews>
    <sheetView tabSelected="1" workbookViewId="0">
      <selection activeCell="D15" sqref="D15:D19"/>
    </sheetView>
  </sheetViews>
  <sheetFormatPr defaultRowHeight="14.25"/>
  <cols>
    <col min="1" max="1" width="24" style="1" customWidth="1"/>
    <col min="2" max="2" width="35.5" style="9" bestFit="1" customWidth="1"/>
    <col min="3" max="3" width="11" customWidth="1"/>
    <col min="4" max="4" width="19.25" style="9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845" t="s">
        <v>236</v>
      </c>
      <c r="B1" s="845"/>
      <c r="C1" s="845"/>
      <c r="D1" s="845"/>
      <c r="E1" s="845"/>
      <c r="F1" s="845"/>
      <c r="G1" s="845"/>
    </row>
    <row r="2" spans="1:7" s="2" customFormat="1" ht="33.75" customHeight="1">
      <c r="A2" s="846" t="s">
        <v>19</v>
      </c>
      <c r="B2" s="846"/>
      <c r="C2" s="3"/>
      <c r="D2" s="10"/>
      <c r="E2" s="3"/>
      <c r="F2" s="3"/>
      <c r="G2" s="4" t="s">
        <v>450</v>
      </c>
    </row>
    <row r="3" spans="1:7" s="6" customFormat="1" ht="22.5" customHeight="1">
      <c r="A3" s="805" t="s">
        <v>239</v>
      </c>
      <c r="B3" s="805"/>
      <c r="C3" s="805"/>
      <c r="D3" s="805"/>
      <c r="E3" s="805"/>
      <c r="F3" s="805"/>
      <c r="G3" s="805"/>
    </row>
    <row r="4" spans="1:7" s="5" customFormat="1" ht="15.75" customHeight="1">
      <c r="A4" s="12" t="s">
        <v>354</v>
      </c>
      <c r="B4" s="780" t="s">
        <v>22</v>
      </c>
      <c r="C4" s="780" t="s">
        <v>23</v>
      </c>
      <c r="D4" s="780" t="s">
        <v>24</v>
      </c>
      <c r="E4" s="75" t="s">
        <v>317</v>
      </c>
      <c r="F4" s="75" t="s">
        <v>25</v>
      </c>
      <c r="G4" s="75" t="s">
        <v>21</v>
      </c>
    </row>
    <row r="5" spans="1:7" s="5" customFormat="1" ht="15.75" customHeight="1">
      <c r="A5" s="12"/>
      <c r="B5" s="781"/>
      <c r="C5" s="781"/>
      <c r="D5" s="781"/>
      <c r="E5" s="93" t="s">
        <v>16</v>
      </c>
      <c r="F5" s="75" t="s">
        <v>26</v>
      </c>
      <c r="G5" s="75" t="s">
        <v>27</v>
      </c>
    </row>
    <row r="6" spans="1:7" s="5" customFormat="1" ht="15.75" customHeight="1">
      <c r="A6" s="13"/>
      <c r="B6" s="14" t="s">
        <v>318</v>
      </c>
      <c r="C6" s="97" t="s">
        <v>209</v>
      </c>
      <c r="D6" s="788" t="s">
        <v>658</v>
      </c>
      <c r="E6" s="100">
        <v>45106</v>
      </c>
      <c r="F6" s="100">
        <f>E6+5</f>
        <v>45111</v>
      </c>
      <c r="G6" s="15">
        <f>F6+32</f>
        <v>45143</v>
      </c>
    </row>
    <row r="7" spans="1:7" s="5" customFormat="1" ht="15.75" customHeight="1">
      <c r="A7" s="13"/>
      <c r="B7" s="14" t="s">
        <v>281</v>
      </c>
      <c r="C7" s="14"/>
      <c r="D7" s="774"/>
      <c r="E7" s="101">
        <f>E6+7</f>
        <v>45113</v>
      </c>
      <c r="F7" s="100">
        <f t="shared" ref="E7:G10" si="0">F6+7</f>
        <v>45118</v>
      </c>
      <c r="G7" s="15">
        <f t="shared" si="0"/>
        <v>45150</v>
      </c>
    </row>
    <row r="8" spans="1:7" s="5" customFormat="1" ht="15.75" customHeight="1">
      <c r="A8" s="13"/>
      <c r="B8" s="14" t="s">
        <v>505</v>
      </c>
      <c r="C8" s="102" t="s">
        <v>209</v>
      </c>
      <c r="D8" s="774"/>
      <c r="E8" s="101">
        <f t="shared" si="0"/>
        <v>45120</v>
      </c>
      <c r="F8" s="100">
        <f t="shared" si="0"/>
        <v>45125</v>
      </c>
      <c r="G8" s="15">
        <f t="shared" si="0"/>
        <v>45157</v>
      </c>
    </row>
    <row r="9" spans="1:7" s="5" customFormat="1" ht="15.75" customHeight="1">
      <c r="A9" s="13"/>
      <c r="B9" s="14" t="s">
        <v>506</v>
      </c>
      <c r="C9" s="102" t="s">
        <v>30</v>
      </c>
      <c r="D9" s="774"/>
      <c r="E9" s="101">
        <f t="shared" si="0"/>
        <v>45127</v>
      </c>
      <c r="F9" s="100">
        <f t="shared" si="0"/>
        <v>45132</v>
      </c>
      <c r="G9" s="15">
        <f t="shared" si="0"/>
        <v>45164</v>
      </c>
    </row>
    <row r="10" spans="1:7" s="5" customFormat="1" ht="15.75" customHeight="1">
      <c r="A10" s="13"/>
      <c r="B10" s="14" t="s">
        <v>507</v>
      </c>
      <c r="C10" s="102" t="s">
        <v>30</v>
      </c>
      <c r="D10" s="775"/>
      <c r="E10" s="101">
        <f t="shared" si="0"/>
        <v>45134</v>
      </c>
      <c r="F10" s="100">
        <f t="shared" si="0"/>
        <v>45139</v>
      </c>
      <c r="G10" s="15">
        <f t="shared" si="0"/>
        <v>45171</v>
      </c>
    </row>
    <row r="11" spans="1:7" s="5" customFormat="1" ht="15.75" customHeight="1">
      <c r="A11" s="13"/>
      <c r="B11" s="847"/>
      <c r="C11" s="847"/>
      <c r="D11" s="847"/>
      <c r="E11" s="847"/>
      <c r="F11" s="847"/>
      <c r="G11" s="847"/>
    </row>
    <row r="12" spans="1:7" s="5" customFormat="1" ht="15.75" customHeight="1">
      <c r="A12" s="13"/>
      <c r="B12" s="848"/>
      <c r="C12" s="848"/>
      <c r="D12" s="848"/>
      <c r="E12" s="848"/>
      <c r="F12" s="848"/>
      <c r="G12" s="848"/>
    </row>
    <row r="13" spans="1:7" s="5" customFormat="1" ht="15.75" customHeight="1">
      <c r="A13" s="13"/>
      <c r="B13" s="778" t="s">
        <v>22</v>
      </c>
      <c r="C13" s="778" t="s">
        <v>23</v>
      </c>
      <c r="D13" s="778" t="s">
        <v>659</v>
      </c>
      <c r="E13" s="75" t="s">
        <v>660</v>
      </c>
      <c r="F13" s="75" t="s">
        <v>25</v>
      </c>
      <c r="G13" s="75" t="s">
        <v>21</v>
      </c>
    </row>
    <row r="14" spans="1:7" s="5" customFormat="1" ht="15.75" customHeight="1">
      <c r="A14" s="13"/>
      <c r="B14" s="779"/>
      <c r="C14" s="779"/>
      <c r="D14" s="779"/>
      <c r="E14" s="93" t="s">
        <v>16</v>
      </c>
      <c r="F14" s="75" t="s">
        <v>26</v>
      </c>
      <c r="G14" s="75" t="s">
        <v>27</v>
      </c>
    </row>
    <row r="15" spans="1:7" s="5" customFormat="1" ht="15.75" customHeight="1">
      <c r="A15" s="13"/>
      <c r="B15" s="14" t="s">
        <v>508</v>
      </c>
      <c r="C15" s="97" t="s">
        <v>513</v>
      </c>
      <c r="D15" s="849" t="s">
        <v>661</v>
      </c>
      <c r="E15" s="100">
        <v>45109</v>
      </c>
      <c r="F15" s="100">
        <f>E15+4</f>
        <v>45113</v>
      </c>
      <c r="G15" s="100">
        <f>F15+26</f>
        <v>45139</v>
      </c>
    </row>
    <row r="16" spans="1:7" s="5" customFormat="1" ht="15.75" customHeight="1">
      <c r="A16" s="13"/>
      <c r="B16" s="14" t="s">
        <v>509</v>
      </c>
      <c r="C16" s="14" t="s">
        <v>514</v>
      </c>
      <c r="D16" s="802"/>
      <c r="E16" s="82">
        <f t="shared" ref="E16:G19" si="1">E15+7</f>
        <v>45116</v>
      </c>
      <c r="F16" s="100">
        <f t="shared" si="1"/>
        <v>45120</v>
      </c>
      <c r="G16" s="15">
        <f t="shared" si="1"/>
        <v>45146</v>
      </c>
    </row>
    <row r="17" spans="1:7" s="5" customFormat="1" ht="15.75" customHeight="1">
      <c r="A17" s="13"/>
      <c r="B17" s="14" t="s">
        <v>510</v>
      </c>
      <c r="C17" s="102" t="s">
        <v>515</v>
      </c>
      <c r="D17" s="802"/>
      <c r="E17" s="82">
        <f t="shared" si="1"/>
        <v>45123</v>
      </c>
      <c r="F17" s="100">
        <f t="shared" si="1"/>
        <v>45127</v>
      </c>
      <c r="G17" s="15">
        <f t="shared" si="1"/>
        <v>45153</v>
      </c>
    </row>
    <row r="18" spans="1:7" s="5" customFormat="1" ht="15.75" customHeight="1">
      <c r="A18" s="13"/>
      <c r="B18" s="14" t="s">
        <v>511</v>
      </c>
      <c r="C18" s="102" t="s">
        <v>516</v>
      </c>
      <c r="D18" s="802"/>
      <c r="E18" s="82">
        <f t="shared" si="1"/>
        <v>45130</v>
      </c>
      <c r="F18" s="100">
        <f t="shared" si="1"/>
        <v>45134</v>
      </c>
      <c r="G18" s="15">
        <f t="shared" si="1"/>
        <v>45160</v>
      </c>
    </row>
    <row r="19" spans="1:7" s="5" customFormat="1" ht="15.75" customHeight="1">
      <c r="A19" s="13"/>
      <c r="B19" s="14" t="s">
        <v>512</v>
      </c>
      <c r="C19" s="102" t="s">
        <v>517</v>
      </c>
      <c r="D19" s="803"/>
      <c r="E19" s="82">
        <f t="shared" si="1"/>
        <v>45137</v>
      </c>
      <c r="F19" s="100">
        <f t="shared" si="1"/>
        <v>45141</v>
      </c>
      <c r="G19" s="15">
        <f t="shared" si="1"/>
        <v>45167</v>
      </c>
    </row>
    <row r="20" spans="1:7" s="5" customFormat="1" ht="15.75" customHeight="1">
      <c r="A20" s="13"/>
      <c r="B20" s="97"/>
      <c r="C20" s="97"/>
      <c r="D20" s="76"/>
      <c r="E20" s="16"/>
      <c r="F20" s="17"/>
      <c r="G20" s="17"/>
    </row>
    <row r="21" spans="1:7" s="5" customFormat="1" ht="15.75" customHeight="1">
      <c r="A21" s="13"/>
      <c r="B21" s="18"/>
      <c r="C21" s="18"/>
      <c r="D21" s="18"/>
      <c r="E21" s="18"/>
      <c r="F21" s="17"/>
      <c r="G21" s="17"/>
    </row>
    <row r="22" spans="1:7" s="5" customFormat="1" ht="15.75" customHeight="1">
      <c r="A22" s="13"/>
      <c r="B22" s="780" t="s">
        <v>22</v>
      </c>
      <c r="C22" s="780" t="s">
        <v>23</v>
      </c>
      <c r="D22" s="780" t="s">
        <v>24</v>
      </c>
      <c r="E22" s="75" t="s">
        <v>660</v>
      </c>
      <c r="F22" s="75" t="s">
        <v>25</v>
      </c>
      <c r="G22" s="75" t="s">
        <v>21</v>
      </c>
    </row>
    <row r="23" spans="1:7" s="5" customFormat="1" ht="15.75" customHeight="1">
      <c r="A23" s="13"/>
      <c r="B23" s="781"/>
      <c r="C23" s="781"/>
      <c r="D23" s="781"/>
      <c r="E23" s="93" t="s">
        <v>16</v>
      </c>
      <c r="F23" s="75" t="s">
        <v>26</v>
      </c>
      <c r="G23" s="75" t="s">
        <v>27</v>
      </c>
    </row>
    <row r="24" spans="1:7" s="5" customFormat="1" ht="15.75" customHeight="1">
      <c r="A24" s="13"/>
      <c r="B24" s="103" t="s">
        <v>319</v>
      </c>
      <c r="C24" s="104" t="s">
        <v>320</v>
      </c>
      <c r="D24" s="773" t="s">
        <v>662</v>
      </c>
      <c r="E24" s="100">
        <v>45108</v>
      </c>
      <c r="F24" s="100">
        <f>E24+4</f>
        <v>45112</v>
      </c>
      <c r="G24" s="100">
        <f>F24+30</f>
        <v>45142</v>
      </c>
    </row>
    <row r="25" spans="1:7" s="5" customFormat="1" ht="15.75" customHeight="1">
      <c r="A25" s="13"/>
      <c r="B25" s="103" t="s">
        <v>518</v>
      </c>
      <c r="C25" s="104" t="s">
        <v>522</v>
      </c>
      <c r="D25" s="774"/>
      <c r="E25" s="82">
        <f t="shared" ref="E25:G28" si="2">E24+7</f>
        <v>45115</v>
      </c>
      <c r="F25" s="100">
        <f t="shared" si="2"/>
        <v>45119</v>
      </c>
      <c r="G25" s="15">
        <f t="shared" si="2"/>
        <v>45149</v>
      </c>
    </row>
    <row r="26" spans="1:7" s="5" customFormat="1" ht="15.75" customHeight="1">
      <c r="A26" s="13"/>
      <c r="B26" s="103" t="s">
        <v>519</v>
      </c>
      <c r="C26" s="104" t="s">
        <v>523</v>
      </c>
      <c r="D26" s="774"/>
      <c r="E26" s="82">
        <f t="shared" si="2"/>
        <v>45122</v>
      </c>
      <c r="F26" s="100">
        <f t="shared" si="2"/>
        <v>45126</v>
      </c>
      <c r="G26" s="15">
        <f t="shared" si="2"/>
        <v>45156</v>
      </c>
    </row>
    <row r="27" spans="1:7" s="5" customFormat="1" ht="15.75" customHeight="1">
      <c r="A27" s="13"/>
      <c r="B27" s="103" t="s">
        <v>520</v>
      </c>
      <c r="C27" s="104" t="s">
        <v>524</v>
      </c>
      <c r="D27" s="774"/>
      <c r="E27" s="82">
        <f t="shared" si="2"/>
        <v>45129</v>
      </c>
      <c r="F27" s="100">
        <f t="shared" si="2"/>
        <v>45133</v>
      </c>
      <c r="G27" s="15">
        <f t="shared" si="2"/>
        <v>45163</v>
      </c>
    </row>
    <row r="28" spans="1:7" s="5" customFormat="1" ht="15.75" customHeight="1">
      <c r="A28" s="13"/>
      <c r="B28" s="103" t="s">
        <v>521</v>
      </c>
      <c r="C28" s="104" t="s">
        <v>525</v>
      </c>
      <c r="D28" s="775"/>
      <c r="E28" s="82">
        <f t="shared" si="2"/>
        <v>45136</v>
      </c>
      <c r="F28" s="100">
        <f t="shared" si="2"/>
        <v>45140</v>
      </c>
      <c r="G28" s="15">
        <f t="shared" si="2"/>
        <v>45170</v>
      </c>
    </row>
    <row r="29" spans="1:7" s="5" customFormat="1" ht="15.75" customHeight="1">
      <c r="A29" s="13"/>
      <c r="B29" s="19"/>
      <c r="C29" s="19"/>
      <c r="D29" s="20"/>
      <c r="E29" s="16"/>
      <c r="F29" s="21"/>
      <c r="G29" s="17"/>
    </row>
    <row r="30" spans="1:7" s="5" customFormat="1" ht="15.75" customHeight="1">
      <c r="A30" s="13"/>
      <c r="B30" s="18"/>
      <c r="C30" s="18"/>
      <c r="D30" s="18"/>
      <c r="E30" s="18"/>
      <c r="F30" s="17"/>
      <c r="G30" s="17"/>
    </row>
    <row r="31" spans="1:7" s="5" customFormat="1" ht="15.75" customHeight="1">
      <c r="A31" s="13"/>
      <c r="B31" s="18"/>
      <c r="C31" s="18"/>
      <c r="D31" s="18"/>
      <c r="E31" s="18"/>
      <c r="F31" s="17"/>
      <c r="G31" s="17"/>
    </row>
    <row r="32" spans="1:7" s="5" customFormat="1" ht="15.75" customHeight="1">
      <c r="A32" s="842"/>
      <c r="B32" s="842"/>
      <c r="C32" s="22"/>
      <c r="D32" s="23"/>
      <c r="E32" s="23"/>
      <c r="F32" s="99"/>
      <c r="G32" s="99"/>
    </row>
    <row r="33" spans="1:7" s="5" customFormat="1" ht="15.75" customHeight="1">
      <c r="A33" s="24" t="s">
        <v>663</v>
      </c>
      <c r="B33" s="776" t="s">
        <v>664</v>
      </c>
      <c r="C33" s="776" t="s">
        <v>23</v>
      </c>
      <c r="D33" s="776" t="s">
        <v>665</v>
      </c>
      <c r="E33" s="75" t="s">
        <v>660</v>
      </c>
      <c r="F33" s="75" t="s">
        <v>25</v>
      </c>
      <c r="G33" s="92" t="s">
        <v>666</v>
      </c>
    </row>
    <row r="34" spans="1:7" s="5" customFormat="1" ht="15.75" customHeight="1">
      <c r="A34" s="24"/>
      <c r="B34" s="777"/>
      <c r="C34" s="777"/>
      <c r="D34" s="777"/>
      <c r="E34" s="93" t="s">
        <v>16</v>
      </c>
      <c r="F34" s="25" t="s">
        <v>26</v>
      </c>
      <c r="G34" s="75" t="s">
        <v>27</v>
      </c>
    </row>
    <row r="35" spans="1:7" s="5" customFormat="1" ht="15.75" customHeight="1">
      <c r="A35" s="24"/>
      <c r="B35" s="14" t="s">
        <v>508</v>
      </c>
      <c r="C35" s="97" t="s">
        <v>513</v>
      </c>
      <c r="D35" s="782" t="s">
        <v>667</v>
      </c>
      <c r="E35" s="100">
        <v>45109</v>
      </c>
      <c r="F35" s="100">
        <f>E35+4</f>
        <v>45113</v>
      </c>
      <c r="G35" s="100">
        <f>F35+26</f>
        <v>45139</v>
      </c>
    </row>
    <row r="36" spans="1:7" s="5" customFormat="1" ht="15.75" customHeight="1">
      <c r="A36" s="24"/>
      <c r="B36" s="14" t="s">
        <v>509</v>
      </c>
      <c r="C36" s="14" t="s">
        <v>514</v>
      </c>
      <c r="D36" s="809"/>
      <c r="E36" s="82">
        <f t="shared" ref="E36:G39" si="3">E35+7</f>
        <v>45116</v>
      </c>
      <c r="F36" s="100">
        <f t="shared" si="3"/>
        <v>45120</v>
      </c>
      <c r="G36" s="15">
        <f t="shared" si="3"/>
        <v>45146</v>
      </c>
    </row>
    <row r="37" spans="1:7" s="5" customFormat="1" ht="15.75" customHeight="1">
      <c r="A37" s="24"/>
      <c r="B37" s="14" t="s">
        <v>510</v>
      </c>
      <c r="C37" s="102" t="s">
        <v>515</v>
      </c>
      <c r="D37" s="809"/>
      <c r="E37" s="82">
        <f t="shared" si="3"/>
        <v>45123</v>
      </c>
      <c r="F37" s="100">
        <f t="shared" si="3"/>
        <v>45127</v>
      </c>
      <c r="G37" s="15">
        <f t="shared" si="3"/>
        <v>45153</v>
      </c>
    </row>
    <row r="38" spans="1:7" s="5" customFormat="1" ht="15.75" customHeight="1">
      <c r="A38" s="24"/>
      <c r="B38" s="14" t="s">
        <v>511</v>
      </c>
      <c r="C38" s="102" t="s">
        <v>516</v>
      </c>
      <c r="D38" s="809"/>
      <c r="E38" s="82">
        <f t="shared" si="3"/>
        <v>45130</v>
      </c>
      <c r="F38" s="100">
        <f t="shared" si="3"/>
        <v>45134</v>
      </c>
      <c r="G38" s="15">
        <f t="shared" si="3"/>
        <v>45160</v>
      </c>
    </row>
    <row r="39" spans="1:7" s="5" customFormat="1" ht="15.75" customHeight="1">
      <c r="A39" s="24"/>
      <c r="B39" s="14" t="s">
        <v>512</v>
      </c>
      <c r="C39" s="102" t="s">
        <v>517</v>
      </c>
      <c r="D39" s="783"/>
      <c r="E39" s="82">
        <f t="shared" si="3"/>
        <v>45137</v>
      </c>
      <c r="F39" s="100">
        <f t="shared" si="3"/>
        <v>45141</v>
      </c>
      <c r="G39" s="15">
        <f t="shared" si="3"/>
        <v>45167</v>
      </c>
    </row>
    <row r="40" spans="1:7" s="5" customFormat="1" ht="15.75" customHeight="1">
      <c r="A40" s="842"/>
      <c r="B40" s="842"/>
      <c r="C40" s="22"/>
      <c r="D40" s="23"/>
      <c r="E40" s="23"/>
      <c r="F40" s="99"/>
      <c r="G40" s="99"/>
    </row>
    <row r="41" spans="1:7" s="5" customFormat="1" ht="15.75" customHeight="1">
      <c r="A41" s="24" t="s">
        <v>668</v>
      </c>
      <c r="B41" s="776" t="s">
        <v>22</v>
      </c>
      <c r="C41" s="776" t="s">
        <v>23</v>
      </c>
      <c r="D41" s="776" t="s">
        <v>24</v>
      </c>
      <c r="E41" s="75" t="s">
        <v>669</v>
      </c>
      <c r="F41" s="75" t="s">
        <v>25</v>
      </c>
      <c r="G41" s="92" t="s">
        <v>33</v>
      </c>
    </row>
    <row r="42" spans="1:7" s="5" customFormat="1" ht="15.75" customHeight="1">
      <c r="A42" s="24"/>
      <c r="B42" s="777"/>
      <c r="C42" s="777"/>
      <c r="D42" s="777"/>
      <c r="E42" s="93" t="s">
        <v>16</v>
      </c>
      <c r="F42" s="105" t="s">
        <v>26</v>
      </c>
      <c r="G42" s="92" t="s">
        <v>27</v>
      </c>
    </row>
    <row r="43" spans="1:7" s="5" customFormat="1" ht="15.75" customHeight="1">
      <c r="A43" s="24"/>
      <c r="B43" s="14" t="s">
        <v>318</v>
      </c>
      <c r="C43" s="97" t="s">
        <v>209</v>
      </c>
      <c r="D43" s="782" t="s">
        <v>658</v>
      </c>
      <c r="E43" s="100">
        <v>45106</v>
      </c>
      <c r="F43" s="100">
        <f>E43+5</f>
        <v>45111</v>
      </c>
      <c r="G43" s="15">
        <f>F43+33</f>
        <v>45144</v>
      </c>
    </row>
    <row r="44" spans="1:7" s="5" customFormat="1" ht="15.75" customHeight="1">
      <c r="A44" s="24"/>
      <c r="B44" s="14" t="s">
        <v>281</v>
      </c>
      <c r="C44" s="14"/>
      <c r="D44" s="809"/>
      <c r="E44" s="101">
        <f t="shared" ref="E44:G47" si="4">E43+7</f>
        <v>45113</v>
      </c>
      <c r="F44" s="100">
        <f t="shared" si="4"/>
        <v>45118</v>
      </c>
      <c r="G44" s="15">
        <f t="shared" si="4"/>
        <v>45151</v>
      </c>
    </row>
    <row r="45" spans="1:7" s="5" customFormat="1" ht="15.75" customHeight="1">
      <c r="A45" s="24"/>
      <c r="B45" s="14" t="s">
        <v>505</v>
      </c>
      <c r="C45" s="102" t="s">
        <v>209</v>
      </c>
      <c r="D45" s="809"/>
      <c r="E45" s="101">
        <f t="shared" si="4"/>
        <v>45120</v>
      </c>
      <c r="F45" s="100">
        <f t="shared" si="4"/>
        <v>45125</v>
      </c>
      <c r="G45" s="15">
        <f t="shared" si="4"/>
        <v>45158</v>
      </c>
    </row>
    <row r="46" spans="1:7" s="5" customFormat="1" ht="15.75" customHeight="1">
      <c r="A46" s="24"/>
      <c r="B46" s="14" t="s">
        <v>506</v>
      </c>
      <c r="C46" s="102" t="s">
        <v>30</v>
      </c>
      <c r="D46" s="809"/>
      <c r="E46" s="101">
        <f t="shared" si="4"/>
        <v>45127</v>
      </c>
      <c r="F46" s="100">
        <f t="shared" si="4"/>
        <v>45132</v>
      </c>
      <c r="G46" s="15">
        <f t="shared" si="4"/>
        <v>45165</v>
      </c>
    </row>
    <row r="47" spans="1:7" s="5" customFormat="1" ht="15.75" customHeight="1">
      <c r="A47" s="24"/>
      <c r="B47" s="14" t="s">
        <v>507</v>
      </c>
      <c r="C47" s="102" t="s">
        <v>30</v>
      </c>
      <c r="D47" s="783"/>
      <c r="E47" s="101">
        <f t="shared" si="4"/>
        <v>45134</v>
      </c>
      <c r="F47" s="100">
        <f t="shared" si="4"/>
        <v>45139</v>
      </c>
      <c r="G47" s="15">
        <f t="shared" si="4"/>
        <v>45172</v>
      </c>
    </row>
    <row r="48" spans="1:7" s="5" customFormat="1" ht="15.75" customHeight="1">
      <c r="A48" s="24"/>
      <c r="B48" s="22"/>
      <c r="C48" s="22"/>
      <c r="D48" s="23"/>
      <c r="E48" s="23"/>
      <c r="F48" s="99"/>
      <c r="G48" s="99"/>
    </row>
    <row r="49" spans="1:7" s="5" customFormat="1" ht="15.75" customHeight="1">
      <c r="A49" s="842"/>
      <c r="B49" s="842"/>
      <c r="C49" s="22"/>
      <c r="D49" s="23"/>
      <c r="E49" s="23"/>
      <c r="F49" s="99"/>
      <c r="G49" s="99"/>
    </row>
    <row r="50" spans="1:7" s="5" customFormat="1" ht="15.75" customHeight="1">
      <c r="A50" s="24" t="s">
        <v>670</v>
      </c>
      <c r="B50" s="780" t="s">
        <v>22</v>
      </c>
      <c r="C50" s="780" t="s">
        <v>23</v>
      </c>
      <c r="D50" s="780" t="s">
        <v>24</v>
      </c>
      <c r="E50" s="75" t="s">
        <v>660</v>
      </c>
      <c r="F50" s="75" t="s">
        <v>25</v>
      </c>
      <c r="G50" s="92" t="s">
        <v>34</v>
      </c>
    </row>
    <row r="51" spans="1:7" s="5" customFormat="1" ht="15.75" customHeight="1">
      <c r="A51" s="24"/>
      <c r="B51" s="781"/>
      <c r="C51" s="781"/>
      <c r="D51" s="781"/>
      <c r="E51" s="93" t="s">
        <v>16</v>
      </c>
      <c r="F51" s="105" t="s">
        <v>26</v>
      </c>
      <c r="G51" s="92" t="s">
        <v>27</v>
      </c>
    </row>
    <row r="52" spans="1:7" s="5" customFormat="1" ht="15.75" customHeight="1">
      <c r="A52" s="24"/>
      <c r="B52" s="14" t="s">
        <v>318</v>
      </c>
      <c r="C52" s="97" t="s">
        <v>209</v>
      </c>
      <c r="D52" s="773" t="s">
        <v>658</v>
      </c>
      <c r="E52" s="100">
        <v>45106</v>
      </c>
      <c r="F52" s="100">
        <f>E52+5</f>
        <v>45111</v>
      </c>
      <c r="G52" s="15">
        <f>F52+29</f>
        <v>45140</v>
      </c>
    </row>
    <row r="53" spans="1:7" s="5" customFormat="1" ht="15.75" customHeight="1">
      <c r="A53" s="24"/>
      <c r="B53" s="14" t="s">
        <v>281</v>
      </c>
      <c r="C53" s="14"/>
      <c r="D53" s="774"/>
      <c r="E53" s="101">
        <f t="shared" ref="E53:G56" si="5">E52+7</f>
        <v>45113</v>
      </c>
      <c r="F53" s="100">
        <f t="shared" si="5"/>
        <v>45118</v>
      </c>
      <c r="G53" s="15">
        <f t="shared" si="5"/>
        <v>45147</v>
      </c>
    </row>
    <row r="54" spans="1:7" s="5" customFormat="1" ht="15.75" customHeight="1">
      <c r="A54" s="24"/>
      <c r="B54" s="14" t="s">
        <v>505</v>
      </c>
      <c r="C54" s="102" t="s">
        <v>209</v>
      </c>
      <c r="D54" s="774"/>
      <c r="E54" s="101">
        <f t="shared" si="5"/>
        <v>45120</v>
      </c>
      <c r="F54" s="100">
        <f t="shared" si="5"/>
        <v>45125</v>
      </c>
      <c r="G54" s="15">
        <f t="shared" si="5"/>
        <v>45154</v>
      </c>
    </row>
    <row r="55" spans="1:7" s="5" customFormat="1" ht="15.75" customHeight="1">
      <c r="A55" s="24"/>
      <c r="B55" s="14" t="s">
        <v>506</v>
      </c>
      <c r="C55" s="102" t="s">
        <v>30</v>
      </c>
      <c r="D55" s="774"/>
      <c r="E55" s="101">
        <f t="shared" si="5"/>
        <v>45127</v>
      </c>
      <c r="F55" s="100">
        <f t="shared" si="5"/>
        <v>45132</v>
      </c>
      <c r="G55" s="15">
        <f t="shared" si="5"/>
        <v>45161</v>
      </c>
    </row>
    <row r="56" spans="1:7" s="5" customFormat="1" ht="15.75" customHeight="1">
      <c r="A56" s="24"/>
      <c r="B56" s="14" t="s">
        <v>507</v>
      </c>
      <c r="C56" s="102" t="s">
        <v>30</v>
      </c>
      <c r="D56" s="775"/>
      <c r="E56" s="101">
        <f t="shared" si="5"/>
        <v>45134</v>
      </c>
      <c r="F56" s="100">
        <f t="shared" si="5"/>
        <v>45139</v>
      </c>
      <c r="G56" s="15">
        <f t="shared" si="5"/>
        <v>45168</v>
      </c>
    </row>
    <row r="57" spans="1:7" s="5" customFormat="1" ht="15.75" customHeight="1">
      <c r="A57" s="24"/>
      <c r="B57" s="18"/>
      <c r="C57" s="18"/>
      <c r="D57" s="20"/>
      <c r="E57" s="26"/>
      <c r="F57" s="21"/>
      <c r="G57" s="17"/>
    </row>
    <row r="58" spans="1:7" s="5" customFormat="1" ht="15.75" customHeight="1">
      <c r="A58" s="24"/>
      <c r="B58" s="22"/>
      <c r="C58" s="22"/>
      <c r="D58" s="23"/>
      <c r="E58" s="23"/>
      <c r="F58" s="99"/>
      <c r="G58" s="99"/>
    </row>
    <row r="59" spans="1:7" s="5" customFormat="1" ht="15.75" customHeight="1">
      <c r="A59" s="24"/>
      <c r="B59" s="780" t="s">
        <v>22</v>
      </c>
      <c r="C59" s="780" t="s">
        <v>23</v>
      </c>
      <c r="D59" s="780" t="s">
        <v>24</v>
      </c>
      <c r="E59" s="75" t="s">
        <v>660</v>
      </c>
      <c r="F59" s="75" t="s">
        <v>25</v>
      </c>
      <c r="G59" s="92" t="s">
        <v>34</v>
      </c>
    </row>
    <row r="60" spans="1:7" s="5" customFormat="1" ht="15.75" customHeight="1">
      <c r="A60" s="24"/>
      <c r="B60" s="781"/>
      <c r="C60" s="781"/>
      <c r="D60" s="781"/>
      <c r="E60" s="93" t="s">
        <v>16</v>
      </c>
      <c r="F60" s="25" t="s">
        <v>26</v>
      </c>
      <c r="G60" s="75" t="s">
        <v>27</v>
      </c>
    </row>
    <row r="61" spans="1:7" s="5" customFormat="1" ht="15.75" customHeight="1">
      <c r="A61" s="24"/>
      <c r="B61" s="103" t="s">
        <v>319</v>
      </c>
      <c r="C61" s="104" t="s">
        <v>320</v>
      </c>
      <c r="D61" s="773" t="s">
        <v>662</v>
      </c>
      <c r="E61" s="15">
        <v>45108</v>
      </c>
      <c r="F61" s="15">
        <f>E61+4</f>
        <v>45112</v>
      </c>
      <c r="G61" s="15">
        <f>F61+30</f>
        <v>45142</v>
      </c>
    </row>
    <row r="62" spans="1:7" s="5" customFormat="1" ht="15.75" customHeight="1">
      <c r="A62" s="24"/>
      <c r="B62" s="103" t="s">
        <v>518</v>
      </c>
      <c r="C62" s="104" t="s">
        <v>522</v>
      </c>
      <c r="D62" s="774"/>
      <c r="E62" s="82">
        <f t="shared" ref="E62:G65" si="6">E61+7</f>
        <v>45115</v>
      </c>
      <c r="F62" s="15">
        <f t="shared" si="6"/>
        <v>45119</v>
      </c>
      <c r="G62" s="15">
        <f t="shared" si="6"/>
        <v>45149</v>
      </c>
    </row>
    <row r="63" spans="1:7" s="5" customFormat="1" ht="15.75" customHeight="1">
      <c r="A63" s="24"/>
      <c r="B63" s="103" t="s">
        <v>519</v>
      </c>
      <c r="C63" s="104" t="s">
        <v>523</v>
      </c>
      <c r="D63" s="774"/>
      <c r="E63" s="82">
        <f t="shared" si="6"/>
        <v>45122</v>
      </c>
      <c r="F63" s="15">
        <f t="shared" si="6"/>
        <v>45126</v>
      </c>
      <c r="G63" s="15">
        <f t="shared" si="6"/>
        <v>45156</v>
      </c>
    </row>
    <row r="64" spans="1:7" s="5" customFormat="1" ht="15.75" customHeight="1">
      <c r="A64" s="24"/>
      <c r="B64" s="103" t="s">
        <v>520</v>
      </c>
      <c r="C64" s="104" t="s">
        <v>524</v>
      </c>
      <c r="D64" s="774"/>
      <c r="E64" s="82">
        <f t="shared" si="6"/>
        <v>45129</v>
      </c>
      <c r="F64" s="15">
        <f t="shared" si="6"/>
        <v>45133</v>
      </c>
      <c r="G64" s="15">
        <f t="shared" si="6"/>
        <v>45163</v>
      </c>
    </row>
    <row r="65" spans="1:7" s="5" customFormat="1" ht="15.75" customHeight="1">
      <c r="A65" s="24"/>
      <c r="B65" s="103" t="s">
        <v>521</v>
      </c>
      <c r="C65" s="104" t="s">
        <v>525</v>
      </c>
      <c r="D65" s="775"/>
      <c r="E65" s="82">
        <f t="shared" si="6"/>
        <v>45136</v>
      </c>
      <c r="F65" s="15">
        <f t="shared" si="6"/>
        <v>45140</v>
      </c>
      <c r="G65" s="15">
        <f t="shared" si="6"/>
        <v>45170</v>
      </c>
    </row>
    <row r="66" spans="1:7" s="5" customFormat="1" ht="15.75" customHeight="1">
      <c r="A66" s="24"/>
      <c r="B66" s="97"/>
      <c r="C66" s="97"/>
      <c r="D66" s="76"/>
      <c r="E66" s="16"/>
      <c r="F66" s="17"/>
      <c r="G66" s="17"/>
    </row>
    <row r="67" spans="1:7" s="5" customFormat="1" ht="15.75" customHeight="1">
      <c r="A67" s="24"/>
      <c r="B67" s="22"/>
      <c r="C67" s="22"/>
      <c r="D67" s="23"/>
      <c r="E67" s="23"/>
      <c r="F67" s="99"/>
      <c r="G67" s="99"/>
    </row>
    <row r="68" spans="1:7" s="5" customFormat="1" ht="15.75" customHeight="1">
      <c r="A68" s="842"/>
      <c r="B68" s="842"/>
      <c r="C68" s="22"/>
      <c r="D68" s="23"/>
      <c r="E68" s="23"/>
      <c r="F68" s="99"/>
      <c r="G68" s="99"/>
    </row>
    <row r="69" spans="1:7" s="5" customFormat="1" ht="15.75" customHeight="1">
      <c r="A69" s="24" t="s">
        <v>671</v>
      </c>
      <c r="B69" s="780" t="s">
        <v>22</v>
      </c>
      <c r="C69" s="780" t="s">
        <v>23</v>
      </c>
      <c r="D69" s="780" t="s">
        <v>24</v>
      </c>
      <c r="E69" s="75" t="s">
        <v>660</v>
      </c>
      <c r="F69" s="75" t="s">
        <v>25</v>
      </c>
      <c r="G69" s="92" t="s">
        <v>35</v>
      </c>
    </row>
    <row r="70" spans="1:7" s="5" customFormat="1" ht="15.75" customHeight="1">
      <c r="A70" s="24"/>
      <c r="B70" s="781"/>
      <c r="C70" s="781"/>
      <c r="D70" s="781"/>
      <c r="E70" s="93" t="s">
        <v>16</v>
      </c>
      <c r="F70" s="25" t="s">
        <v>26</v>
      </c>
      <c r="G70" s="75" t="s">
        <v>27</v>
      </c>
    </row>
    <row r="71" spans="1:7" s="5" customFormat="1" ht="15.75" customHeight="1">
      <c r="A71" s="24"/>
      <c r="B71" s="103" t="s">
        <v>319</v>
      </c>
      <c r="C71" s="104" t="s">
        <v>320</v>
      </c>
      <c r="D71" s="773" t="s">
        <v>662</v>
      </c>
      <c r="E71" s="15">
        <v>45108</v>
      </c>
      <c r="F71" s="100">
        <f>E71+4</f>
        <v>45112</v>
      </c>
      <c r="G71" s="100">
        <f>F71+31</f>
        <v>45143</v>
      </c>
    </row>
    <row r="72" spans="1:7" s="5" customFormat="1" ht="15.75" customHeight="1">
      <c r="A72" s="24"/>
      <c r="B72" s="103" t="s">
        <v>518</v>
      </c>
      <c r="C72" s="104" t="s">
        <v>522</v>
      </c>
      <c r="D72" s="774"/>
      <c r="E72" s="82">
        <f t="shared" ref="E72:G75" si="7">E71+7</f>
        <v>45115</v>
      </c>
      <c r="F72" s="100">
        <f t="shared" si="7"/>
        <v>45119</v>
      </c>
      <c r="G72" s="15">
        <f t="shared" si="7"/>
        <v>45150</v>
      </c>
    </row>
    <row r="73" spans="1:7" s="5" customFormat="1" ht="15.75" customHeight="1">
      <c r="A73" s="24"/>
      <c r="B73" s="103" t="s">
        <v>519</v>
      </c>
      <c r="C73" s="104" t="s">
        <v>523</v>
      </c>
      <c r="D73" s="774"/>
      <c r="E73" s="82">
        <f t="shared" si="7"/>
        <v>45122</v>
      </c>
      <c r="F73" s="100">
        <f t="shared" si="7"/>
        <v>45126</v>
      </c>
      <c r="G73" s="15">
        <f t="shared" si="7"/>
        <v>45157</v>
      </c>
    </row>
    <row r="74" spans="1:7" s="5" customFormat="1" ht="15.75" customHeight="1">
      <c r="A74" s="24"/>
      <c r="B74" s="103" t="s">
        <v>520</v>
      </c>
      <c r="C74" s="104" t="s">
        <v>524</v>
      </c>
      <c r="D74" s="774"/>
      <c r="E74" s="82">
        <f t="shared" si="7"/>
        <v>45129</v>
      </c>
      <c r="F74" s="100">
        <f t="shared" si="7"/>
        <v>45133</v>
      </c>
      <c r="G74" s="15">
        <f t="shared" si="7"/>
        <v>45164</v>
      </c>
    </row>
    <row r="75" spans="1:7" s="5" customFormat="1" ht="15.75" customHeight="1">
      <c r="A75" s="24"/>
      <c r="B75" s="103" t="s">
        <v>521</v>
      </c>
      <c r="C75" s="104" t="s">
        <v>525</v>
      </c>
      <c r="D75" s="775"/>
      <c r="E75" s="82">
        <f t="shared" si="7"/>
        <v>45136</v>
      </c>
      <c r="F75" s="100">
        <f t="shared" si="7"/>
        <v>45140</v>
      </c>
      <c r="G75" s="15">
        <f t="shared" si="7"/>
        <v>45171</v>
      </c>
    </row>
    <row r="76" spans="1:7" s="5" customFormat="1" ht="15.75" customHeight="1">
      <c r="A76" s="24"/>
      <c r="B76" s="99"/>
      <c r="C76" s="22"/>
      <c r="D76" s="23"/>
      <c r="E76" s="23"/>
      <c r="F76" s="99"/>
      <c r="G76" s="99"/>
    </row>
    <row r="77" spans="1:7" s="5" customFormat="1" ht="15.75" customHeight="1">
      <c r="A77" s="24"/>
      <c r="B77" s="99"/>
      <c r="C77" s="22"/>
      <c r="D77" s="23"/>
      <c r="E77" s="23"/>
      <c r="F77" s="99"/>
      <c r="G77" s="99"/>
    </row>
    <row r="78" spans="1:7" s="5" customFormat="1" ht="15.75" customHeight="1">
      <c r="A78" s="24"/>
      <c r="B78" s="780" t="s">
        <v>22</v>
      </c>
      <c r="C78" s="780" t="s">
        <v>23</v>
      </c>
      <c r="D78" s="780" t="s">
        <v>24</v>
      </c>
      <c r="E78" s="75" t="s">
        <v>660</v>
      </c>
      <c r="F78" s="75" t="s">
        <v>25</v>
      </c>
      <c r="G78" s="92" t="s">
        <v>35</v>
      </c>
    </row>
    <row r="79" spans="1:7" s="5" customFormat="1" ht="15.75" customHeight="1">
      <c r="A79" s="24"/>
      <c r="B79" s="781"/>
      <c r="C79" s="781"/>
      <c r="D79" s="781"/>
      <c r="E79" s="93" t="s">
        <v>16</v>
      </c>
      <c r="F79" s="25" t="s">
        <v>26</v>
      </c>
      <c r="G79" s="75" t="s">
        <v>27</v>
      </c>
    </row>
    <row r="80" spans="1:7" s="5" customFormat="1" ht="15.75" customHeight="1">
      <c r="A80" s="24"/>
      <c r="B80" s="106" t="s">
        <v>321</v>
      </c>
      <c r="C80" s="107" t="s">
        <v>672</v>
      </c>
      <c r="D80" s="788" t="s">
        <v>673</v>
      </c>
      <c r="E80" s="100">
        <v>45108</v>
      </c>
      <c r="F80" s="100">
        <f>E80+4</f>
        <v>45112</v>
      </c>
      <c r="G80" s="100">
        <f>F80+30</f>
        <v>45142</v>
      </c>
    </row>
    <row r="81" spans="1:7" s="5" customFormat="1" ht="15.75" customHeight="1">
      <c r="A81" s="24"/>
      <c r="B81" s="106" t="s">
        <v>526</v>
      </c>
      <c r="C81" s="107" t="s">
        <v>674</v>
      </c>
      <c r="D81" s="774"/>
      <c r="E81" s="82">
        <f t="shared" ref="E81:G84" si="8">E80+7</f>
        <v>45115</v>
      </c>
      <c r="F81" s="100">
        <f t="shared" si="8"/>
        <v>45119</v>
      </c>
      <c r="G81" s="15">
        <f t="shared" si="8"/>
        <v>45149</v>
      </c>
    </row>
    <row r="82" spans="1:7" s="5" customFormat="1" ht="15.75" customHeight="1">
      <c r="A82" s="24"/>
      <c r="B82" s="106" t="s">
        <v>527</v>
      </c>
      <c r="C82" s="107" t="s">
        <v>675</v>
      </c>
      <c r="D82" s="774"/>
      <c r="E82" s="82">
        <f t="shared" si="8"/>
        <v>45122</v>
      </c>
      <c r="F82" s="100">
        <f t="shared" si="8"/>
        <v>45126</v>
      </c>
      <c r="G82" s="15">
        <f t="shared" si="8"/>
        <v>45156</v>
      </c>
    </row>
    <row r="83" spans="1:7" s="5" customFormat="1" ht="15.75" customHeight="1">
      <c r="A83" s="24"/>
      <c r="B83" s="106" t="s">
        <v>528</v>
      </c>
      <c r="C83" s="107" t="s">
        <v>676</v>
      </c>
      <c r="D83" s="774"/>
      <c r="E83" s="82">
        <f t="shared" si="8"/>
        <v>45129</v>
      </c>
      <c r="F83" s="100">
        <f t="shared" si="8"/>
        <v>45133</v>
      </c>
      <c r="G83" s="15">
        <f t="shared" si="8"/>
        <v>45163</v>
      </c>
    </row>
    <row r="84" spans="1:7" s="5" customFormat="1" ht="15.75" customHeight="1">
      <c r="A84" s="24"/>
      <c r="B84" s="106" t="s">
        <v>529</v>
      </c>
      <c r="C84" s="107" t="s">
        <v>677</v>
      </c>
      <c r="D84" s="775"/>
      <c r="E84" s="82">
        <f t="shared" si="8"/>
        <v>45136</v>
      </c>
      <c r="F84" s="100">
        <f t="shared" si="8"/>
        <v>45140</v>
      </c>
      <c r="G84" s="15">
        <f t="shared" si="8"/>
        <v>45170</v>
      </c>
    </row>
    <row r="85" spans="1:7" s="5" customFormat="1" ht="15.75" customHeight="1">
      <c r="A85" s="842"/>
      <c r="B85" s="842"/>
      <c r="C85" s="22"/>
      <c r="D85" s="23"/>
      <c r="E85" s="23"/>
      <c r="F85" s="99"/>
      <c r="G85" s="99"/>
    </row>
    <row r="86" spans="1:7" s="5" customFormat="1" ht="15.75" customHeight="1">
      <c r="A86" s="24" t="s">
        <v>678</v>
      </c>
      <c r="B86" s="780" t="s">
        <v>22</v>
      </c>
      <c r="C86" s="780" t="s">
        <v>23</v>
      </c>
      <c r="D86" s="780" t="s">
        <v>24</v>
      </c>
      <c r="E86" s="75" t="s">
        <v>669</v>
      </c>
      <c r="F86" s="75" t="s">
        <v>25</v>
      </c>
      <c r="G86" s="92" t="s">
        <v>36</v>
      </c>
    </row>
    <row r="87" spans="1:7" s="5" customFormat="1" ht="15.75" customHeight="1">
      <c r="A87" s="24"/>
      <c r="B87" s="781"/>
      <c r="C87" s="781"/>
      <c r="D87" s="781"/>
      <c r="E87" s="93" t="s">
        <v>16</v>
      </c>
      <c r="F87" s="25" t="s">
        <v>26</v>
      </c>
      <c r="G87" s="75" t="s">
        <v>27</v>
      </c>
    </row>
    <row r="88" spans="1:7" s="5" customFormat="1" ht="15.75" customHeight="1">
      <c r="A88" s="24"/>
      <c r="B88" s="108" t="s">
        <v>322</v>
      </c>
      <c r="C88" s="108" t="s">
        <v>534</v>
      </c>
      <c r="D88" s="843" t="s">
        <v>679</v>
      </c>
      <c r="E88" s="109">
        <v>45106</v>
      </c>
      <c r="F88" s="109">
        <f>E88+4</f>
        <v>45110</v>
      </c>
      <c r="G88" s="109">
        <f>F88+26</f>
        <v>45136</v>
      </c>
    </row>
    <row r="89" spans="1:7" s="5" customFormat="1" ht="15.75" customHeight="1">
      <c r="A89" s="24"/>
      <c r="B89" s="110" t="s">
        <v>530</v>
      </c>
      <c r="C89" s="110" t="s">
        <v>535</v>
      </c>
      <c r="D89" s="843"/>
      <c r="E89" s="111">
        <f t="shared" ref="E89:G92" si="9">E88+7</f>
        <v>45113</v>
      </c>
      <c r="F89" s="109">
        <f t="shared" si="9"/>
        <v>45117</v>
      </c>
      <c r="G89" s="112">
        <f t="shared" si="9"/>
        <v>45143</v>
      </c>
    </row>
    <row r="90" spans="1:7" s="5" customFormat="1" ht="15.75" customHeight="1">
      <c r="A90" s="24"/>
      <c r="B90" s="110" t="s">
        <v>531</v>
      </c>
      <c r="C90" s="110" t="s">
        <v>536</v>
      </c>
      <c r="D90" s="843"/>
      <c r="E90" s="111">
        <f t="shared" si="9"/>
        <v>45120</v>
      </c>
      <c r="F90" s="109">
        <f t="shared" si="9"/>
        <v>45124</v>
      </c>
      <c r="G90" s="112">
        <f t="shared" si="9"/>
        <v>45150</v>
      </c>
    </row>
    <row r="91" spans="1:7" s="5" customFormat="1" ht="15.75" customHeight="1">
      <c r="A91" s="24"/>
      <c r="B91" s="113" t="s">
        <v>532</v>
      </c>
      <c r="C91" s="114" t="s">
        <v>537</v>
      </c>
      <c r="D91" s="843"/>
      <c r="E91" s="111">
        <f t="shared" si="9"/>
        <v>45127</v>
      </c>
      <c r="F91" s="109">
        <f t="shared" si="9"/>
        <v>45131</v>
      </c>
      <c r="G91" s="112">
        <f t="shared" si="9"/>
        <v>45157</v>
      </c>
    </row>
    <row r="92" spans="1:7" s="5" customFormat="1" ht="15.75" customHeight="1">
      <c r="A92" s="24"/>
      <c r="B92" s="114" t="s">
        <v>533</v>
      </c>
      <c r="C92" s="114" t="s">
        <v>538</v>
      </c>
      <c r="D92" s="843"/>
      <c r="E92" s="111">
        <f t="shared" si="9"/>
        <v>45134</v>
      </c>
      <c r="F92" s="109">
        <f t="shared" si="9"/>
        <v>45138</v>
      </c>
      <c r="G92" s="112">
        <f t="shared" si="9"/>
        <v>45164</v>
      </c>
    </row>
    <row r="93" spans="1:7" s="5" customFormat="1" ht="15.75" customHeight="1">
      <c r="A93" s="842"/>
      <c r="B93" s="842"/>
      <c r="C93" s="22"/>
      <c r="D93" s="23"/>
      <c r="E93" s="23"/>
      <c r="F93" s="99"/>
      <c r="G93" s="99"/>
    </row>
    <row r="94" spans="1:7" s="5" customFormat="1" ht="15.75" customHeight="1">
      <c r="A94" s="24" t="s">
        <v>680</v>
      </c>
      <c r="B94" s="780" t="s">
        <v>22</v>
      </c>
      <c r="C94" s="780" t="s">
        <v>23</v>
      </c>
      <c r="D94" s="780" t="s">
        <v>665</v>
      </c>
      <c r="E94" s="75" t="s">
        <v>660</v>
      </c>
      <c r="F94" s="75" t="s">
        <v>25</v>
      </c>
      <c r="G94" s="92" t="s">
        <v>681</v>
      </c>
    </row>
    <row r="95" spans="1:7" s="5" customFormat="1" ht="15.75" customHeight="1">
      <c r="A95" s="24"/>
      <c r="B95" s="781"/>
      <c r="C95" s="781"/>
      <c r="D95" s="781"/>
      <c r="E95" s="93" t="s">
        <v>16</v>
      </c>
      <c r="F95" s="105" t="s">
        <v>26</v>
      </c>
      <c r="G95" s="75" t="s">
        <v>27</v>
      </c>
    </row>
    <row r="96" spans="1:7" s="5" customFormat="1" ht="15.75" customHeight="1">
      <c r="A96" s="24"/>
      <c r="B96" s="106" t="s">
        <v>321</v>
      </c>
      <c r="C96" s="107" t="s">
        <v>672</v>
      </c>
      <c r="D96" s="773" t="s">
        <v>682</v>
      </c>
      <c r="E96" s="100">
        <v>45108</v>
      </c>
      <c r="F96" s="100">
        <f>E96+5</f>
        <v>45113</v>
      </c>
      <c r="G96" s="15">
        <f>F96+32</f>
        <v>45145</v>
      </c>
    </row>
    <row r="97" spans="1:7" s="5" customFormat="1" ht="15.75" customHeight="1">
      <c r="A97" s="24"/>
      <c r="B97" s="106" t="s">
        <v>526</v>
      </c>
      <c r="C97" s="107" t="s">
        <v>683</v>
      </c>
      <c r="D97" s="774"/>
      <c r="E97" s="101">
        <f>E96+7</f>
        <v>45115</v>
      </c>
      <c r="F97" s="100">
        <f t="shared" ref="E97:G98" si="10">F96+7</f>
        <v>45120</v>
      </c>
      <c r="G97" s="15">
        <f t="shared" si="10"/>
        <v>45152</v>
      </c>
    </row>
    <row r="98" spans="1:7" s="5" customFormat="1" ht="15.75" customHeight="1">
      <c r="A98" s="24"/>
      <c r="B98" s="106" t="s">
        <v>527</v>
      </c>
      <c r="C98" s="107" t="s">
        <v>684</v>
      </c>
      <c r="D98" s="774"/>
      <c r="E98" s="101">
        <f t="shared" si="10"/>
        <v>45122</v>
      </c>
      <c r="F98" s="100">
        <f t="shared" si="10"/>
        <v>45127</v>
      </c>
      <c r="G98" s="15">
        <f t="shared" si="10"/>
        <v>45159</v>
      </c>
    </row>
    <row r="99" spans="1:7" s="5" customFormat="1" ht="15.75" customHeight="1">
      <c r="A99" s="24"/>
      <c r="B99" s="106" t="s">
        <v>528</v>
      </c>
      <c r="C99" s="107" t="s">
        <v>685</v>
      </c>
      <c r="D99" s="774"/>
      <c r="E99" s="101">
        <f>E98+8</f>
        <v>45130</v>
      </c>
      <c r="F99" s="100">
        <f>F98+7</f>
        <v>45134</v>
      </c>
      <c r="G99" s="15">
        <f>G98+7</f>
        <v>45166</v>
      </c>
    </row>
    <row r="100" spans="1:7" s="5" customFormat="1" ht="15.75" customHeight="1">
      <c r="A100" s="24"/>
      <c r="B100" s="106" t="s">
        <v>529</v>
      </c>
      <c r="C100" s="107" t="s">
        <v>686</v>
      </c>
      <c r="D100" s="775"/>
      <c r="E100" s="101">
        <f>E99+7</f>
        <v>45137</v>
      </c>
      <c r="F100" s="100">
        <f>F99+7</f>
        <v>45141</v>
      </c>
      <c r="G100" s="15">
        <f>G99+7</f>
        <v>45173</v>
      </c>
    </row>
    <row r="101" spans="1:7" s="5" customFormat="1" ht="15.75" customHeight="1">
      <c r="A101" s="24"/>
      <c r="B101" s="18"/>
      <c r="C101" s="18"/>
      <c r="D101" s="20"/>
      <c r="E101" s="20"/>
      <c r="F101" s="17"/>
      <c r="G101" s="17"/>
    </row>
    <row r="102" spans="1:7" s="5" customFormat="1" ht="15.75" customHeight="1">
      <c r="A102" s="842"/>
      <c r="B102" s="842"/>
      <c r="C102" s="22"/>
      <c r="D102" s="23"/>
      <c r="E102" s="23"/>
      <c r="F102" s="99"/>
      <c r="G102" s="99"/>
    </row>
    <row r="103" spans="1:7" s="5" customFormat="1" ht="15.75" customHeight="1">
      <c r="A103" s="24" t="s">
        <v>687</v>
      </c>
      <c r="B103" s="835" t="s">
        <v>688</v>
      </c>
      <c r="C103" s="835" t="s">
        <v>23</v>
      </c>
      <c r="D103" s="835" t="s">
        <v>24</v>
      </c>
      <c r="E103" s="75" t="s">
        <v>660</v>
      </c>
      <c r="F103" s="75" t="s">
        <v>25</v>
      </c>
      <c r="G103" s="75" t="s">
        <v>689</v>
      </c>
    </row>
    <row r="104" spans="1:7" s="5" customFormat="1" ht="15.75" customHeight="1">
      <c r="A104" s="24"/>
      <c r="B104" s="835"/>
      <c r="C104" s="835"/>
      <c r="D104" s="835"/>
      <c r="E104" s="75" t="s">
        <v>16</v>
      </c>
      <c r="F104" s="75" t="s">
        <v>26</v>
      </c>
      <c r="G104" s="75" t="s">
        <v>27</v>
      </c>
    </row>
    <row r="105" spans="1:7" s="5" customFormat="1" ht="15.75" customHeight="1">
      <c r="A105" s="24"/>
      <c r="B105" s="115" t="s">
        <v>288</v>
      </c>
      <c r="C105" s="115" t="s">
        <v>686</v>
      </c>
      <c r="D105" s="836" t="s">
        <v>690</v>
      </c>
      <c r="E105" s="100">
        <v>45109</v>
      </c>
      <c r="F105" s="100">
        <f>E105+5</f>
        <v>45114</v>
      </c>
      <c r="G105" s="15">
        <f>F105+34</f>
        <v>45148</v>
      </c>
    </row>
    <row r="106" spans="1:7" s="5" customFormat="1" ht="15.75" customHeight="1">
      <c r="A106" s="24"/>
      <c r="B106" s="116" t="s">
        <v>691</v>
      </c>
      <c r="C106" s="97"/>
      <c r="D106" s="836"/>
      <c r="E106" s="101">
        <f t="shared" ref="E106:G109" si="11">E105+7</f>
        <v>45116</v>
      </c>
      <c r="F106" s="100">
        <f t="shared" si="11"/>
        <v>45121</v>
      </c>
      <c r="G106" s="15">
        <f t="shared" si="11"/>
        <v>45155</v>
      </c>
    </row>
    <row r="107" spans="1:7" s="5" customFormat="1" ht="15.75" customHeight="1">
      <c r="A107" s="24"/>
      <c r="B107" s="117" t="s">
        <v>355</v>
      </c>
      <c r="C107" s="115" t="s">
        <v>686</v>
      </c>
      <c r="D107" s="836"/>
      <c r="E107" s="101">
        <f t="shared" si="11"/>
        <v>45123</v>
      </c>
      <c r="F107" s="100">
        <f t="shared" si="11"/>
        <v>45128</v>
      </c>
      <c r="G107" s="15">
        <f t="shared" si="11"/>
        <v>45162</v>
      </c>
    </row>
    <row r="108" spans="1:7" s="5" customFormat="1" ht="15.75" customHeight="1">
      <c r="A108" s="24"/>
      <c r="B108" s="115" t="s">
        <v>356</v>
      </c>
      <c r="C108" s="115" t="s">
        <v>686</v>
      </c>
      <c r="D108" s="836"/>
      <c r="E108" s="101">
        <f t="shared" si="11"/>
        <v>45130</v>
      </c>
      <c r="F108" s="100">
        <f t="shared" si="11"/>
        <v>45135</v>
      </c>
      <c r="G108" s="15">
        <f t="shared" si="11"/>
        <v>45169</v>
      </c>
    </row>
    <row r="109" spans="1:7" s="5" customFormat="1" ht="15.75" customHeight="1">
      <c r="A109" s="24"/>
      <c r="B109" s="115"/>
      <c r="C109" s="115"/>
      <c r="D109" s="836"/>
      <c r="E109" s="101">
        <f t="shared" si="11"/>
        <v>45137</v>
      </c>
      <c r="F109" s="100">
        <f t="shared" si="11"/>
        <v>45142</v>
      </c>
      <c r="G109" s="15">
        <f t="shared" si="11"/>
        <v>45176</v>
      </c>
    </row>
    <row r="110" spans="1:7" s="5" customFormat="1" ht="15.75" customHeight="1">
      <c r="A110" s="842"/>
      <c r="B110" s="842"/>
      <c r="C110" s="22"/>
      <c r="D110" s="23"/>
      <c r="E110" s="23"/>
      <c r="F110" s="99"/>
      <c r="G110" s="99"/>
    </row>
    <row r="111" spans="1:7" s="5" customFormat="1" ht="15.75" customHeight="1">
      <c r="A111" s="842"/>
      <c r="B111" s="842"/>
      <c r="C111" s="22"/>
      <c r="D111" s="23"/>
      <c r="E111" s="23"/>
      <c r="F111" s="99"/>
      <c r="G111" s="99"/>
    </row>
    <row r="112" spans="1:7" s="5" customFormat="1" ht="15.75" customHeight="1">
      <c r="A112" s="24" t="s">
        <v>692</v>
      </c>
      <c r="B112" s="778" t="s">
        <v>22</v>
      </c>
      <c r="C112" s="778" t="s">
        <v>23</v>
      </c>
      <c r="D112" s="778" t="s">
        <v>24</v>
      </c>
      <c r="E112" s="75" t="s">
        <v>669</v>
      </c>
      <c r="F112" s="75" t="s">
        <v>25</v>
      </c>
      <c r="G112" s="75" t="s">
        <v>693</v>
      </c>
    </row>
    <row r="113" spans="1:7" s="5" customFormat="1" ht="15.75" customHeight="1">
      <c r="A113" s="24"/>
      <c r="B113" s="779"/>
      <c r="C113" s="779"/>
      <c r="D113" s="779"/>
      <c r="E113" s="75" t="s">
        <v>16</v>
      </c>
      <c r="F113" s="75" t="s">
        <v>26</v>
      </c>
      <c r="G113" s="75" t="s">
        <v>27</v>
      </c>
    </row>
    <row r="114" spans="1:7" s="5" customFormat="1" ht="15.75" customHeight="1">
      <c r="A114" s="24"/>
      <c r="B114" s="83" t="s">
        <v>323</v>
      </c>
      <c r="C114" s="83" t="s">
        <v>324</v>
      </c>
      <c r="D114" s="843" t="s">
        <v>694</v>
      </c>
      <c r="E114" s="15">
        <v>45104</v>
      </c>
      <c r="F114" s="15">
        <f>E114+4</f>
        <v>45108</v>
      </c>
      <c r="G114" s="15">
        <f>F114+31</f>
        <v>45139</v>
      </c>
    </row>
    <row r="115" spans="1:7" s="5" customFormat="1" ht="15.75" customHeight="1">
      <c r="A115" s="24"/>
      <c r="B115" s="83" t="s">
        <v>28</v>
      </c>
      <c r="C115" s="83" t="s">
        <v>12</v>
      </c>
      <c r="D115" s="843"/>
      <c r="E115" s="82">
        <f t="shared" ref="E115:G118" si="12">E114+7</f>
        <v>45111</v>
      </c>
      <c r="F115" s="15">
        <f t="shared" si="12"/>
        <v>45115</v>
      </c>
      <c r="G115" s="15">
        <f t="shared" si="12"/>
        <v>45146</v>
      </c>
    </row>
    <row r="116" spans="1:7" s="5" customFormat="1" ht="15.75" customHeight="1">
      <c r="A116" s="24"/>
      <c r="B116" s="83" t="s">
        <v>539</v>
      </c>
      <c r="C116" s="83" t="s">
        <v>9</v>
      </c>
      <c r="D116" s="843"/>
      <c r="E116" s="82">
        <f t="shared" si="12"/>
        <v>45118</v>
      </c>
      <c r="F116" s="15">
        <f t="shared" si="12"/>
        <v>45122</v>
      </c>
      <c r="G116" s="15">
        <f t="shared" si="12"/>
        <v>45153</v>
      </c>
    </row>
    <row r="117" spans="1:7" s="5" customFormat="1" ht="15.75" customHeight="1">
      <c r="A117" s="24"/>
      <c r="B117" s="83" t="s">
        <v>335</v>
      </c>
      <c r="C117" s="83" t="s">
        <v>540</v>
      </c>
      <c r="D117" s="843"/>
      <c r="E117" s="82">
        <f t="shared" si="12"/>
        <v>45125</v>
      </c>
      <c r="F117" s="15">
        <f t="shared" si="12"/>
        <v>45129</v>
      </c>
      <c r="G117" s="15">
        <f t="shared" si="12"/>
        <v>45160</v>
      </c>
    </row>
    <row r="118" spans="1:7" s="5" customFormat="1" ht="15.75" customHeight="1">
      <c r="A118" s="24"/>
      <c r="B118" s="83" t="s">
        <v>69</v>
      </c>
      <c r="C118" s="83"/>
      <c r="D118" s="843"/>
      <c r="E118" s="82">
        <f t="shared" si="12"/>
        <v>45132</v>
      </c>
      <c r="F118" s="15">
        <f t="shared" si="12"/>
        <v>45136</v>
      </c>
      <c r="G118" s="15">
        <f t="shared" si="12"/>
        <v>45167</v>
      </c>
    </row>
    <row r="119" spans="1:7" s="5" customFormat="1" ht="15.75" customHeight="1">
      <c r="A119" s="24"/>
      <c r="B119" s="22"/>
      <c r="C119" s="22"/>
      <c r="D119" s="23"/>
      <c r="E119" s="23"/>
      <c r="F119" s="99"/>
      <c r="G119" s="99"/>
    </row>
    <row r="120" spans="1:7" s="5" customFormat="1" ht="15.75" customHeight="1">
      <c r="A120" s="842"/>
      <c r="B120" s="842"/>
      <c r="C120" s="22"/>
      <c r="D120" s="23"/>
      <c r="E120" s="23"/>
      <c r="F120" s="99"/>
      <c r="G120" s="99"/>
    </row>
    <row r="121" spans="1:7" s="5" customFormat="1" ht="15.75" customHeight="1">
      <c r="A121" s="24" t="s">
        <v>695</v>
      </c>
      <c r="B121" s="780" t="s">
        <v>22</v>
      </c>
      <c r="C121" s="780" t="s">
        <v>23</v>
      </c>
      <c r="D121" s="780" t="s">
        <v>24</v>
      </c>
      <c r="E121" s="75" t="s">
        <v>696</v>
      </c>
      <c r="F121" s="75" t="s">
        <v>25</v>
      </c>
      <c r="G121" s="92" t="s">
        <v>39</v>
      </c>
    </row>
    <row r="122" spans="1:7" s="5" customFormat="1" ht="15.75" customHeight="1">
      <c r="A122" s="24"/>
      <c r="B122" s="781"/>
      <c r="C122" s="781"/>
      <c r="D122" s="781"/>
      <c r="E122" s="93" t="s">
        <v>16</v>
      </c>
      <c r="F122" s="25" t="s">
        <v>26</v>
      </c>
      <c r="G122" s="75" t="s">
        <v>27</v>
      </c>
    </row>
    <row r="123" spans="1:7" s="5" customFormat="1" ht="15.75" customHeight="1">
      <c r="A123" s="24"/>
      <c r="B123" s="83" t="s">
        <v>547</v>
      </c>
      <c r="C123" s="83" t="s">
        <v>290</v>
      </c>
      <c r="D123" s="844" t="s">
        <v>697</v>
      </c>
      <c r="E123" s="15">
        <v>45109</v>
      </c>
      <c r="F123" s="15">
        <f>E123+4</f>
        <v>45113</v>
      </c>
      <c r="G123" s="15">
        <f>F123+31</f>
        <v>45144</v>
      </c>
    </row>
    <row r="124" spans="1:7" s="5" customFormat="1" ht="15.75" customHeight="1">
      <c r="A124" s="24"/>
      <c r="B124" s="83" t="s">
        <v>548</v>
      </c>
      <c r="C124" s="83" t="s">
        <v>551</v>
      </c>
      <c r="D124" s="844"/>
      <c r="E124" s="82">
        <f t="shared" ref="E124:G127" si="13">E123+7</f>
        <v>45116</v>
      </c>
      <c r="F124" s="15">
        <f t="shared" si="13"/>
        <v>45120</v>
      </c>
      <c r="G124" s="15">
        <f t="shared" si="13"/>
        <v>45151</v>
      </c>
    </row>
    <row r="125" spans="1:7" s="5" customFormat="1" ht="15.75" customHeight="1">
      <c r="A125" s="24"/>
      <c r="B125" s="83"/>
      <c r="C125" s="83"/>
      <c r="D125" s="844"/>
      <c r="E125" s="82">
        <f t="shared" si="13"/>
        <v>45123</v>
      </c>
      <c r="F125" s="15">
        <f t="shared" si="13"/>
        <v>45127</v>
      </c>
      <c r="G125" s="15">
        <f t="shared" si="13"/>
        <v>45158</v>
      </c>
    </row>
    <row r="126" spans="1:7" s="5" customFormat="1" ht="15.75" customHeight="1">
      <c r="A126" s="24"/>
      <c r="B126" s="83" t="s">
        <v>549</v>
      </c>
      <c r="C126" s="83" t="s">
        <v>552</v>
      </c>
      <c r="D126" s="844"/>
      <c r="E126" s="82">
        <f t="shared" si="13"/>
        <v>45130</v>
      </c>
      <c r="F126" s="15">
        <f t="shared" si="13"/>
        <v>45134</v>
      </c>
      <c r="G126" s="15">
        <f t="shared" si="13"/>
        <v>45165</v>
      </c>
    </row>
    <row r="127" spans="1:7" s="5" customFormat="1" ht="15.75" customHeight="1">
      <c r="A127" s="24"/>
      <c r="B127" s="118" t="s">
        <v>550</v>
      </c>
      <c r="C127" s="118" t="s">
        <v>100</v>
      </c>
      <c r="D127" s="844"/>
      <c r="E127" s="82">
        <f t="shared" si="13"/>
        <v>45137</v>
      </c>
      <c r="F127" s="15">
        <f t="shared" si="13"/>
        <v>45141</v>
      </c>
      <c r="G127" s="15">
        <f t="shared" si="13"/>
        <v>45172</v>
      </c>
    </row>
    <row r="128" spans="1:7" s="5" customFormat="1" ht="15.75" customHeight="1">
      <c r="A128" s="24"/>
      <c r="B128" s="22"/>
      <c r="C128" s="22"/>
      <c r="D128" s="23"/>
      <c r="E128" s="23"/>
      <c r="F128" s="99"/>
      <c r="G128" s="99"/>
    </row>
    <row r="129" spans="1:7" s="5" customFormat="1" ht="15.75" customHeight="1">
      <c r="A129" s="842"/>
      <c r="B129" s="842"/>
      <c r="C129" s="22"/>
      <c r="D129" s="23"/>
      <c r="E129" s="23"/>
      <c r="F129" s="99"/>
      <c r="G129" s="99"/>
    </row>
    <row r="130" spans="1:7" s="5" customFormat="1" ht="15.75" customHeight="1">
      <c r="A130" s="24" t="s">
        <v>698</v>
      </c>
      <c r="B130" s="778" t="s">
        <v>22</v>
      </c>
      <c r="C130" s="778" t="s">
        <v>23</v>
      </c>
      <c r="D130" s="778" t="s">
        <v>24</v>
      </c>
      <c r="E130" s="75" t="s">
        <v>660</v>
      </c>
      <c r="F130" s="75" t="s">
        <v>25</v>
      </c>
      <c r="G130" s="75" t="s">
        <v>41</v>
      </c>
    </row>
    <row r="131" spans="1:7" s="5" customFormat="1" ht="15.75" customHeight="1">
      <c r="A131" s="24"/>
      <c r="B131" s="779"/>
      <c r="C131" s="779"/>
      <c r="D131" s="779"/>
      <c r="E131" s="75" t="s">
        <v>16</v>
      </c>
      <c r="F131" s="75" t="s">
        <v>26</v>
      </c>
      <c r="G131" s="75" t="s">
        <v>27</v>
      </c>
    </row>
    <row r="132" spans="1:7" s="5" customFormat="1" ht="15.75" customHeight="1">
      <c r="A132" s="24"/>
      <c r="B132" s="83" t="s">
        <v>553</v>
      </c>
      <c r="C132" s="83" t="s">
        <v>558</v>
      </c>
      <c r="D132" s="782" t="s">
        <v>699</v>
      </c>
      <c r="E132" s="15">
        <v>45110</v>
      </c>
      <c r="F132" s="15">
        <f>E132+4</f>
        <v>45114</v>
      </c>
      <c r="G132" s="15">
        <f>F132+31</f>
        <v>45145</v>
      </c>
    </row>
    <row r="133" spans="1:7" s="5" customFormat="1" ht="15.75" customHeight="1">
      <c r="A133" s="24"/>
      <c r="B133" s="83" t="s">
        <v>554</v>
      </c>
      <c r="C133" s="83" t="s">
        <v>559</v>
      </c>
      <c r="D133" s="774"/>
      <c r="E133" s="82">
        <f t="shared" ref="E133:G136" si="14">E132+7</f>
        <v>45117</v>
      </c>
      <c r="F133" s="15">
        <f t="shared" si="14"/>
        <v>45121</v>
      </c>
      <c r="G133" s="15">
        <f t="shared" si="14"/>
        <v>45152</v>
      </c>
    </row>
    <row r="134" spans="1:7" s="5" customFormat="1" ht="15.75" customHeight="1">
      <c r="A134" s="24"/>
      <c r="B134" s="83" t="s">
        <v>555</v>
      </c>
      <c r="C134" s="83" t="s">
        <v>560</v>
      </c>
      <c r="D134" s="774"/>
      <c r="E134" s="82">
        <f t="shared" si="14"/>
        <v>45124</v>
      </c>
      <c r="F134" s="15">
        <f t="shared" si="14"/>
        <v>45128</v>
      </c>
      <c r="G134" s="15">
        <f t="shared" si="14"/>
        <v>45159</v>
      </c>
    </row>
    <row r="135" spans="1:7" s="5" customFormat="1" ht="15.75" customHeight="1">
      <c r="A135" s="24"/>
      <c r="B135" s="83" t="s">
        <v>556</v>
      </c>
      <c r="C135" s="83" t="s">
        <v>215</v>
      </c>
      <c r="D135" s="774"/>
      <c r="E135" s="82">
        <f t="shared" si="14"/>
        <v>45131</v>
      </c>
      <c r="F135" s="15">
        <f t="shared" si="14"/>
        <v>45135</v>
      </c>
      <c r="G135" s="15">
        <f t="shared" si="14"/>
        <v>45166</v>
      </c>
    </row>
    <row r="136" spans="1:7" s="5" customFormat="1" ht="15.75" customHeight="1">
      <c r="A136" s="24"/>
      <c r="B136" s="118" t="s">
        <v>557</v>
      </c>
      <c r="C136" s="118" t="s">
        <v>561</v>
      </c>
      <c r="D136" s="783"/>
      <c r="E136" s="82">
        <f t="shared" si="14"/>
        <v>45138</v>
      </c>
      <c r="F136" s="15">
        <f t="shared" si="14"/>
        <v>45142</v>
      </c>
      <c r="G136" s="15">
        <f t="shared" si="14"/>
        <v>45173</v>
      </c>
    </row>
    <row r="137" spans="1:7" s="5" customFormat="1" ht="15.75" customHeight="1">
      <c r="A137" s="24"/>
      <c r="B137" s="27"/>
      <c r="C137" s="27"/>
      <c r="D137" s="23"/>
      <c r="E137" s="16"/>
      <c r="F137" s="17"/>
      <c r="G137" s="17"/>
    </row>
    <row r="138" spans="1:7" s="5" customFormat="1" ht="15.75" customHeight="1">
      <c r="A138" s="842"/>
      <c r="B138" s="842"/>
      <c r="C138" s="22"/>
      <c r="D138" s="23"/>
      <c r="E138" s="23"/>
      <c r="F138" s="99"/>
      <c r="G138" s="99"/>
    </row>
    <row r="139" spans="1:7" s="5" customFormat="1" ht="15.75" customHeight="1">
      <c r="A139" s="24" t="s">
        <v>700</v>
      </c>
      <c r="B139" s="778" t="s">
        <v>22</v>
      </c>
      <c r="C139" s="778" t="s">
        <v>23</v>
      </c>
      <c r="D139" s="778" t="s">
        <v>24</v>
      </c>
      <c r="E139" s="75" t="s">
        <v>669</v>
      </c>
      <c r="F139" s="75" t="s">
        <v>25</v>
      </c>
      <c r="G139" s="75" t="s">
        <v>700</v>
      </c>
    </row>
    <row r="140" spans="1:7" s="5" customFormat="1" ht="15.75" customHeight="1">
      <c r="A140" s="24"/>
      <c r="B140" s="779"/>
      <c r="C140" s="779"/>
      <c r="D140" s="779"/>
      <c r="E140" s="75" t="s">
        <v>16</v>
      </c>
      <c r="F140" s="75" t="s">
        <v>26</v>
      </c>
      <c r="G140" s="75" t="s">
        <v>27</v>
      </c>
    </row>
    <row r="141" spans="1:7" s="5" customFormat="1" ht="15.75" customHeight="1">
      <c r="A141" s="24"/>
      <c r="B141" s="83" t="s">
        <v>553</v>
      </c>
      <c r="C141" s="83" t="s">
        <v>558</v>
      </c>
      <c r="D141" s="836" t="s">
        <v>699</v>
      </c>
      <c r="E141" s="15">
        <v>45110</v>
      </c>
      <c r="F141" s="15">
        <f>E141+4</f>
        <v>45114</v>
      </c>
      <c r="G141" s="15">
        <f>F141+31</f>
        <v>45145</v>
      </c>
    </row>
    <row r="142" spans="1:7" s="5" customFormat="1" ht="15.75" customHeight="1">
      <c r="A142" s="24"/>
      <c r="B142" s="83" t="s">
        <v>554</v>
      </c>
      <c r="C142" s="83" t="s">
        <v>559</v>
      </c>
      <c r="D142" s="836"/>
      <c r="E142" s="82">
        <f t="shared" ref="E142:G145" si="15">E141+7</f>
        <v>45117</v>
      </c>
      <c r="F142" s="15">
        <f t="shared" si="15"/>
        <v>45121</v>
      </c>
      <c r="G142" s="15">
        <f t="shared" si="15"/>
        <v>45152</v>
      </c>
    </row>
    <row r="143" spans="1:7" s="5" customFormat="1" ht="15.75" customHeight="1">
      <c r="A143" s="24"/>
      <c r="B143" s="83" t="s">
        <v>555</v>
      </c>
      <c r="C143" s="83" t="s">
        <v>560</v>
      </c>
      <c r="D143" s="836"/>
      <c r="E143" s="82">
        <f t="shared" si="15"/>
        <v>45124</v>
      </c>
      <c r="F143" s="15">
        <f t="shared" si="15"/>
        <v>45128</v>
      </c>
      <c r="G143" s="15">
        <f t="shared" si="15"/>
        <v>45159</v>
      </c>
    </row>
    <row r="144" spans="1:7" s="5" customFormat="1" ht="15.75" customHeight="1">
      <c r="A144" s="24"/>
      <c r="B144" s="83" t="s">
        <v>556</v>
      </c>
      <c r="C144" s="83" t="s">
        <v>215</v>
      </c>
      <c r="D144" s="836"/>
      <c r="E144" s="82">
        <f t="shared" si="15"/>
        <v>45131</v>
      </c>
      <c r="F144" s="119">
        <f t="shared" si="15"/>
        <v>45135</v>
      </c>
      <c r="G144" s="15">
        <f t="shared" si="15"/>
        <v>45166</v>
      </c>
    </row>
    <row r="145" spans="1:7" s="5" customFormat="1" ht="15.75" customHeight="1">
      <c r="A145" s="24"/>
      <c r="B145" s="118" t="s">
        <v>557</v>
      </c>
      <c r="C145" s="118" t="s">
        <v>561</v>
      </c>
      <c r="D145" s="836"/>
      <c r="E145" s="82">
        <f t="shared" si="15"/>
        <v>45138</v>
      </c>
      <c r="F145" s="15">
        <f t="shared" si="15"/>
        <v>45142</v>
      </c>
      <c r="G145" s="15">
        <f t="shared" si="15"/>
        <v>45173</v>
      </c>
    </row>
    <row r="146" spans="1:7" s="5" customFormat="1" ht="15.75" customHeight="1">
      <c r="A146" s="24"/>
      <c r="B146" s="27"/>
      <c r="C146" s="27"/>
      <c r="D146" s="28"/>
      <c r="E146" s="16"/>
      <c r="F146" s="17"/>
      <c r="G146" s="17"/>
    </row>
    <row r="147" spans="1:7" s="5" customFormat="1" ht="15.75" customHeight="1">
      <c r="A147" s="842"/>
      <c r="B147" s="842"/>
      <c r="C147" s="22"/>
      <c r="D147" s="23"/>
      <c r="E147" s="23"/>
      <c r="F147" s="99"/>
      <c r="G147" s="99"/>
    </row>
    <row r="148" spans="1:7" s="5" customFormat="1" ht="15.75" customHeight="1">
      <c r="A148" s="12" t="s">
        <v>701</v>
      </c>
      <c r="B148" s="835" t="s">
        <v>688</v>
      </c>
      <c r="C148" s="835" t="s">
        <v>23</v>
      </c>
      <c r="D148" s="835" t="s">
        <v>24</v>
      </c>
      <c r="E148" s="75" t="s">
        <v>660</v>
      </c>
      <c r="F148" s="75" t="s">
        <v>25</v>
      </c>
      <c r="G148" s="75" t="s">
        <v>702</v>
      </c>
    </row>
    <row r="149" spans="1:7" s="5" customFormat="1" ht="15.75" customHeight="1">
      <c r="A149" s="12"/>
      <c r="B149" s="835"/>
      <c r="C149" s="835"/>
      <c r="D149" s="835"/>
      <c r="E149" s="75" t="s">
        <v>703</v>
      </c>
      <c r="F149" s="75" t="s">
        <v>26</v>
      </c>
      <c r="G149" s="75" t="s">
        <v>27</v>
      </c>
    </row>
    <row r="150" spans="1:7" s="5" customFormat="1" ht="15.75" customHeight="1">
      <c r="A150" s="12"/>
      <c r="B150" s="115" t="s">
        <v>288</v>
      </c>
      <c r="C150" s="115" t="s">
        <v>686</v>
      </c>
      <c r="D150" s="836" t="s">
        <v>690</v>
      </c>
      <c r="E150" s="100">
        <v>45109</v>
      </c>
      <c r="F150" s="100">
        <f>E150+5</f>
        <v>45114</v>
      </c>
      <c r="G150" s="15">
        <f>F150+32</f>
        <v>45146</v>
      </c>
    </row>
    <row r="151" spans="1:7" s="5" customFormat="1" ht="15.75" customHeight="1">
      <c r="A151" s="12"/>
      <c r="B151" s="116" t="s">
        <v>691</v>
      </c>
      <c r="C151" s="97"/>
      <c r="D151" s="836"/>
      <c r="E151" s="101">
        <f>E150+7</f>
        <v>45116</v>
      </c>
      <c r="F151" s="100">
        <f t="shared" ref="E151:G154" si="16">F150+7</f>
        <v>45121</v>
      </c>
      <c r="G151" s="15">
        <f t="shared" si="16"/>
        <v>45153</v>
      </c>
    </row>
    <row r="152" spans="1:7" s="5" customFormat="1" ht="15.75" customHeight="1">
      <c r="A152" s="12"/>
      <c r="B152" s="117" t="s">
        <v>355</v>
      </c>
      <c r="C152" s="115" t="s">
        <v>686</v>
      </c>
      <c r="D152" s="836"/>
      <c r="E152" s="101">
        <f t="shared" si="16"/>
        <v>45123</v>
      </c>
      <c r="F152" s="100">
        <f t="shared" si="16"/>
        <v>45128</v>
      </c>
      <c r="G152" s="15">
        <f t="shared" si="16"/>
        <v>45160</v>
      </c>
    </row>
    <row r="153" spans="1:7" s="5" customFormat="1" ht="15.75" customHeight="1">
      <c r="A153" s="12"/>
      <c r="B153" s="115" t="s">
        <v>356</v>
      </c>
      <c r="C153" s="115" t="s">
        <v>686</v>
      </c>
      <c r="D153" s="836"/>
      <c r="E153" s="101">
        <f t="shared" si="16"/>
        <v>45130</v>
      </c>
      <c r="F153" s="100">
        <f t="shared" si="16"/>
        <v>45135</v>
      </c>
      <c r="G153" s="15">
        <f t="shared" si="16"/>
        <v>45167</v>
      </c>
    </row>
    <row r="154" spans="1:7" s="5" customFormat="1" ht="15.75" customHeight="1">
      <c r="A154" s="12"/>
      <c r="B154" s="115"/>
      <c r="C154" s="115"/>
      <c r="D154" s="836"/>
      <c r="E154" s="101">
        <f t="shared" si="16"/>
        <v>45137</v>
      </c>
      <c r="F154" s="100">
        <f t="shared" si="16"/>
        <v>45142</v>
      </c>
      <c r="G154" s="15">
        <f t="shared" si="16"/>
        <v>45174</v>
      </c>
    </row>
    <row r="155" spans="1:7" s="5" customFormat="1" ht="15.75" customHeight="1">
      <c r="A155" s="12"/>
      <c r="B155" s="18"/>
      <c r="C155" s="18"/>
      <c r="D155" s="27"/>
      <c r="E155" s="27"/>
      <c r="F155" s="27"/>
      <c r="G155" s="27"/>
    </row>
    <row r="156" spans="1:7" s="5" customFormat="1" ht="15.75" customHeight="1">
      <c r="A156" s="842"/>
      <c r="B156" s="842"/>
      <c r="C156" s="22"/>
      <c r="D156" s="23"/>
      <c r="E156" s="23"/>
      <c r="F156" s="99"/>
      <c r="G156" s="99"/>
    </row>
    <row r="157" spans="1:7" s="5" customFormat="1" ht="15.75" customHeight="1">
      <c r="A157" s="24" t="s">
        <v>704</v>
      </c>
      <c r="B157" s="780" t="s">
        <v>22</v>
      </c>
      <c r="C157" s="780" t="s">
        <v>23</v>
      </c>
      <c r="D157" s="780" t="s">
        <v>24</v>
      </c>
      <c r="E157" s="75" t="s">
        <v>660</v>
      </c>
      <c r="F157" s="75" t="s">
        <v>25</v>
      </c>
      <c r="G157" s="75" t="s">
        <v>705</v>
      </c>
    </row>
    <row r="158" spans="1:7" s="5" customFormat="1" ht="15.75" customHeight="1">
      <c r="A158" s="24"/>
      <c r="B158" s="781"/>
      <c r="C158" s="781"/>
      <c r="D158" s="781"/>
      <c r="E158" s="75" t="s">
        <v>16</v>
      </c>
      <c r="F158" s="75" t="s">
        <v>26</v>
      </c>
      <c r="G158" s="75" t="s">
        <v>27</v>
      </c>
    </row>
    <row r="159" spans="1:7" s="5" customFormat="1" ht="15.75" customHeight="1">
      <c r="A159" s="24"/>
      <c r="B159" s="14" t="s">
        <v>318</v>
      </c>
      <c r="C159" s="97" t="s">
        <v>209</v>
      </c>
      <c r="D159" s="773" t="s">
        <v>658</v>
      </c>
      <c r="E159" s="100">
        <v>45106</v>
      </c>
      <c r="F159" s="100">
        <f>E159+5</f>
        <v>45111</v>
      </c>
      <c r="G159" s="15">
        <f>F159+34</f>
        <v>45145</v>
      </c>
    </row>
    <row r="160" spans="1:7" s="5" customFormat="1" ht="15.75" customHeight="1">
      <c r="A160" s="24"/>
      <c r="B160" s="14" t="s">
        <v>281</v>
      </c>
      <c r="C160" s="14"/>
      <c r="D160" s="774"/>
      <c r="E160" s="101">
        <f t="shared" ref="E160:G163" si="17">E159+7</f>
        <v>45113</v>
      </c>
      <c r="F160" s="100">
        <f t="shared" si="17"/>
        <v>45118</v>
      </c>
      <c r="G160" s="15">
        <f t="shared" si="17"/>
        <v>45152</v>
      </c>
    </row>
    <row r="161" spans="1:7" s="5" customFormat="1" ht="15.75" customHeight="1">
      <c r="A161" s="24"/>
      <c r="B161" s="14" t="s">
        <v>505</v>
      </c>
      <c r="C161" s="102" t="s">
        <v>209</v>
      </c>
      <c r="D161" s="774"/>
      <c r="E161" s="101">
        <f t="shared" si="17"/>
        <v>45120</v>
      </c>
      <c r="F161" s="100">
        <f t="shared" si="17"/>
        <v>45125</v>
      </c>
      <c r="G161" s="15">
        <f t="shared" si="17"/>
        <v>45159</v>
      </c>
    </row>
    <row r="162" spans="1:7" s="5" customFormat="1" ht="15.75" customHeight="1">
      <c r="A162" s="24"/>
      <c r="B162" s="14" t="s">
        <v>506</v>
      </c>
      <c r="C162" s="102" t="s">
        <v>30</v>
      </c>
      <c r="D162" s="774"/>
      <c r="E162" s="101">
        <f t="shared" si="17"/>
        <v>45127</v>
      </c>
      <c r="F162" s="100">
        <f t="shared" si="17"/>
        <v>45132</v>
      </c>
      <c r="G162" s="15">
        <f t="shared" si="17"/>
        <v>45166</v>
      </c>
    </row>
    <row r="163" spans="1:7" s="5" customFormat="1" ht="15.75" customHeight="1">
      <c r="A163" s="24"/>
      <c r="B163" s="14" t="s">
        <v>507</v>
      </c>
      <c r="C163" s="102" t="s">
        <v>30</v>
      </c>
      <c r="D163" s="775"/>
      <c r="E163" s="101">
        <f t="shared" si="17"/>
        <v>45134</v>
      </c>
      <c r="F163" s="100">
        <f t="shared" si="17"/>
        <v>45139</v>
      </c>
      <c r="G163" s="15">
        <f t="shared" si="17"/>
        <v>45173</v>
      </c>
    </row>
    <row r="164" spans="1:7" s="5" customFormat="1" ht="15.75" customHeight="1">
      <c r="A164" s="24"/>
      <c r="B164" s="22"/>
      <c r="C164" s="22"/>
      <c r="D164" s="23"/>
      <c r="E164" s="23"/>
      <c r="F164" s="99"/>
      <c r="G164" s="99"/>
    </row>
    <row r="165" spans="1:7" s="5" customFormat="1" ht="15.75" customHeight="1">
      <c r="A165" s="805" t="s">
        <v>706</v>
      </c>
      <c r="B165" s="805"/>
      <c r="C165" s="805"/>
      <c r="D165" s="805"/>
      <c r="E165" s="805"/>
      <c r="F165" s="805"/>
      <c r="G165" s="805"/>
    </row>
    <row r="166" spans="1:7" s="5" customFormat="1" ht="15.75" customHeight="1">
      <c r="A166" s="841"/>
      <c r="B166" s="841"/>
      <c r="C166" s="29"/>
      <c r="D166" s="11"/>
      <c r="E166" s="11"/>
      <c r="F166" s="98"/>
      <c r="G166" s="98"/>
    </row>
    <row r="167" spans="1:7" s="5" customFormat="1" ht="15.75" customHeight="1">
      <c r="A167" s="24" t="s">
        <v>707</v>
      </c>
      <c r="B167" s="780" t="s">
        <v>708</v>
      </c>
      <c r="C167" s="780" t="s">
        <v>23</v>
      </c>
      <c r="D167" s="780" t="s">
        <v>24</v>
      </c>
      <c r="E167" s="75" t="s">
        <v>709</v>
      </c>
      <c r="F167" s="75" t="s">
        <v>25</v>
      </c>
      <c r="G167" s="92" t="s">
        <v>710</v>
      </c>
    </row>
    <row r="168" spans="1:7" s="5" customFormat="1" ht="15.75" customHeight="1">
      <c r="A168" s="24"/>
      <c r="B168" s="781"/>
      <c r="C168" s="781"/>
      <c r="D168" s="781"/>
      <c r="E168" s="93" t="s">
        <v>16</v>
      </c>
      <c r="F168" s="105" t="s">
        <v>26</v>
      </c>
      <c r="G168" s="75" t="s">
        <v>27</v>
      </c>
    </row>
    <row r="169" spans="1:7" s="5" customFormat="1" ht="15.75" customHeight="1">
      <c r="A169" s="24"/>
      <c r="B169" s="14" t="s">
        <v>318</v>
      </c>
      <c r="C169" s="97" t="s">
        <v>209</v>
      </c>
      <c r="D169" s="773" t="s">
        <v>658</v>
      </c>
      <c r="E169" s="100">
        <v>45106</v>
      </c>
      <c r="F169" s="100">
        <f>E169+5</f>
        <v>45111</v>
      </c>
      <c r="G169" s="15">
        <f>F169+38</f>
        <v>45149</v>
      </c>
    </row>
    <row r="170" spans="1:7" s="5" customFormat="1" ht="15.75" customHeight="1">
      <c r="A170" s="24"/>
      <c r="B170" s="14" t="s">
        <v>281</v>
      </c>
      <c r="C170" s="14"/>
      <c r="D170" s="774"/>
      <c r="E170" s="101">
        <f t="shared" ref="E170:G173" si="18">E169+7</f>
        <v>45113</v>
      </c>
      <c r="F170" s="100">
        <f t="shared" si="18"/>
        <v>45118</v>
      </c>
      <c r="G170" s="15">
        <f t="shared" si="18"/>
        <v>45156</v>
      </c>
    </row>
    <row r="171" spans="1:7" s="5" customFormat="1" ht="15.75" customHeight="1">
      <c r="A171" s="24"/>
      <c r="B171" s="14" t="s">
        <v>505</v>
      </c>
      <c r="C171" s="102" t="s">
        <v>209</v>
      </c>
      <c r="D171" s="774"/>
      <c r="E171" s="101">
        <f t="shared" si="18"/>
        <v>45120</v>
      </c>
      <c r="F171" s="100">
        <f t="shared" si="18"/>
        <v>45125</v>
      </c>
      <c r="G171" s="15">
        <f t="shared" si="18"/>
        <v>45163</v>
      </c>
    </row>
    <row r="172" spans="1:7" s="5" customFormat="1" ht="15.75" customHeight="1">
      <c r="A172" s="24"/>
      <c r="B172" s="14" t="s">
        <v>506</v>
      </c>
      <c r="C172" s="102" t="s">
        <v>30</v>
      </c>
      <c r="D172" s="774"/>
      <c r="E172" s="101">
        <f t="shared" si="18"/>
        <v>45127</v>
      </c>
      <c r="F172" s="100">
        <f t="shared" si="18"/>
        <v>45132</v>
      </c>
      <c r="G172" s="15">
        <f t="shared" si="18"/>
        <v>45170</v>
      </c>
    </row>
    <row r="173" spans="1:7" s="5" customFormat="1" ht="15.75" customHeight="1">
      <c r="A173" s="24"/>
      <c r="B173" s="14" t="s">
        <v>507</v>
      </c>
      <c r="C173" s="102" t="s">
        <v>30</v>
      </c>
      <c r="D173" s="775"/>
      <c r="E173" s="101">
        <f t="shared" si="18"/>
        <v>45134</v>
      </c>
      <c r="F173" s="100">
        <f t="shared" si="18"/>
        <v>45139</v>
      </c>
      <c r="G173" s="15">
        <f t="shared" si="18"/>
        <v>45177</v>
      </c>
    </row>
    <row r="174" spans="1:7" s="5" customFormat="1" ht="15.75" customHeight="1">
      <c r="A174" s="24"/>
      <c r="B174" s="22"/>
      <c r="C174" s="22"/>
      <c r="D174" s="23"/>
      <c r="E174" s="23"/>
      <c r="F174" s="99"/>
      <c r="G174" s="99"/>
    </row>
    <row r="175" spans="1:7" s="5" customFormat="1" ht="15.75" customHeight="1">
      <c r="A175" s="842"/>
      <c r="B175" s="842"/>
      <c r="C175" s="22"/>
      <c r="D175" s="23"/>
      <c r="E175" s="23"/>
      <c r="F175" s="99"/>
      <c r="G175" s="99"/>
    </row>
    <row r="176" spans="1:7" s="5" customFormat="1" ht="15.75" customHeight="1">
      <c r="A176" s="24" t="s">
        <v>711</v>
      </c>
      <c r="B176" s="780" t="s">
        <v>664</v>
      </c>
      <c r="C176" s="780" t="s">
        <v>23</v>
      </c>
      <c r="D176" s="780" t="s">
        <v>24</v>
      </c>
      <c r="E176" s="75" t="s">
        <v>660</v>
      </c>
      <c r="F176" s="75" t="s">
        <v>25</v>
      </c>
      <c r="G176" s="92" t="s">
        <v>689</v>
      </c>
    </row>
    <row r="177" spans="1:7" s="5" customFormat="1" ht="15.75" customHeight="1">
      <c r="A177" s="24"/>
      <c r="B177" s="781"/>
      <c r="C177" s="781"/>
      <c r="D177" s="781"/>
      <c r="E177" s="93" t="s">
        <v>16</v>
      </c>
      <c r="F177" s="105" t="s">
        <v>26</v>
      </c>
      <c r="G177" s="75" t="s">
        <v>27</v>
      </c>
    </row>
    <row r="178" spans="1:7" s="5" customFormat="1" ht="15.75" customHeight="1">
      <c r="A178" s="24"/>
      <c r="B178" s="14" t="s">
        <v>318</v>
      </c>
      <c r="C178" s="97" t="s">
        <v>209</v>
      </c>
      <c r="D178" s="773" t="s">
        <v>658</v>
      </c>
      <c r="E178" s="100">
        <v>45106</v>
      </c>
      <c r="F178" s="100">
        <f>E178+5</f>
        <v>45111</v>
      </c>
      <c r="G178" s="15">
        <f>F178+37</f>
        <v>45148</v>
      </c>
    </row>
    <row r="179" spans="1:7" s="5" customFormat="1" ht="15.75" customHeight="1">
      <c r="A179" s="24"/>
      <c r="B179" s="14" t="s">
        <v>281</v>
      </c>
      <c r="C179" s="14"/>
      <c r="D179" s="774"/>
      <c r="E179" s="101">
        <f t="shared" ref="E179:G182" si="19">E178+7</f>
        <v>45113</v>
      </c>
      <c r="F179" s="100">
        <f t="shared" si="19"/>
        <v>45118</v>
      </c>
      <c r="G179" s="15">
        <f t="shared" si="19"/>
        <v>45155</v>
      </c>
    </row>
    <row r="180" spans="1:7" s="5" customFormat="1" ht="15.75" customHeight="1">
      <c r="A180" s="24"/>
      <c r="B180" s="14" t="s">
        <v>505</v>
      </c>
      <c r="C180" s="102" t="s">
        <v>209</v>
      </c>
      <c r="D180" s="774"/>
      <c r="E180" s="101">
        <f t="shared" si="19"/>
        <v>45120</v>
      </c>
      <c r="F180" s="100">
        <f t="shared" si="19"/>
        <v>45125</v>
      </c>
      <c r="G180" s="15">
        <f t="shared" si="19"/>
        <v>45162</v>
      </c>
    </row>
    <row r="181" spans="1:7" s="5" customFormat="1" ht="15.75" customHeight="1">
      <c r="A181" s="24"/>
      <c r="B181" s="14" t="s">
        <v>506</v>
      </c>
      <c r="C181" s="102" t="s">
        <v>30</v>
      </c>
      <c r="D181" s="774"/>
      <c r="E181" s="101">
        <f t="shared" si="19"/>
        <v>45127</v>
      </c>
      <c r="F181" s="100">
        <f t="shared" si="19"/>
        <v>45132</v>
      </c>
      <c r="G181" s="15">
        <f t="shared" si="19"/>
        <v>45169</v>
      </c>
    </row>
    <row r="182" spans="1:7" s="5" customFormat="1" ht="15.75" customHeight="1">
      <c r="A182" s="24"/>
      <c r="B182" s="14" t="s">
        <v>507</v>
      </c>
      <c r="C182" s="102" t="s">
        <v>30</v>
      </c>
      <c r="D182" s="775"/>
      <c r="E182" s="101">
        <f t="shared" si="19"/>
        <v>45134</v>
      </c>
      <c r="F182" s="100">
        <f t="shared" si="19"/>
        <v>45139</v>
      </c>
      <c r="G182" s="15">
        <f t="shared" si="19"/>
        <v>45176</v>
      </c>
    </row>
    <row r="183" spans="1:7" s="5" customFormat="1" ht="15.75" customHeight="1">
      <c r="A183" s="24"/>
      <c r="B183" s="18"/>
      <c r="C183" s="18"/>
      <c r="D183" s="20"/>
      <c r="E183" s="26"/>
      <c r="F183" s="21"/>
      <c r="G183" s="17"/>
    </row>
    <row r="184" spans="1:7" s="5" customFormat="1" ht="15.75" customHeight="1">
      <c r="A184" s="842"/>
      <c r="B184" s="842"/>
      <c r="C184" s="22"/>
      <c r="D184" s="23"/>
      <c r="E184" s="23"/>
      <c r="F184" s="99"/>
      <c r="G184" s="99"/>
    </row>
    <row r="185" spans="1:7" s="5" customFormat="1" ht="15.75" customHeight="1">
      <c r="A185" s="24" t="s">
        <v>712</v>
      </c>
      <c r="B185" s="780" t="s">
        <v>664</v>
      </c>
      <c r="C185" s="780" t="s">
        <v>23</v>
      </c>
      <c r="D185" s="780" t="s">
        <v>24</v>
      </c>
      <c r="E185" s="75" t="s">
        <v>660</v>
      </c>
      <c r="F185" s="75" t="s">
        <v>25</v>
      </c>
      <c r="G185" s="92" t="s">
        <v>702</v>
      </c>
    </row>
    <row r="186" spans="1:7" s="5" customFormat="1" ht="15.75" customHeight="1">
      <c r="A186" s="24"/>
      <c r="B186" s="781"/>
      <c r="C186" s="781"/>
      <c r="D186" s="781"/>
      <c r="E186" s="93" t="s">
        <v>16</v>
      </c>
      <c r="F186" s="25" t="s">
        <v>26</v>
      </c>
      <c r="G186" s="75" t="s">
        <v>27</v>
      </c>
    </row>
    <row r="187" spans="1:7" s="5" customFormat="1" ht="15.75" customHeight="1">
      <c r="A187" s="24"/>
      <c r="B187" s="14" t="s">
        <v>318</v>
      </c>
      <c r="C187" s="97" t="s">
        <v>209</v>
      </c>
      <c r="D187" s="773" t="s">
        <v>713</v>
      </c>
      <c r="E187" s="100">
        <v>45106</v>
      </c>
      <c r="F187" s="100">
        <f>E187+5</f>
        <v>45111</v>
      </c>
      <c r="G187" s="15">
        <f>F187+34</f>
        <v>45145</v>
      </c>
    </row>
    <row r="188" spans="1:7" s="5" customFormat="1" ht="15.75" customHeight="1">
      <c r="A188" s="24"/>
      <c r="B188" s="14" t="s">
        <v>281</v>
      </c>
      <c r="C188" s="14"/>
      <c r="D188" s="774"/>
      <c r="E188" s="101">
        <f t="shared" ref="E188:G191" si="20">E187+7</f>
        <v>45113</v>
      </c>
      <c r="F188" s="100">
        <f t="shared" si="20"/>
        <v>45118</v>
      </c>
      <c r="G188" s="15">
        <f t="shared" si="20"/>
        <v>45152</v>
      </c>
    </row>
    <row r="189" spans="1:7" s="5" customFormat="1" ht="15.75" customHeight="1">
      <c r="A189" s="24"/>
      <c r="B189" s="14" t="s">
        <v>505</v>
      </c>
      <c r="C189" s="102" t="s">
        <v>209</v>
      </c>
      <c r="D189" s="774"/>
      <c r="E189" s="101">
        <f t="shared" si="20"/>
        <v>45120</v>
      </c>
      <c r="F189" s="100">
        <f t="shared" si="20"/>
        <v>45125</v>
      </c>
      <c r="G189" s="15">
        <f t="shared" si="20"/>
        <v>45159</v>
      </c>
    </row>
    <row r="190" spans="1:7" s="5" customFormat="1" ht="15.75" customHeight="1">
      <c r="A190" s="24"/>
      <c r="B190" s="14" t="s">
        <v>506</v>
      </c>
      <c r="C190" s="102" t="s">
        <v>30</v>
      </c>
      <c r="D190" s="774"/>
      <c r="E190" s="101">
        <f t="shared" si="20"/>
        <v>45127</v>
      </c>
      <c r="F190" s="100">
        <f t="shared" si="20"/>
        <v>45132</v>
      </c>
      <c r="G190" s="15">
        <f t="shared" si="20"/>
        <v>45166</v>
      </c>
    </row>
    <row r="191" spans="1:7" s="5" customFormat="1" ht="15.75" customHeight="1">
      <c r="A191" s="24"/>
      <c r="B191" s="14" t="s">
        <v>507</v>
      </c>
      <c r="C191" s="102" t="s">
        <v>30</v>
      </c>
      <c r="D191" s="775"/>
      <c r="E191" s="101">
        <f t="shared" si="20"/>
        <v>45134</v>
      </c>
      <c r="F191" s="100">
        <f t="shared" si="20"/>
        <v>45139</v>
      </c>
      <c r="G191" s="15">
        <f t="shared" si="20"/>
        <v>45173</v>
      </c>
    </row>
    <row r="192" spans="1:7" s="5" customFormat="1" ht="15.75" customHeight="1">
      <c r="A192" s="24"/>
      <c r="B192" s="30"/>
      <c r="C192" s="30"/>
      <c r="D192" s="20"/>
      <c r="E192" s="20"/>
      <c r="F192" s="17"/>
      <c r="G192" s="17"/>
    </row>
    <row r="193" spans="1:7" s="5" customFormat="1" ht="15.75" customHeight="1">
      <c r="A193" s="24"/>
      <c r="B193" s="22"/>
      <c r="C193" s="22"/>
      <c r="D193" s="23"/>
      <c r="E193" s="23"/>
      <c r="F193" s="99"/>
      <c r="G193" s="99"/>
    </row>
    <row r="194" spans="1:7" s="5" customFormat="1" ht="15.75" customHeight="1">
      <c r="A194" s="842"/>
      <c r="B194" s="842"/>
      <c r="C194" s="22"/>
      <c r="D194" s="23"/>
      <c r="E194" s="23"/>
      <c r="F194" s="99"/>
      <c r="G194" s="99"/>
    </row>
    <row r="195" spans="1:7" s="5" customFormat="1" ht="15.75" customHeight="1">
      <c r="A195" s="24" t="s">
        <v>714</v>
      </c>
      <c r="B195" s="780" t="s">
        <v>664</v>
      </c>
      <c r="C195" s="780" t="s">
        <v>23</v>
      </c>
      <c r="D195" s="780" t="s">
        <v>24</v>
      </c>
      <c r="E195" s="75" t="s">
        <v>660</v>
      </c>
      <c r="F195" s="75" t="s">
        <v>25</v>
      </c>
      <c r="G195" s="92" t="s">
        <v>702</v>
      </c>
    </row>
    <row r="196" spans="1:7" s="5" customFormat="1" ht="15.75" customHeight="1">
      <c r="A196" s="24"/>
      <c r="B196" s="781"/>
      <c r="C196" s="781"/>
      <c r="D196" s="781"/>
      <c r="E196" s="93" t="s">
        <v>16</v>
      </c>
      <c r="F196" s="25" t="s">
        <v>26</v>
      </c>
      <c r="G196" s="75" t="s">
        <v>27</v>
      </c>
    </row>
    <row r="197" spans="1:7" s="5" customFormat="1" ht="15.75" customHeight="1">
      <c r="A197" s="24"/>
      <c r="B197" s="14" t="s">
        <v>318</v>
      </c>
      <c r="C197" s="97" t="s">
        <v>209</v>
      </c>
      <c r="D197" s="773" t="s">
        <v>658</v>
      </c>
      <c r="E197" s="100">
        <v>45106</v>
      </c>
      <c r="F197" s="100">
        <f>E197+5</f>
        <v>45111</v>
      </c>
      <c r="G197" s="15">
        <f>F197+35</f>
        <v>45146</v>
      </c>
    </row>
    <row r="198" spans="1:7" s="5" customFormat="1" ht="15.75" customHeight="1">
      <c r="A198" s="24"/>
      <c r="B198" s="14" t="s">
        <v>281</v>
      </c>
      <c r="C198" s="14"/>
      <c r="D198" s="774"/>
      <c r="E198" s="101">
        <f t="shared" ref="E198:G201" si="21">E197+7</f>
        <v>45113</v>
      </c>
      <c r="F198" s="100">
        <f t="shared" si="21"/>
        <v>45118</v>
      </c>
      <c r="G198" s="15">
        <f t="shared" si="21"/>
        <v>45153</v>
      </c>
    </row>
    <row r="199" spans="1:7" s="5" customFormat="1" ht="15.75" customHeight="1">
      <c r="A199" s="24"/>
      <c r="B199" s="14" t="s">
        <v>505</v>
      </c>
      <c r="C199" s="102" t="s">
        <v>209</v>
      </c>
      <c r="D199" s="774"/>
      <c r="E199" s="101">
        <f t="shared" si="21"/>
        <v>45120</v>
      </c>
      <c r="F199" s="100">
        <f t="shared" si="21"/>
        <v>45125</v>
      </c>
      <c r="G199" s="15">
        <f t="shared" si="21"/>
        <v>45160</v>
      </c>
    </row>
    <row r="200" spans="1:7" s="5" customFormat="1" ht="15.75" customHeight="1">
      <c r="A200" s="24"/>
      <c r="B200" s="14" t="s">
        <v>506</v>
      </c>
      <c r="C200" s="102" t="s">
        <v>30</v>
      </c>
      <c r="D200" s="774"/>
      <c r="E200" s="101">
        <f t="shared" si="21"/>
        <v>45127</v>
      </c>
      <c r="F200" s="100">
        <f t="shared" si="21"/>
        <v>45132</v>
      </c>
      <c r="G200" s="15">
        <f t="shared" si="21"/>
        <v>45167</v>
      </c>
    </row>
    <row r="201" spans="1:7" s="5" customFormat="1" ht="15.75" customHeight="1">
      <c r="A201" s="24"/>
      <c r="B201" s="14" t="s">
        <v>507</v>
      </c>
      <c r="C201" s="102" t="s">
        <v>30</v>
      </c>
      <c r="D201" s="775"/>
      <c r="E201" s="101">
        <f t="shared" si="21"/>
        <v>45134</v>
      </c>
      <c r="F201" s="100">
        <f t="shared" si="21"/>
        <v>45139</v>
      </c>
      <c r="G201" s="15">
        <f t="shared" si="21"/>
        <v>45174</v>
      </c>
    </row>
    <row r="202" spans="1:7" s="5" customFormat="1" ht="15.75" customHeight="1">
      <c r="A202" s="31"/>
      <c r="B202" s="29"/>
      <c r="C202" s="29"/>
      <c r="D202" s="11"/>
      <c r="E202" s="11"/>
      <c r="F202" s="98"/>
      <c r="G202" s="98"/>
    </row>
    <row r="203" spans="1:7" s="5" customFormat="1" ht="15.75" customHeight="1">
      <c r="A203" s="805" t="s">
        <v>715</v>
      </c>
      <c r="B203" s="805"/>
      <c r="C203" s="805"/>
      <c r="D203" s="805"/>
      <c r="E203" s="805"/>
      <c r="F203" s="805"/>
      <c r="G203" s="805"/>
    </row>
    <row r="204" spans="1:7" s="5" customFormat="1" ht="15.75" customHeight="1">
      <c r="A204" s="842"/>
      <c r="B204" s="842"/>
      <c r="C204" s="29"/>
      <c r="D204" s="11"/>
      <c r="E204" s="11"/>
      <c r="F204" s="98"/>
      <c r="G204" s="98"/>
    </row>
    <row r="205" spans="1:7" s="5" customFormat="1" ht="15.75" customHeight="1">
      <c r="A205" s="24" t="s">
        <v>716</v>
      </c>
      <c r="B205" s="778" t="s">
        <v>22</v>
      </c>
      <c r="C205" s="778" t="s">
        <v>23</v>
      </c>
      <c r="D205" s="778" t="s">
        <v>24</v>
      </c>
      <c r="E205" s="75" t="s">
        <v>660</v>
      </c>
      <c r="F205" s="75" t="s">
        <v>25</v>
      </c>
      <c r="G205" s="75" t="s">
        <v>47</v>
      </c>
    </row>
    <row r="206" spans="1:7" s="5" customFormat="1" ht="15.75" customHeight="1">
      <c r="A206" s="24"/>
      <c r="B206" s="779"/>
      <c r="C206" s="779"/>
      <c r="D206" s="779"/>
      <c r="E206" s="75" t="s">
        <v>16</v>
      </c>
      <c r="F206" s="75" t="s">
        <v>26</v>
      </c>
      <c r="G206" s="75" t="s">
        <v>27</v>
      </c>
    </row>
    <row r="207" spans="1:7" s="5" customFormat="1" ht="15.75" customHeight="1">
      <c r="A207" s="24"/>
      <c r="B207" s="117" t="s">
        <v>357</v>
      </c>
      <c r="C207" s="120" t="s">
        <v>717</v>
      </c>
      <c r="D207" s="817" t="s">
        <v>718</v>
      </c>
      <c r="E207" s="121">
        <v>45110</v>
      </c>
      <c r="F207" s="121">
        <f>E207+4</f>
        <v>45114</v>
      </c>
      <c r="G207" s="15">
        <f>F207+26</f>
        <v>45140</v>
      </c>
    </row>
    <row r="208" spans="1:7" s="5" customFormat="1" ht="15.75" customHeight="1">
      <c r="A208" s="24"/>
      <c r="B208" s="117" t="s">
        <v>358</v>
      </c>
      <c r="C208" s="120" t="s">
        <v>719</v>
      </c>
      <c r="D208" s="802"/>
      <c r="E208" s="121">
        <f t="shared" ref="E208:G211" si="22">E207+7</f>
        <v>45117</v>
      </c>
      <c r="F208" s="121">
        <f t="shared" si="22"/>
        <v>45121</v>
      </c>
      <c r="G208" s="15">
        <f t="shared" si="22"/>
        <v>45147</v>
      </c>
    </row>
    <row r="209" spans="1:7" s="5" customFormat="1" ht="15.75" customHeight="1">
      <c r="A209" s="24"/>
      <c r="B209" s="117" t="s">
        <v>359</v>
      </c>
      <c r="C209" s="120" t="s">
        <v>720</v>
      </c>
      <c r="D209" s="802"/>
      <c r="E209" s="121">
        <f t="shared" si="22"/>
        <v>45124</v>
      </c>
      <c r="F209" s="121">
        <f t="shared" si="22"/>
        <v>45128</v>
      </c>
      <c r="G209" s="15">
        <f t="shared" si="22"/>
        <v>45154</v>
      </c>
    </row>
    <row r="210" spans="1:7" s="5" customFormat="1" ht="15.75" customHeight="1">
      <c r="A210" s="24"/>
      <c r="B210" s="117" t="s">
        <v>360</v>
      </c>
      <c r="C210" s="120" t="s">
        <v>721</v>
      </c>
      <c r="D210" s="802"/>
      <c r="E210" s="121">
        <f t="shared" si="22"/>
        <v>45131</v>
      </c>
      <c r="F210" s="121">
        <f t="shared" si="22"/>
        <v>45135</v>
      </c>
      <c r="G210" s="15">
        <f t="shared" si="22"/>
        <v>45161</v>
      </c>
    </row>
    <row r="211" spans="1:7" s="5" customFormat="1" ht="15.75" customHeight="1">
      <c r="A211" s="24"/>
      <c r="B211" s="117" t="s">
        <v>361</v>
      </c>
      <c r="C211" s="120" t="s">
        <v>722</v>
      </c>
      <c r="D211" s="818"/>
      <c r="E211" s="121">
        <f t="shared" si="22"/>
        <v>45138</v>
      </c>
      <c r="F211" s="121">
        <f t="shared" si="22"/>
        <v>45142</v>
      </c>
      <c r="G211" s="15">
        <f t="shared" si="22"/>
        <v>45168</v>
      </c>
    </row>
    <row r="212" spans="1:7" s="5" customFormat="1" ht="15.75" customHeight="1">
      <c r="A212" s="24"/>
      <c r="B212" s="27"/>
      <c r="C212" s="32"/>
      <c r="D212" s="76"/>
      <c r="E212" s="33"/>
      <c r="F212" s="33"/>
      <c r="G212" s="17"/>
    </row>
    <row r="213" spans="1:7" s="5" customFormat="1" ht="15.75" customHeight="1">
      <c r="A213" s="24"/>
      <c r="B213" s="22"/>
      <c r="C213" s="22"/>
      <c r="D213" s="23"/>
      <c r="E213" s="23"/>
      <c r="F213" s="99"/>
      <c r="G213" s="99"/>
    </row>
    <row r="214" spans="1:7" s="5" customFormat="1" ht="15.75" customHeight="1">
      <c r="A214" s="24"/>
      <c r="B214" s="780" t="s">
        <v>22</v>
      </c>
      <c r="C214" s="780" t="s">
        <v>23</v>
      </c>
      <c r="D214" s="780" t="s">
        <v>24</v>
      </c>
      <c r="E214" s="75" t="s">
        <v>669</v>
      </c>
      <c r="F214" s="75" t="s">
        <v>25</v>
      </c>
      <c r="G214" s="92" t="s">
        <v>47</v>
      </c>
    </row>
    <row r="215" spans="1:7" s="5" customFormat="1" ht="15.75" customHeight="1">
      <c r="A215" s="24"/>
      <c r="B215" s="781"/>
      <c r="C215" s="781"/>
      <c r="D215" s="781"/>
      <c r="E215" s="93" t="s">
        <v>16</v>
      </c>
      <c r="F215" s="25" t="s">
        <v>26</v>
      </c>
      <c r="G215" s="75" t="s">
        <v>27</v>
      </c>
    </row>
    <row r="216" spans="1:7" s="5" customFormat="1" ht="15.75" customHeight="1">
      <c r="A216" s="24"/>
      <c r="B216" s="117" t="s">
        <v>325</v>
      </c>
      <c r="C216" s="122" t="s">
        <v>326</v>
      </c>
      <c r="D216" s="782" t="s">
        <v>723</v>
      </c>
      <c r="E216" s="34">
        <v>45104</v>
      </c>
      <c r="F216" s="34">
        <f>E216+4</f>
        <v>45108</v>
      </c>
      <c r="G216" s="15">
        <f>F216+29</f>
        <v>45137</v>
      </c>
    </row>
    <row r="217" spans="1:7" s="5" customFormat="1" ht="15.75" customHeight="1">
      <c r="A217" s="24"/>
      <c r="B217" s="117" t="s">
        <v>541</v>
      </c>
      <c r="C217" s="122" t="s">
        <v>545</v>
      </c>
      <c r="D217" s="774"/>
      <c r="E217" s="34">
        <f>E216+7</f>
        <v>45111</v>
      </c>
      <c r="F217" s="34">
        <f t="shared" ref="E217:G219" si="23">F216+7</f>
        <v>45115</v>
      </c>
      <c r="G217" s="15">
        <f t="shared" si="23"/>
        <v>45144</v>
      </c>
    </row>
    <row r="218" spans="1:7" s="5" customFormat="1" ht="15.75" customHeight="1">
      <c r="A218" s="24"/>
      <c r="B218" s="117" t="s">
        <v>542</v>
      </c>
      <c r="C218" s="122" t="s">
        <v>546</v>
      </c>
      <c r="D218" s="774"/>
      <c r="E218" s="34">
        <f t="shared" si="23"/>
        <v>45118</v>
      </c>
      <c r="F218" s="34">
        <f t="shared" si="23"/>
        <v>45122</v>
      </c>
      <c r="G218" s="15">
        <f t="shared" si="23"/>
        <v>45151</v>
      </c>
    </row>
    <row r="219" spans="1:7" s="5" customFormat="1" ht="15.75" customHeight="1">
      <c r="A219" s="24"/>
      <c r="B219" s="123" t="s">
        <v>543</v>
      </c>
      <c r="C219" s="124" t="s">
        <v>82</v>
      </c>
      <c r="D219" s="774"/>
      <c r="E219" s="34">
        <f t="shared" si="23"/>
        <v>45125</v>
      </c>
      <c r="F219" s="34">
        <f t="shared" si="23"/>
        <v>45129</v>
      </c>
      <c r="G219" s="15">
        <f t="shared" si="23"/>
        <v>45158</v>
      </c>
    </row>
    <row r="220" spans="1:7" s="5" customFormat="1" ht="15.75" customHeight="1">
      <c r="A220" s="24"/>
      <c r="B220" s="125" t="s">
        <v>544</v>
      </c>
      <c r="C220" s="122" t="s">
        <v>331</v>
      </c>
      <c r="D220" s="783"/>
      <c r="E220" s="34">
        <f t="shared" ref="E220:G220" si="24">E219+7</f>
        <v>45132</v>
      </c>
      <c r="F220" s="34">
        <f t="shared" si="24"/>
        <v>45136</v>
      </c>
      <c r="G220" s="15">
        <f t="shared" si="24"/>
        <v>45165</v>
      </c>
    </row>
    <row r="221" spans="1:7" s="5" customFormat="1" ht="15.75" customHeight="1">
      <c r="A221" s="24"/>
      <c r="B221" s="18"/>
      <c r="C221" s="18"/>
      <c r="D221" s="20"/>
      <c r="E221" s="20"/>
      <c r="F221" s="17"/>
      <c r="G221" s="17"/>
    </row>
    <row r="222" spans="1:7" s="5" customFormat="1" ht="15.75" customHeight="1">
      <c r="A222" s="842"/>
      <c r="B222" s="842"/>
      <c r="C222" s="22"/>
      <c r="D222" s="23"/>
      <c r="E222" s="23"/>
      <c r="F222" s="99"/>
      <c r="G222" s="99"/>
    </row>
    <row r="223" spans="1:7" s="5" customFormat="1" ht="15.75" customHeight="1">
      <c r="A223" s="24" t="s">
        <v>724</v>
      </c>
      <c r="B223" s="823" t="s">
        <v>22</v>
      </c>
      <c r="C223" s="823" t="s">
        <v>23</v>
      </c>
      <c r="D223" s="780" t="s">
        <v>24</v>
      </c>
      <c r="E223" s="75" t="s">
        <v>660</v>
      </c>
      <c r="F223" s="75" t="s">
        <v>25</v>
      </c>
      <c r="G223" s="92" t="s">
        <v>725</v>
      </c>
    </row>
    <row r="224" spans="1:7" s="5" customFormat="1" ht="15.75" customHeight="1">
      <c r="A224" s="24"/>
      <c r="B224" s="823"/>
      <c r="C224" s="823"/>
      <c r="D224" s="781"/>
      <c r="E224" s="93" t="s">
        <v>16</v>
      </c>
      <c r="F224" s="25" t="s">
        <v>26</v>
      </c>
      <c r="G224" s="75" t="s">
        <v>27</v>
      </c>
    </row>
    <row r="225" spans="1:7" s="5" customFormat="1" ht="15.75" customHeight="1">
      <c r="A225" s="24"/>
      <c r="B225" s="126" t="s">
        <v>435</v>
      </c>
      <c r="C225" s="126" t="s">
        <v>436</v>
      </c>
      <c r="D225" s="773" t="s">
        <v>726</v>
      </c>
      <c r="E225" s="100">
        <v>45112</v>
      </c>
      <c r="F225" s="34">
        <f>E225+4</f>
        <v>45116</v>
      </c>
      <c r="G225" s="15">
        <f>F225+25</f>
        <v>45141</v>
      </c>
    </row>
    <row r="226" spans="1:7" s="5" customFormat="1" ht="15.75" customHeight="1">
      <c r="A226" s="24"/>
      <c r="B226" s="127" t="s">
        <v>437</v>
      </c>
      <c r="C226" s="126" t="s">
        <v>438</v>
      </c>
      <c r="D226" s="774"/>
      <c r="E226" s="34">
        <f t="shared" ref="E226:G229" si="25">E225+7</f>
        <v>45119</v>
      </c>
      <c r="F226" s="34">
        <f t="shared" si="25"/>
        <v>45123</v>
      </c>
      <c r="G226" s="15">
        <f t="shared" si="25"/>
        <v>45148</v>
      </c>
    </row>
    <row r="227" spans="1:7" s="5" customFormat="1" ht="15.75" customHeight="1">
      <c r="A227" s="24"/>
      <c r="B227" s="127" t="s">
        <v>439</v>
      </c>
      <c r="C227" s="126" t="s">
        <v>440</v>
      </c>
      <c r="D227" s="774"/>
      <c r="E227" s="34">
        <f t="shared" si="25"/>
        <v>45126</v>
      </c>
      <c r="F227" s="34">
        <f t="shared" si="25"/>
        <v>45130</v>
      </c>
      <c r="G227" s="15">
        <f t="shared" si="25"/>
        <v>45155</v>
      </c>
    </row>
    <row r="228" spans="1:7" s="5" customFormat="1" ht="15.75" customHeight="1">
      <c r="A228" s="24"/>
      <c r="B228" s="127" t="s">
        <v>441</v>
      </c>
      <c r="C228" s="126" t="s">
        <v>442</v>
      </c>
      <c r="D228" s="774"/>
      <c r="E228" s="34">
        <f t="shared" si="25"/>
        <v>45133</v>
      </c>
      <c r="F228" s="34">
        <f t="shared" si="25"/>
        <v>45137</v>
      </c>
      <c r="G228" s="15">
        <f t="shared" si="25"/>
        <v>45162</v>
      </c>
    </row>
    <row r="229" spans="1:7" s="5" customFormat="1" ht="15.75" customHeight="1">
      <c r="A229" s="24"/>
      <c r="B229" s="127"/>
      <c r="C229" s="126"/>
      <c r="D229" s="775"/>
      <c r="E229" s="34">
        <f t="shared" si="25"/>
        <v>45140</v>
      </c>
      <c r="F229" s="34">
        <f t="shared" si="25"/>
        <v>45144</v>
      </c>
      <c r="G229" s="15">
        <f t="shared" si="25"/>
        <v>45169</v>
      </c>
    </row>
    <row r="230" spans="1:7" s="5" customFormat="1" ht="15.75" customHeight="1">
      <c r="A230" s="24"/>
      <c r="B230" s="22"/>
      <c r="C230" s="22"/>
      <c r="D230" s="23"/>
      <c r="E230" s="23"/>
      <c r="F230" s="99"/>
      <c r="G230" s="99"/>
    </row>
    <row r="231" spans="1:7" s="5" customFormat="1" ht="15.75" customHeight="1">
      <c r="A231" s="842"/>
      <c r="B231" s="842"/>
      <c r="C231" s="22"/>
      <c r="D231" s="23"/>
      <c r="E231" s="23"/>
      <c r="F231" s="99"/>
      <c r="G231" s="99"/>
    </row>
    <row r="232" spans="1:7" s="5" customFormat="1" ht="15.75" customHeight="1">
      <c r="A232" s="24" t="s">
        <v>727</v>
      </c>
      <c r="B232" s="778" t="s">
        <v>22</v>
      </c>
      <c r="C232" s="778" t="s">
        <v>23</v>
      </c>
      <c r="D232" s="778" t="s">
        <v>24</v>
      </c>
      <c r="E232" s="75" t="s">
        <v>660</v>
      </c>
      <c r="F232" s="75" t="s">
        <v>25</v>
      </c>
      <c r="G232" s="75" t="s">
        <v>48</v>
      </c>
    </row>
    <row r="233" spans="1:7" s="5" customFormat="1" ht="15.75" customHeight="1">
      <c r="A233" s="24"/>
      <c r="B233" s="779"/>
      <c r="C233" s="779"/>
      <c r="D233" s="779"/>
      <c r="E233" s="75" t="s">
        <v>16</v>
      </c>
      <c r="F233" s="75" t="s">
        <v>26</v>
      </c>
      <c r="G233" s="75" t="s">
        <v>27</v>
      </c>
    </row>
    <row r="234" spans="1:7" s="5" customFormat="1" ht="15.75" customHeight="1">
      <c r="A234" s="24"/>
      <c r="B234" s="83" t="s">
        <v>323</v>
      </c>
      <c r="C234" s="83" t="s">
        <v>324</v>
      </c>
      <c r="D234" s="843" t="s">
        <v>694</v>
      </c>
      <c r="E234" s="100">
        <v>45104</v>
      </c>
      <c r="F234" s="100">
        <f>E234+4</f>
        <v>45108</v>
      </c>
      <c r="G234" s="100">
        <f>F234+23</f>
        <v>45131</v>
      </c>
    </row>
    <row r="235" spans="1:7" s="5" customFormat="1" ht="15.75" customHeight="1">
      <c r="A235" s="24"/>
      <c r="B235" s="83" t="s">
        <v>28</v>
      </c>
      <c r="C235" s="83" t="s">
        <v>12</v>
      </c>
      <c r="D235" s="843"/>
      <c r="E235" s="100">
        <f>E234+7</f>
        <v>45111</v>
      </c>
      <c r="F235" s="100">
        <f t="shared" ref="E235:G238" si="26">F234+7</f>
        <v>45115</v>
      </c>
      <c r="G235" s="100">
        <f t="shared" si="26"/>
        <v>45138</v>
      </c>
    </row>
    <row r="236" spans="1:7" s="5" customFormat="1" ht="15.75" customHeight="1">
      <c r="A236" s="24"/>
      <c r="B236" s="83" t="s">
        <v>539</v>
      </c>
      <c r="C236" s="83" t="s">
        <v>9</v>
      </c>
      <c r="D236" s="843"/>
      <c r="E236" s="100">
        <f t="shared" si="26"/>
        <v>45118</v>
      </c>
      <c r="F236" s="100">
        <f t="shared" si="26"/>
        <v>45122</v>
      </c>
      <c r="G236" s="100">
        <f t="shared" si="26"/>
        <v>45145</v>
      </c>
    </row>
    <row r="237" spans="1:7" s="5" customFormat="1" ht="15.75" customHeight="1">
      <c r="A237" s="24"/>
      <c r="B237" s="83" t="s">
        <v>335</v>
      </c>
      <c r="C237" s="83" t="s">
        <v>540</v>
      </c>
      <c r="D237" s="843"/>
      <c r="E237" s="100">
        <f t="shared" si="26"/>
        <v>45125</v>
      </c>
      <c r="F237" s="100">
        <f t="shared" si="26"/>
        <v>45129</v>
      </c>
      <c r="G237" s="100">
        <f t="shared" si="26"/>
        <v>45152</v>
      </c>
    </row>
    <row r="238" spans="1:7" s="5" customFormat="1" ht="15.75" customHeight="1">
      <c r="A238" s="24"/>
      <c r="B238" s="83" t="s">
        <v>69</v>
      </c>
      <c r="C238" s="83"/>
      <c r="D238" s="843"/>
      <c r="E238" s="100">
        <f t="shared" si="26"/>
        <v>45132</v>
      </c>
      <c r="F238" s="100">
        <f t="shared" si="26"/>
        <v>45136</v>
      </c>
      <c r="G238" s="100">
        <f t="shared" si="26"/>
        <v>45159</v>
      </c>
    </row>
    <row r="239" spans="1:7" s="5" customFormat="1" ht="15.75" customHeight="1">
      <c r="A239" s="24"/>
      <c r="B239" s="22"/>
      <c r="C239" s="22"/>
      <c r="D239" s="23"/>
      <c r="E239" s="23"/>
      <c r="F239" s="99"/>
      <c r="G239" s="99"/>
    </row>
    <row r="240" spans="1:7" s="5" customFormat="1" ht="15.75" customHeight="1">
      <c r="A240" s="842"/>
      <c r="B240" s="842"/>
      <c r="C240" s="22"/>
      <c r="D240" s="23"/>
      <c r="E240" s="23"/>
      <c r="F240" s="99"/>
      <c r="G240" s="99"/>
    </row>
    <row r="241" spans="1:7" s="5" customFormat="1" ht="15.75" customHeight="1">
      <c r="A241" s="24" t="s">
        <v>728</v>
      </c>
      <c r="B241" s="780" t="s">
        <v>22</v>
      </c>
      <c r="C241" s="780" t="s">
        <v>23</v>
      </c>
      <c r="D241" s="780" t="s">
        <v>24</v>
      </c>
      <c r="E241" s="75" t="s">
        <v>709</v>
      </c>
      <c r="F241" s="75" t="s">
        <v>25</v>
      </c>
      <c r="G241" s="92" t="s">
        <v>49</v>
      </c>
    </row>
    <row r="242" spans="1:7" s="5" customFormat="1" ht="15.75" customHeight="1">
      <c r="A242" s="24"/>
      <c r="B242" s="781"/>
      <c r="C242" s="781"/>
      <c r="D242" s="781"/>
      <c r="E242" s="93" t="s">
        <v>16</v>
      </c>
      <c r="F242" s="25" t="s">
        <v>26</v>
      </c>
      <c r="G242" s="75" t="s">
        <v>27</v>
      </c>
    </row>
    <row r="243" spans="1:7" s="5" customFormat="1" ht="15.75" customHeight="1">
      <c r="A243" s="24"/>
      <c r="B243" s="117" t="s">
        <v>357</v>
      </c>
      <c r="C243" s="120" t="s">
        <v>717</v>
      </c>
      <c r="D243" s="851" t="s">
        <v>238</v>
      </c>
      <c r="E243" s="121">
        <v>45110</v>
      </c>
      <c r="F243" s="121">
        <f>E243+4</f>
        <v>45114</v>
      </c>
      <c r="G243" s="15">
        <f>F243+26</f>
        <v>45140</v>
      </c>
    </row>
    <row r="244" spans="1:7" s="5" customFormat="1" ht="15.75" customHeight="1">
      <c r="A244" s="24"/>
      <c r="B244" s="117" t="s">
        <v>358</v>
      </c>
      <c r="C244" s="120" t="s">
        <v>719</v>
      </c>
      <c r="D244" s="802"/>
      <c r="E244" s="121">
        <f>E243+7</f>
        <v>45117</v>
      </c>
      <c r="F244" s="121">
        <f t="shared" ref="E244:G247" si="27">F243+7</f>
        <v>45121</v>
      </c>
      <c r="G244" s="15">
        <f t="shared" si="27"/>
        <v>45147</v>
      </c>
    </row>
    <row r="245" spans="1:7" s="5" customFormat="1" ht="15.75" customHeight="1">
      <c r="A245" s="24"/>
      <c r="B245" s="117" t="s">
        <v>359</v>
      </c>
      <c r="C245" s="120" t="s">
        <v>729</v>
      </c>
      <c r="D245" s="802"/>
      <c r="E245" s="121">
        <f t="shared" si="27"/>
        <v>45124</v>
      </c>
      <c r="F245" s="121">
        <f t="shared" si="27"/>
        <v>45128</v>
      </c>
      <c r="G245" s="15">
        <f t="shared" si="27"/>
        <v>45154</v>
      </c>
    </row>
    <row r="246" spans="1:7" s="5" customFormat="1" ht="15.75" customHeight="1">
      <c r="A246" s="24"/>
      <c r="B246" s="117" t="s">
        <v>360</v>
      </c>
      <c r="C246" s="120" t="s">
        <v>730</v>
      </c>
      <c r="D246" s="802"/>
      <c r="E246" s="121">
        <f t="shared" si="27"/>
        <v>45131</v>
      </c>
      <c r="F246" s="121">
        <f t="shared" si="27"/>
        <v>45135</v>
      </c>
      <c r="G246" s="15">
        <f t="shared" si="27"/>
        <v>45161</v>
      </c>
    </row>
    <row r="247" spans="1:7" s="5" customFormat="1" ht="15.75" customHeight="1">
      <c r="A247" s="24"/>
      <c r="B247" s="117" t="s">
        <v>361</v>
      </c>
      <c r="C247" s="120" t="s">
        <v>731</v>
      </c>
      <c r="D247" s="818"/>
      <c r="E247" s="121">
        <f t="shared" si="27"/>
        <v>45138</v>
      </c>
      <c r="F247" s="121">
        <f t="shared" si="27"/>
        <v>45142</v>
      </c>
      <c r="G247" s="15">
        <f t="shared" si="27"/>
        <v>45168</v>
      </c>
    </row>
    <row r="248" spans="1:7" s="5" customFormat="1" ht="15.75" customHeight="1">
      <c r="A248" s="842"/>
      <c r="B248" s="842"/>
      <c r="C248" s="842"/>
      <c r="D248" s="842"/>
      <c r="E248" s="842"/>
      <c r="F248" s="842"/>
      <c r="G248" s="850"/>
    </row>
    <row r="249" spans="1:7" s="5" customFormat="1" ht="15.75" customHeight="1">
      <c r="A249" s="842"/>
      <c r="B249" s="842"/>
      <c r="C249" s="842"/>
      <c r="D249" s="842"/>
      <c r="E249" s="842"/>
      <c r="F249" s="842"/>
      <c r="G249" s="850"/>
    </row>
    <row r="250" spans="1:7" s="5" customFormat="1" ht="15.75" customHeight="1">
      <c r="A250" s="24"/>
      <c r="B250" s="780" t="s">
        <v>664</v>
      </c>
      <c r="C250" s="780" t="s">
        <v>23</v>
      </c>
      <c r="D250" s="780" t="s">
        <v>24</v>
      </c>
      <c r="E250" s="75" t="s">
        <v>660</v>
      </c>
      <c r="F250" s="75" t="s">
        <v>25</v>
      </c>
      <c r="G250" s="92" t="s">
        <v>49</v>
      </c>
    </row>
    <row r="251" spans="1:7" s="5" customFormat="1" ht="15.75" customHeight="1">
      <c r="A251" s="24"/>
      <c r="B251" s="781"/>
      <c r="C251" s="781"/>
      <c r="D251" s="781"/>
      <c r="E251" s="93" t="s">
        <v>16</v>
      </c>
      <c r="F251" s="25" t="s">
        <v>26</v>
      </c>
      <c r="G251" s="75" t="s">
        <v>27</v>
      </c>
    </row>
    <row r="252" spans="1:7" s="5" customFormat="1" ht="15.75" customHeight="1">
      <c r="A252" s="24"/>
      <c r="B252" s="117" t="s">
        <v>325</v>
      </c>
      <c r="C252" s="122" t="s">
        <v>326</v>
      </c>
      <c r="D252" s="773" t="s">
        <v>732</v>
      </c>
      <c r="E252" s="100">
        <v>45104</v>
      </c>
      <c r="F252" s="34">
        <f>E252+4</f>
        <v>45108</v>
      </c>
      <c r="G252" s="15">
        <f>F252+25</f>
        <v>45133</v>
      </c>
    </row>
    <row r="253" spans="1:7" s="5" customFormat="1" ht="15.75" customHeight="1">
      <c r="A253" s="24"/>
      <c r="B253" s="117" t="s">
        <v>541</v>
      </c>
      <c r="C253" s="122" t="s">
        <v>545</v>
      </c>
      <c r="D253" s="774"/>
      <c r="E253" s="34">
        <f t="shared" ref="E253:G256" si="28">E252+7</f>
        <v>45111</v>
      </c>
      <c r="F253" s="34">
        <f t="shared" si="28"/>
        <v>45115</v>
      </c>
      <c r="G253" s="15">
        <f t="shared" si="28"/>
        <v>45140</v>
      </c>
    </row>
    <row r="254" spans="1:7" s="5" customFormat="1" ht="15.75" customHeight="1">
      <c r="A254" s="24"/>
      <c r="B254" s="117" t="s">
        <v>542</v>
      </c>
      <c r="C254" s="122" t="s">
        <v>546</v>
      </c>
      <c r="D254" s="774"/>
      <c r="E254" s="34">
        <f t="shared" si="28"/>
        <v>45118</v>
      </c>
      <c r="F254" s="34">
        <f t="shared" si="28"/>
        <v>45122</v>
      </c>
      <c r="G254" s="15">
        <f t="shared" si="28"/>
        <v>45147</v>
      </c>
    </row>
    <row r="255" spans="1:7" s="5" customFormat="1" ht="15.75" customHeight="1">
      <c r="A255" s="24"/>
      <c r="B255" s="123" t="s">
        <v>543</v>
      </c>
      <c r="C255" s="124" t="s">
        <v>82</v>
      </c>
      <c r="D255" s="774"/>
      <c r="E255" s="34">
        <f t="shared" si="28"/>
        <v>45125</v>
      </c>
      <c r="F255" s="34">
        <f t="shared" si="28"/>
        <v>45129</v>
      </c>
      <c r="G255" s="15">
        <f t="shared" si="28"/>
        <v>45154</v>
      </c>
    </row>
    <row r="256" spans="1:7" s="5" customFormat="1" ht="15.75" customHeight="1">
      <c r="A256" s="24"/>
      <c r="B256" s="125" t="s">
        <v>544</v>
      </c>
      <c r="C256" s="122" t="s">
        <v>331</v>
      </c>
      <c r="D256" s="775"/>
      <c r="E256" s="34">
        <f t="shared" si="28"/>
        <v>45132</v>
      </c>
      <c r="F256" s="34">
        <f t="shared" si="28"/>
        <v>45136</v>
      </c>
      <c r="G256" s="15">
        <f t="shared" si="28"/>
        <v>45161</v>
      </c>
    </row>
    <row r="257" spans="1:7" s="5" customFormat="1" ht="15.75" customHeight="1">
      <c r="A257" s="24"/>
      <c r="B257" s="22"/>
      <c r="C257" s="22"/>
      <c r="D257" s="23"/>
      <c r="E257" s="23"/>
      <c r="F257" s="99"/>
      <c r="G257" s="99"/>
    </row>
    <row r="258" spans="1:7" s="5" customFormat="1" ht="15.75" customHeight="1">
      <c r="A258" s="842"/>
      <c r="B258" s="842"/>
      <c r="C258" s="22"/>
      <c r="D258" s="23"/>
      <c r="E258" s="23"/>
      <c r="F258" s="99"/>
      <c r="G258" s="99"/>
    </row>
    <row r="259" spans="1:7" s="5" customFormat="1" ht="15.75" customHeight="1">
      <c r="A259" s="24" t="s">
        <v>733</v>
      </c>
      <c r="B259" s="780" t="s">
        <v>22</v>
      </c>
      <c r="C259" s="780" t="s">
        <v>23</v>
      </c>
      <c r="D259" s="780" t="s">
        <v>24</v>
      </c>
      <c r="E259" s="75" t="s">
        <v>660</v>
      </c>
      <c r="F259" s="75" t="s">
        <v>25</v>
      </c>
      <c r="G259" s="92" t="s">
        <v>50</v>
      </c>
    </row>
    <row r="260" spans="1:7" s="5" customFormat="1" ht="15.75" customHeight="1">
      <c r="A260" s="24"/>
      <c r="B260" s="781"/>
      <c r="C260" s="781"/>
      <c r="D260" s="781"/>
      <c r="E260" s="93" t="s">
        <v>16</v>
      </c>
      <c r="F260" s="25" t="s">
        <v>26</v>
      </c>
      <c r="G260" s="75" t="s">
        <v>27</v>
      </c>
    </row>
    <row r="261" spans="1:7" s="5" customFormat="1" ht="15.75" customHeight="1">
      <c r="A261" s="24"/>
      <c r="B261" s="83" t="s">
        <v>547</v>
      </c>
      <c r="C261" s="83" t="s">
        <v>290</v>
      </c>
      <c r="D261" s="817" t="s">
        <v>697</v>
      </c>
      <c r="E261" s="15">
        <v>45109</v>
      </c>
      <c r="F261" s="15">
        <f>E261+4</f>
        <v>45113</v>
      </c>
      <c r="G261" s="15">
        <f>F261+29</f>
        <v>45142</v>
      </c>
    </row>
    <row r="262" spans="1:7" s="5" customFormat="1" ht="15.75" customHeight="1">
      <c r="A262" s="24"/>
      <c r="B262" s="83" t="s">
        <v>548</v>
      </c>
      <c r="C262" s="83" t="s">
        <v>551</v>
      </c>
      <c r="D262" s="802"/>
      <c r="E262" s="82">
        <f t="shared" ref="E262:G265" si="29">E261+7</f>
        <v>45116</v>
      </c>
      <c r="F262" s="15">
        <f t="shared" si="29"/>
        <v>45120</v>
      </c>
      <c r="G262" s="15">
        <f t="shared" si="29"/>
        <v>45149</v>
      </c>
    </row>
    <row r="263" spans="1:7" s="5" customFormat="1" ht="15.75" customHeight="1">
      <c r="A263" s="24"/>
      <c r="B263" s="83"/>
      <c r="C263" s="83"/>
      <c r="D263" s="802"/>
      <c r="E263" s="82">
        <f t="shared" si="29"/>
        <v>45123</v>
      </c>
      <c r="F263" s="15">
        <f t="shared" si="29"/>
        <v>45127</v>
      </c>
      <c r="G263" s="15">
        <f t="shared" si="29"/>
        <v>45156</v>
      </c>
    </row>
    <row r="264" spans="1:7" s="5" customFormat="1" ht="15.75" customHeight="1">
      <c r="A264" s="24"/>
      <c r="B264" s="83" t="s">
        <v>549</v>
      </c>
      <c r="C264" s="83" t="s">
        <v>552</v>
      </c>
      <c r="D264" s="802"/>
      <c r="E264" s="82">
        <f t="shared" si="29"/>
        <v>45130</v>
      </c>
      <c r="F264" s="15">
        <f t="shared" si="29"/>
        <v>45134</v>
      </c>
      <c r="G264" s="15">
        <f t="shared" si="29"/>
        <v>45163</v>
      </c>
    </row>
    <row r="265" spans="1:7" s="5" customFormat="1" ht="15.75" customHeight="1">
      <c r="A265" s="24"/>
      <c r="B265" s="118" t="s">
        <v>550</v>
      </c>
      <c r="C265" s="118" t="s">
        <v>100</v>
      </c>
      <c r="D265" s="818"/>
      <c r="E265" s="82">
        <f t="shared" si="29"/>
        <v>45137</v>
      </c>
      <c r="F265" s="15">
        <f t="shared" si="29"/>
        <v>45141</v>
      </c>
      <c r="G265" s="15">
        <f t="shared" si="29"/>
        <v>45170</v>
      </c>
    </row>
    <row r="266" spans="1:7" s="5" customFormat="1" ht="15.75" customHeight="1">
      <c r="A266" s="24"/>
      <c r="B266" s="18"/>
      <c r="C266" s="18"/>
      <c r="D266" s="20"/>
      <c r="E266" s="20"/>
      <c r="F266" s="17"/>
      <c r="G266" s="17"/>
    </row>
    <row r="267" spans="1:7" s="5" customFormat="1" ht="15.75" customHeight="1">
      <c r="A267" s="842"/>
      <c r="B267" s="842"/>
      <c r="C267" s="22"/>
      <c r="D267" s="23"/>
      <c r="E267" s="23"/>
      <c r="F267" s="99"/>
      <c r="G267" s="99"/>
    </row>
    <row r="268" spans="1:7" s="5" customFormat="1" ht="15.75" customHeight="1">
      <c r="A268" s="24" t="s">
        <v>734</v>
      </c>
      <c r="B268" s="780" t="s">
        <v>22</v>
      </c>
      <c r="C268" s="780" t="s">
        <v>23</v>
      </c>
      <c r="D268" s="780" t="s">
        <v>24</v>
      </c>
      <c r="E268" s="75" t="s">
        <v>660</v>
      </c>
      <c r="F268" s="75" t="s">
        <v>25</v>
      </c>
      <c r="G268" s="92" t="s">
        <v>735</v>
      </c>
    </row>
    <row r="269" spans="1:7" s="5" customFormat="1" ht="15.75" customHeight="1">
      <c r="A269" s="24"/>
      <c r="B269" s="781"/>
      <c r="C269" s="781"/>
      <c r="D269" s="781"/>
      <c r="E269" s="93" t="s">
        <v>16</v>
      </c>
      <c r="F269" s="25" t="s">
        <v>26</v>
      </c>
      <c r="G269" s="75" t="s">
        <v>27</v>
      </c>
    </row>
    <row r="270" spans="1:7" s="5" customFormat="1" ht="15.75" customHeight="1">
      <c r="A270" s="24"/>
      <c r="B270" s="117" t="s">
        <v>325</v>
      </c>
      <c r="C270" s="122" t="s">
        <v>326</v>
      </c>
      <c r="D270" s="782" t="s">
        <v>732</v>
      </c>
      <c r="E270" s="100">
        <v>45104</v>
      </c>
      <c r="F270" s="34">
        <f>E270+4</f>
        <v>45108</v>
      </c>
      <c r="G270" s="15">
        <f>F270+25</f>
        <v>45133</v>
      </c>
    </row>
    <row r="271" spans="1:7" s="5" customFormat="1" ht="15.75" customHeight="1">
      <c r="A271" s="24"/>
      <c r="B271" s="117" t="s">
        <v>541</v>
      </c>
      <c r="C271" s="122" t="s">
        <v>545</v>
      </c>
      <c r="D271" s="809"/>
      <c r="E271" s="34">
        <f t="shared" ref="E271:G274" si="30">E270+7</f>
        <v>45111</v>
      </c>
      <c r="F271" s="34">
        <f t="shared" si="30"/>
        <v>45115</v>
      </c>
      <c r="G271" s="15">
        <f t="shared" si="30"/>
        <v>45140</v>
      </c>
    </row>
    <row r="272" spans="1:7" s="5" customFormat="1" ht="15.75" customHeight="1">
      <c r="A272" s="24"/>
      <c r="B272" s="117" t="s">
        <v>542</v>
      </c>
      <c r="C272" s="122" t="s">
        <v>546</v>
      </c>
      <c r="D272" s="809"/>
      <c r="E272" s="34">
        <f t="shared" si="30"/>
        <v>45118</v>
      </c>
      <c r="F272" s="34">
        <f t="shared" si="30"/>
        <v>45122</v>
      </c>
      <c r="G272" s="15">
        <f t="shared" si="30"/>
        <v>45147</v>
      </c>
    </row>
    <row r="273" spans="1:7" s="5" customFormat="1" ht="15.75" customHeight="1">
      <c r="A273" s="24"/>
      <c r="B273" s="123" t="s">
        <v>543</v>
      </c>
      <c r="C273" s="124" t="s">
        <v>82</v>
      </c>
      <c r="D273" s="809"/>
      <c r="E273" s="34">
        <f t="shared" si="30"/>
        <v>45125</v>
      </c>
      <c r="F273" s="34">
        <f t="shared" si="30"/>
        <v>45129</v>
      </c>
      <c r="G273" s="15">
        <f t="shared" si="30"/>
        <v>45154</v>
      </c>
    </row>
    <row r="274" spans="1:7" s="5" customFormat="1" ht="15.75" customHeight="1">
      <c r="A274" s="24"/>
      <c r="B274" s="125" t="s">
        <v>544</v>
      </c>
      <c r="C274" s="122" t="s">
        <v>331</v>
      </c>
      <c r="D274" s="783"/>
      <c r="E274" s="34">
        <f t="shared" si="30"/>
        <v>45132</v>
      </c>
      <c r="F274" s="34">
        <f t="shared" si="30"/>
        <v>45136</v>
      </c>
      <c r="G274" s="15">
        <f t="shared" si="30"/>
        <v>45161</v>
      </c>
    </row>
    <row r="275" spans="1:7" s="5" customFormat="1" ht="15.75" customHeight="1">
      <c r="A275" s="24"/>
      <c r="B275" s="22"/>
      <c r="C275" s="22"/>
      <c r="D275" s="23"/>
      <c r="E275" s="23"/>
      <c r="F275" s="99"/>
      <c r="G275" s="99"/>
    </row>
    <row r="276" spans="1:7" s="5" customFormat="1" ht="15.75" customHeight="1">
      <c r="A276" s="842"/>
      <c r="B276" s="842"/>
      <c r="C276" s="22"/>
      <c r="D276" s="23"/>
      <c r="E276" s="23"/>
      <c r="F276" s="99"/>
      <c r="G276" s="99"/>
    </row>
    <row r="277" spans="1:7" s="5" customFormat="1" ht="15.75" customHeight="1">
      <c r="A277" s="24" t="s">
        <v>736</v>
      </c>
      <c r="B277" s="780" t="s">
        <v>22</v>
      </c>
      <c r="C277" s="780" t="s">
        <v>23</v>
      </c>
      <c r="D277" s="778" t="s">
        <v>24</v>
      </c>
      <c r="E277" s="75" t="s">
        <v>709</v>
      </c>
      <c r="F277" s="75" t="s">
        <v>25</v>
      </c>
      <c r="G277" s="75" t="s">
        <v>53</v>
      </c>
    </row>
    <row r="278" spans="1:7" s="5" customFormat="1" ht="15.75" customHeight="1">
      <c r="A278" s="24"/>
      <c r="B278" s="781"/>
      <c r="C278" s="781"/>
      <c r="D278" s="779"/>
      <c r="E278" s="93" t="s">
        <v>16</v>
      </c>
      <c r="F278" s="75" t="s">
        <v>26</v>
      </c>
      <c r="G278" s="75" t="s">
        <v>27</v>
      </c>
    </row>
    <row r="279" spans="1:7" s="5" customFormat="1" ht="15.75" customHeight="1">
      <c r="A279" s="24"/>
      <c r="B279" s="83" t="s">
        <v>547</v>
      </c>
      <c r="C279" s="83" t="s">
        <v>290</v>
      </c>
      <c r="D279" s="773" t="s">
        <v>737</v>
      </c>
      <c r="E279" s="15">
        <v>45109</v>
      </c>
      <c r="F279" s="34">
        <f>E279+4</f>
        <v>45113</v>
      </c>
      <c r="G279" s="15">
        <f>F279+25</f>
        <v>45138</v>
      </c>
    </row>
    <row r="280" spans="1:7" s="5" customFormat="1" ht="15.75" customHeight="1">
      <c r="A280" s="24"/>
      <c r="B280" s="83" t="s">
        <v>548</v>
      </c>
      <c r="C280" s="83" t="s">
        <v>551</v>
      </c>
      <c r="D280" s="774"/>
      <c r="E280" s="34">
        <f t="shared" ref="E280:G283" si="31">E279+7</f>
        <v>45116</v>
      </c>
      <c r="F280" s="34">
        <f t="shared" si="31"/>
        <v>45120</v>
      </c>
      <c r="G280" s="15">
        <f t="shared" si="31"/>
        <v>45145</v>
      </c>
    </row>
    <row r="281" spans="1:7" s="5" customFormat="1" ht="15.75" customHeight="1">
      <c r="A281" s="24"/>
      <c r="B281" s="83"/>
      <c r="C281" s="83"/>
      <c r="D281" s="774"/>
      <c r="E281" s="34">
        <f t="shared" si="31"/>
        <v>45123</v>
      </c>
      <c r="F281" s="34">
        <f t="shared" si="31"/>
        <v>45127</v>
      </c>
      <c r="G281" s="15">
        <f t="shared" si="31"/>
        <v>45152</v>
      </c>
    </row>
    <row r="282" spans="1:7" s="5" customFormat="1" ht="15.75" customHeight="1">
      <c r="A282" s="24"/>
      <c r="B282" s="83" t="s">
        <v>549</v>
      </c>
      <c r="C282" s="83" t="s">
        <v>552</v>
      </c>
      <c r="D282" s="774"/>
      <c r="E282" s="34">
        <f t="shared" si="31"/>
        <v>45130</v>
      </c>
      <c r="F282" s="34">
        <f t="shared" si="31"/>
        <v>45134</v>
      </c>
      <c r="G282" s="15">
        <f t="shared" si="31"/>
        <v>45159</v>
      </c>
    </row>
    <row r="283" spans="1:7" s="5" customFormat="1" ht="15.75" customHeight="1">
      <c r="A283" s="24"/>
      <c r="B283" s="118" t="s">
        <v>550</v>
      </c>
      <c r="C283" s="118" t="s">
        <v>100</v>
      </c>
      <c r="D283" s="775"/>
      <c r="E283" s="34">
        <f t="shared" si="31"/>
        <v>45137</v>
      </c>
      <c r="F283" s="34">
        <f t="shared" si="31"/>
        <v>45141</v>
      </c>
      <c r="G283" s="15">
        <f t="shared" si="31"/>
        <v>45166</v>
      </c>
    </row>
    <row r="284" spans="1:7" s="5" customFormat="1" ht="15.75" customHeight="1">
      <c r="A284" s="24"/>
      <c r="B284" s="22"/>
      <c r="C284" s="22"/>
      <c r="D284" s="23"/>
      <c r="E284" s="23"/>
      <c r="F284" s="99"/>
      <c r="G284" s="99"/>
    </row>
    <row r="285" spans="1:7" s="5" customFormat="1" ht="15.75" customHeight="1">
      <c r="A285" s="842"/>
      <c r="B285" s="842"/>
      <c r="C285" s="22"/>
      <c r="D285" s="23"/>
      <c r="E285" s="23"/>
      <c r="F285" s="99"/>
      <c r="G285" s="99"/>
    </row>
    <row r="286" spans="1:7" s="5" customFormat="1" ht="15.75" customHeight="1">
      <c r="A286" s="24" t="s">
        <v>738</v>
      </c>
      <c r="B286" s="780" t="s">
        <v>22</v>
      </c>
      <c r="C286" s="780" t="s">
        <v>23</v>
      </c>
      <c r="D286" s="780" t="s">
        <v>24</v>
      </c>
      <c r="E286" s="75" t="s">
        <v>709</v>
      </c>
      <c r="F286" s="75" t="s">
        <v>25</v>
      </c>
      <c r="G286" s="92" t="s">
        <v>739</v>
      </c>
    </row>
    <row r="287" spans="1:7" s="5" customFormat="1" ht="15.75" customHeight="1">
      <c r="A287" s="24"/>
      <c r="B287" s="781"/>
      <c r="C287" s="781"/>
      <c r="D287" s="781"/>
      <c r="E287" s="93" t="s">
        <v>16</v>
      </c>
      <c r="F287" s="25" t="s">
        <v>26</v>
      </c>
      <c r="G287" s="75" t="s">
        <v>27</v>
      </c>
    </row>
    <row r="288" spans="1:7" s="5" customFormat="1" ht="15.75" customHeight="1">
      <c r="A288" s="24"/>
      <c r="B288" s="83" t="s">
        <v>553</v>
      </c>
      <c r="C288" s="83" t="s">
        <v>558</v>
      </c>
      <c r="D288" s="782" t="s">
        <v>740</v>
      </c>
      <c r="E288" s="121">
        <v>45110</v>
      </c>
      <c r="F288" s="15">
        <f>E288+4</f>
        <v>45114</v>
      </c>
      <c r="G288" s="15">
        <f>F288+22</f>
        <v>45136</v>
      </c>
    </row>
    <row r="289" spans="1:7" s="5" customFormat="1" ht="15.75" customHeight="1">
      <c r="A289" s="24"/>
      <c r="B289" s="83" t="s">
        <v>554</v>
      </c>
      <c r="C289" s="83" t="s">
        <v>559</v>
      </c>
      <c r="D289" s="774"/>
      <c r="E289" s="15">
        <f t="shared" ref="E289:G292" si="32">E288+7</f>
        <v>45117</v>
      </c>
      <c r="F289" s="15">
        <f t="shared" si="32"/>
        <v>45121</v>
      </c>
      <c r="G289" s="15">
        <f t="shared" si="32"/>
        <v>45143</v>
      </c>
    </row>
    <row r="290" spans="1:7" s="5" customFormat="1" ht="15.75" customHeight="1">
      <c r="A290" s="24"/>
      <c r="B290" s="83" t="s">
        <v>555</v>
      </c>
      <c r="C290" s="83" t="s">
        <v>560</v>
      </c>
      <c r="D290" s="774"/>
      <c r="E290" s="15">
        <f t="shared" si="32"/>
        <v>45124</v>
      </c>
      <c r="F290" s="15">
        <f t="shared" si="32"/>
        <v>45128</v>
      </c>
      <c r="G290" s="15">
        <f t="shared" si="32"/>
        <v>45150</v>
      </c>
    </row>
    <row r="291" spans="1:7" s="5" customFormat="1" ht="15.75" customHeight="1">
      <c r="A291" s="24"/>
      <c r="B291" s="83" t="s">
        <v>556</v>
      </c>
      <c r="C291" s="83" t="s">
        <v>215</v>
      </c>
      <c r="D291" s="774"/>
      <c r="E291" s="15">
        <f t="shared" si="32"/>
        <v>45131</v>
      </c>
      <c r="F291" s="15">
        <f t="shared" si="32"/>
        <v>45135</v>
      </c>
      <c r="G291" s="15">
        <f t="shared" si="32"/>
        <v>45157</v>
      </c>
    </row>
    <row r="292" spans="1:7" s="5" customFormat="1" ht="15.75" customHeight="1">
      <c r="A292" s="24"/>
      <c r="B292" s="118" t="s">
        <v>557</v>
      </c>
      <c r="C292" s="118" t="s">
        <v>561</v>
      </c>
      <c r="D292" s="783"/>
      <c r="E292" s="15">
        <f t="shared" si="32"/>
        <v>45138</v>
      </c>
      <c r="F292" s="15">
        <f t="shared" si="32"/>
        <v>45142</v>
      </c>
      <c r="G292" s="15">
        <f t="shared" si="32"/>
        <v>45164</v>
      </c>
    </row>
    <row r="293" spans="1:7" s="5" customFormat="1" ht="15.75" customHeight="1">
      <c r="A293" s="842"/>
      <c r="B293" s="842"/>
      <c r="C293" s="22"/>
      <c r="D293" s="23"/>
      <c r="E293" s="23"/>
      <c r="F293" s="99"/>
      <c r="G293" s="99"/>
    </row>
    <row r="294" spans="1:7" s="5" customFormat="1" ht="15.75" customHeight="1">
      <c r="A294" s="24" t="s">
        <v>741</v>
      </c>
      <c r="B294" s="780" t="s">
        <v>664</v>
      </c>
      <c r="C294" s="780" t="s">
        <v>23</v>
      </c>
      <c r="D294" s="780" t="s">
        <v>24</v>
      </c>
      <c r="E294" s="75" t="s">
        <v>660</v>
      </c>
      <c r="F294" s="75" t="s">
        <v>660</v>
      </c>
      <c r="G294" s="92" t="s">
        <v>742</v>
      </c>
    </row>
    <row r="295" spans="1:7" s="5" customFormat="1" ht="15.75" customHeight="1">
      <c r="A295" s="24"/>
      <c r="B295" s="781"/>
      <c r="C295" s="781"/>
      <c r="D295" s="781"/>
      <c r="E295" s="93" t="s">
        <v>16</v>
      </c>
      <c r="F295" s="25" t="s">
        <v>26</v>
      </c>
      <c r="G295" s="75" t="s">
        <v>27</v>
      </c>
    </row>
    <row r="296" spans="1:7" s="5" customFormat="1" ht="15.75" customHeight="1">
      <c r="A296" s="24"/>
      <c r="B296" s="14" t="s">
        <v>318</v>
      </c>
      <c r="C296" s="97" t="s">
        <v>209</v>
      </c>
      <c r="D296" s="782" t="s">
        <v>743</v>
      </c>
      <c r="E296" s="100">
        <v>45107</v>
      </c>
      <c r="F296" s="34">
        <f>E296+4</f>
        <v>45111</v>
      </c>
      <c r="G296" s="15">
        <f>F296+25</f>
        <v>45136</v>
      </c>
    </row>
    <row r="297" spans="1:7" s="5" customFormat="1" ht="15.75" customHeight="1">
      <c r="A297" s="24"/>
      <c r="B297" s="14" t="s">
        <v>281</v>
      </c>
      <c r="C297" s="14"/>
      <c r="D297" s="774"/>
      <c r="E297" s="34">
        <f t="shared" ref="E297:G300" si="33">E296+7</f>
        <v>45114</v>
      </c>
      <c r="F297" s="34">
        <f t="shared" si="33"/>
        <v>45118</v>
      </c>
      <c r="G297" s="15">
        <f t="shared" si="33"/>
        <v>45143</v>
      </c>
    </row>
    <row r="298" spans="1:7" s="5" customFormat="1" ht="15.75" customHeight="1">
      <c r="A298" s="24"/>
      <c r="B298" s="14" t="s">
        <v>505</v>
      </c>
      <c r="C298" s="102" t="s">
        <v>209</v>
      </c>
      <c r="D298" s="774"/>
      <c r="E298" s="34">
        <f t="shared" si="33"/>
        <v>45121</v>
      </c>
      <c r="F298" s="34">
        <f t="shared" si="33"/>
        <v>45125</v>
      </c>
      <c r="G298" s="15">
        <f t="shared" si="33"/>
        <v>45150</v>
      </c>
    </row>
    <row r="299" spans="1:7" s="5" customFormat="1" ht="15.75" customHeight="1">
      <c r="A299" s="24"/>
      <c r="B299" s="14" t="s">
        <v>506</v>
      </c>
      <c r="C299" s="102" t="s">
        <v>30</v>
      </c>
      <c r="D299" s="774"/>
      <c r="E299" s="34">
        <f t="shared" si="33"/>
        <v>45128</v>
      </c>
      <c r="F299" s="34">
        <f t="shared" si="33"/>
        <v>45132</v>
      </c>
      <c r="G299" s="15">
        <f t="shared" si="33"/>
        <v>45157</v>
      </c>
    </row>
    <row r="300" spans="1:7" s="5" customFormat="1" ht="15.75" customHeight="1">
      <c r="A300" s="24"/>
      <c r="B300" s="14" t="s">
        <v>507</v>
      </c>
      <c r="C300" s="102" t="s">
        <v>30</v>
      </c>
      <c r="D300" s="783"/>
      <c r="E300" s="34">
        <f t="shared" si="33"/>
        <v>45135</v>
      </c>
      <c r="F300" s="34">
        <f t="shared" si="33"/>
        <v>45139</v>
      </c>
      <c r="G300" s="15">
        <f t="shared" si="33"/>
        <v>45164</v>
      </c>
    </row>
    <row r="301" spans="1:7" s="5" customFormat="1" ht="15.75" customHeight="1">
      <c r="A301" s="24"/>
      <c r="B301" s="22"/>
      <c r="C301" s="22"/>
      <c r="D301" s="23"/>
      <c r="E301" s="23"/>
      <c r="F301" s="99"/>
      <c r="G301" s="99"/>
    </row>
    <row r="302" spans="1:7" s="5" customFormat="1" ht="15.75" customHeight="1">
      <c r="A302" s="842"/>
      <c r="B302" s="842"/>
      <c r="C302" s="22"/>
      <c r="D302" s="23"/>
      <c r="E302" s="23"/>
      <c r="F302" s="99"/>
      <c r="G302" s="99"/>
    </row>
    <row r="303" spans="1:7" s="5" customFormat="1" ht="15.75" customHeight="1">
      <c r="A303" s="24" t="s">
        <v>744</v>
      </c>
      <c r="B303" s="780" t="s">
        <v>745</v>
      </c>
      <c r="C303" s="780" t="s">
        <v>23</v>
      </c>
      <c r="D303" s="780" t="s">
        <v>24</v>
      </c>
      <c r="E303" s="75" t="s">
        <v>669</v>
      </c>
      <c r="F303" s="75" t="s">
        <v>25</v>
      </c>
      <c r="G303" s="92" t="s">
        <v>746</v>
      </c>
    </row>
    <row r="304" spans="1:7" s="5" customFormat="1" ht="15.75" customHeight="1">
      <c r="A304" s="24"/>
      <c r="B304" s="781"/>
      <c r="C304" s="781"/>
      <c r="D304" s="781"/>
      <c r="E304" s="93" t="s">
        <v>16</v>
      </c>
      <c r="F304" s="25" t="s">
        <v>26</v>
      </c>
      <c r="G304" s="75" t="s">
        <v>27</v>
      </c>
    </row>
    <row r="305" spans="1:7" s="5" customFormat="1" ht="15.75" customHeight="1">
      <c r="A305" s="24"/>
      <c r="B305" s="14" t="s">
        <v>289</v>
      </c>
      <c r="C305" s="97" t="s">
        <v>747</v>
      </c>
      <c r="D305" s="782" t="s">
        <v>748</v>
      </c>
      <c r="E305" s="100">
        <v>45107</v>
      </c>
      <c r="F305" s="34">
        <f>E305+4</f>
        <v>45111</v>
      </c>
      <c r="G305" s="15">
        <f>F305+28</f>
        <v>45139</v>
      </c>
    </row>
    <row r="306" spans="1:7" s="5" customFormat="1" ht="15.75" customHeight="1">
      <c r="A306" s="24"/>
      <c r="B306" s="14" t="s">
        <v>362</v>
      </c>
      <c r="C306" s="14" t="s">
        <v>749</v>
      </c>
      <c r="D306" s="774"/>
      <c r="E306" s="100">
        <f t="shared" ref="E306:G309" si="34">E305+7</f>
        <v>45114</v>
      </c>
      <c r="F306" s="34">
        <f t="shared" si="34"/>
        <v>45118</v>
      </c>
      <c r="G306" s="15">
        <f t="shared" si="34"/>
        <v>45146</v>
      </c>
    </row>
    <row r="307" spans="1:7" s="5" customFormat="1" ht="15.75" customHeight="1">
      <c r="A307" s="24"/>
      <c r="B307" s="14" t="s">
        <v>363</v>
      </c>
      <c r="C307" s="102" t="s">
        <v>750</v>
      </c>
      <c r="D307" s="774"/>
      <c r="E307" s="100">
        <f t="shared" si="34"/>
        <v>45121</v>
      </c>
      <c r="F307" s="34">
        <f t="shared" si="34"/>
        <v>45125</v>
      </c>
      <c r="G307" s="15">
        <f t="shared" si="34"/>
        <v>45153</v>
      </c>
    </row>
    <row r="308" spans="1:7" s="5" customFormat="1" ht="15.75" customHeight="1">
      <c r="A308" s="24"/>
      <c r="B308" s="14" t="s">
        <v>364</v>
      </c>
      <c r="C308" s="102" t="s">
        <v>751</v>
      </c>
      <c r="D308" s="774"/>
      <c r="E308" s="100">
        <f t="shared" si="34"/>
        <v>45128</v>
      </c>
      <c r="F308" s="34">
        <f t="shared" si="34"/>
        <v>45132</v>
      </c>
      <c r="G308" s="15">
        <f t="shared" si="34"/>
        <v>45160</v>
      </c>
    </row>
    <row r="309" spans="1:7" s="5" customFormat="1" ht="15.75" customHeight="1">
      <c r="A309" s="24"/>
      <c r="B309" s="14" t="s">
        <v>365</v>
      </c>
      <c r="C309" s="102" t="s">
        <v>752</v>
      </c>
      <c r="D309" s="783"/>
      <c r="E309" s="100">
        <f t="shared" si="34"/>
        <v>45135</v>
      </c>
      <c r="F309" s="34">
        <f t="shared" si="34"/>
        <v>45139</v>
      </c>
      <c r="G309" s="15">
        <f t="shared" si="34"/>
        <v>45167</v>
      </c>
    </row>
    <row r="310" spans="1:7" s="5" customFormat="1" ht="15.75" customHeight="1">
      <c r="A310" s="31"/>
      <c r="B310" s="36"/>
      <c r="C310" s="37"/>
      <c r="D310" s="20"/>
      <c r="E310" s="11"/>
      <c r="F310" s="98"/>
      <c r="G310" s="98"/>
    </row>
    <row r="311" spans="1:7" s="5" customFormat="1" ht="15.75" customHeight="1">
      <c r="A311" s="805" t="s">
        <v>753</v>
      </c>
      <c r="B311" s="805"/>
      <c r="C311" s="805"/>
      <c r="D311" s="805"/>
      <c r="E311" s="805"/>
      <c r="F311" s="805"/>
      <c r="G311" s="805"/>
    </row>
    <row r="312" spans="1:7" s="5" customFormat="1" ht="15.75" customHeight="1">
      <c r="A312" s="841"/>
      <c r="B312" s="841"/>
      <c r="C312" s="29"/>
      <c r="D312" s="11"/>
      <c r="E312" s="11"/>
      <c r="F312" s="98"/>
      <c r="G312" s="98"/>
    </row>
    <row r="313" spans="1:7" s="5" customFormat="1" ht="15.75" customHeight="1">
      <c r="A313" s="24" t="s">
        <v>754</v>
      </c>
      <c r="B313" s="778" t="s">
        <v>22</v>
      </c>
      <c r="C313" s="778" t="s">
        <v>23</v>
      </c>
      <c r="D313" s="778" t="s">
        <v>24</v>
      </c>
      <c r="E313" s="75" t="s">
        <v>660</v>
      </c>
      <c r="F313" s="75" t="s">
        <v>25</v>
      </c>
      <c r="G313" s="92" t="s">
        <v>754</v>
      </c>
    </row>
    <row r="314" spans="1:7" s="5" customFormat="1" ht="15.75" customHeight="1">
      <c r="A314" s="24"/>
      <c r="B314" s="779"/>
      <c r="C314" s="779"/>
      <c r="D314" s="779"/>
      <c r="E314" s="93" t="s">
        <v>16</v>
      </c>
      <c r="F314" s="25" t="s">
        <v>26</v>
      </c>
      <c r="G314" s="75" t="s">
        <v>27</v>
      </c>
    </row>
    <row r="315" spans="1:7" s="5" customFormat="1" ht="15.75" customHeight="1">
      <c r="A315" s="24"/>
      <c r="B315" s="128" t="s">
        <v>273</v>
      </c>
      <c r="C315" s="128" t="s">
        <v>290</v>
      </c>
      <c r="D315" s="773" t="s">
        <v>755</v>
      </c>
      <c r="E315" s="34">
        <v>45105</v>
      </c>
      <c r="F315" s="34">
        <f>E315+4</f>
        <v>45109</v>
      </c>
      <c r="G315" s="15">
        <f>F315+24</f>
        <v>45133</v>
      </c>
    </row>
    <row r="316" spans="1:7" s="5" customFormat="1" ht="15.75" customHeight="1">
      <c r="A316" s="24"/>
      <c r="B316" s="126" t="s">
        <v>366</v>
      </c>
      <c r="C316" s="126" t="s">
        <v>29</v>
      </c>
      <c r="D316" s="774"/>
      <c r="E316" s="82">
        <f t="shared" ref="E316:G319" si="35">E315+7</f>
        <v>45112</v>
      </c>
      <c r="F316" s="34">
        <f t="shared" si="35"/>
        <v>45116</v>
      </c>
      <c r="G316" s="15">
        <f t="shared" si="35"/>
        <v>45140</v>
      </c>
    </row>
    <row r="317" spans="1:7" s="5" customFormat="1" ht="15.75" customHeight="1">
      <c r="A317" s="24"/>
      <c r="B317" s="129" t="s">
        <v>367</v>
      </c>
      <c r="C317" s="129" t="s">
        <v>56</v>
      </c>
      <c r="D317" s="774"/>
      <c r="E317" s="82">
        <f t="shared" si="35"/>
        <v>45119</v>
      </c>
      <c r="F317" s="34">
        <f t="shared" si="35"/>
        <v>45123</v>
      </c>
      <c r="G317" s="15">
        <f t="shared" si="35"/>
        <v>45147</v>
      </c>
    </row>
    <row r="318" spans="1:7" s="5" customFormat="1" ht="15.75" customHeight="1">
      <c r="A318" s="24"/>
      <c r="B318" s="129" t="s">
        <v>192</v>
      </c>
      <c r="C318" s="129" t="s">
        <v>368</v>
      </c>
      <c r="D318" s="774"/>
      <c r="E318" s="82">
        <f t="shared" si="35"/>
        <v>45126</v>
      </c>
      <c r="F318" s="34">
        <f t="shared" si="35"/>
        <v>45130</v>
      </c>
      <c r="G318" s="15">
        <f t="shared" si="35"/>
        <v>45154</v>
      </c>
    </row>
    <row r="319" spans="1:7" s="5" customFormat="1" ht="15.75" customHeight="1">
      <c r="A319" s="24"/>
      <c r="B319" s="129" t="s">
        <v>262</v>
      </c>
      <c r="C319" s="129" t="s">
        <v>369</v>
      </c>
      <c r="D319" s="775"/>
      <c r="E319" s="82">
        <f t="shared" si="35"/>
        <v>45133</v>
      </c>
      <c r="F319" s="34">
        <f t="shared" si="35"/>
        <v>45137</v>
      </c>
      <c r="G319" s="15">
        <f t="shared" si="35"/>
        <v>45161</v>
      </c>
    </row>
    <row r="320" spans="1:7" s="5" customFormat="1" ht="15.75" customHeight="1">
      <c r="A320" s="841"/>
      <c r="B320" s="841"/>
      <c r="C320" s="22"/>
      <c r="D320" s="23"/>
      <c r="E320" s="23"/>
      <c r="F320" s="99"/>
      <c r="G320" s="99"/>
    </row>
    <row r="321" spans="1:7" s="5" customFormat="1" ht="15.75" customHeight="1">
      <c r="A321" s="24" t="s">
        <v>756</v>
      </c>
      <c r="B321" s="780" t="s">
        <v>22</v>
      </c>
      <c r="C321" s="780" t="s">
        <v>23</v>
      </c>
      <c r="D321" s="780" t="s">
        <v>24</v>
      </c>
      <c r="E321" s="75" t="s">
        <v>660</v>
      </c>
      <c r="F321" s="75" t="s">
        <v>25</v>
      </c>
      <c r="G321" s="130" t="s">
        <v>757</v>
      </c>
    </row>
    <row r="322" spans="1:7" s="5" customFormat="1" ht="15.75" customHeight="1">
      <c r="A322" s="24"/>
      <c r="B322" s="781"/>
      <c r="C322" s="781"/>
      <c r="D322" s="781"/>
      <c r="E322" s="93" t="s">
        <v>16</v>
      </c>
      <c r="F322" s="25" t="s">
        <v>26</v>
      </c>
      <c r="G322" s="75" t="s">
        <v>27</v>
      </c>
    </row>
    <row r="323" spans="1:7" s="5" customFormat="1" ht="15.75" customHeight="1">
      <c r="A323" s="24"/>
      <c r="B323" s="131" t="s">
        <v>468</v>
      </c>
      <c r="C323" s="131" t="s">
        <v>578</v>
      </c>
      <c r="D323" s="773" t="s">
        <v>758</v>
      </c>
      <c r="E323" s="34">
        <v>45109</v>
      </c>
      <c r="F323" s="34">
        <f>E323+4</f>
        <v>45113</v>
      </c>
      <c r="G323" s="15">
        <f>F323+33</f>
        <v>45146</v>
      </c>
    </row>
    <row r="324" spans="1:7" s="5" customFormat="1" ht="15.75" customHeight="1">
      <c r="A324" s="24"/>
      <c r="B324" s="132" t="s">
        <v>469</v>
      </c>
      <c r="C324" s="131" t="s">
        <v>579</v>
      </c>
      <c r="D324" s="774"/>
      <c r="E324" s="82">
        <f t="shared" ref="E324:G327" si="36">E323+7</f>
        <v>45116</v>
      </c>
      <c r="F324" s="34">
        <f t="shared" si="36"/>
        <v>45120</v>
      </c>
      <c r="G324" s="15">
        <f t="shared" si="36"/>
        <v>45153</v>
      </c>
    </row>
    <row r="325" spans="1:7" s="5" customFormat="1" ht="15.75" customHeight="1">
      <c r="A325" s="24"/>
      <c r="B325" s="131" t="s">
        <v>470</v>
      </c>
      <c r="C325" s="131" t="s">
        <v>580</v>
      </c>
      <c r="D325" s="774"/>
      <c r="E325" s="82">
        <f t="shared" si="36"/>
        <v>45123</v>
      </c>
      <c r="F325" s="34">
        <f t="shared" si="36"/>
        <v>45127</v>
      </c>
      <c r="G325" s="15">
        <f t="shared" si="36"/>
        <v>45160</v>
      </c>
    </row>
    <row r="326" spans="1:7" s="5" customFormat="1" ht="15.75" customHeight="1">
      <c r="A326" s="24"/>
      <c r="B326" s="133" t="s">
        <v>577</v>
      </c>
      <c r="C326" s="133" t="s">
        <v>581</v>
      </c>
      <c r="D326" s="774"/>
      <c r="E326" s="82">
        <f t="shared" si="36"/>
        <v>45130</v>
      </c>
      <c r="F326" s="34">
        <f t="shared" si="36"/>
        <v>45134</v>
      </c>
      <c r="G326" s="15">
        <f t="shared" si="36"/>
        <v>45167</v>
      </c>
    </row>
    <row r="327" spans="1:7" s="5" customFormat="1" ht="15.75" customHeight="1">
      <c r="A327" s="24"/>
      <c r="B327" s="133"/>
      <c r="C327" s="133"/>
      <c r="D327" s="775"/>
      <c r="E327" s="82">
        <f t="shared" si="36"/>
        <v>45137</v>
      </c>
      <c r="F327" s="34">
        <f t="shared" si="36"/>
        <v>45141</v>
      </c>
      <c r="G327" s="15">
        <f t="shared" si="36"/>
        <v>45174</v>
      </c>
    </row>
    <row r="328" spans="1:7" s="5" customFormat="1" ht="15.75" customHeight="1">
      <c r="A328" s="24"/>
      <c r="B328" s="22"/>
      <c r="C328" s="22"/>
      <c r="D328" s="23"/>
      <c r="E328" s="23"/>
      <c r="F328" s="99"/>
      <c r="G328" s="99"/>
    </row>
    <row r="329" spans="1:7" s="5" customFormat="1" ht="15.75" customHeight="1">
      <c r="A329" s="24"/>
      <c r="B329" s="22"/>
      <c r="C329" s="22"/>
      <c r="D329" s="23"/>
      <c r="E329" s="23"/>
      <c r="F329" s="99"/>
      <c r="G329" s="99"/>
    </row>
    <row r="330" spans="1:7" s="5" customFormat="1" ht="15.75" customHeight="1">
      <c r="A330" s="842"/>
      <c r="B330" s="842"/>
      <c r="C330" s="22"/>
      <c r="D330" s="23"/>
      <c r="E330" s="23"/>
      <c r="F330" s="99"/>
      <c r="G330" s="99"/>
    </row>
    <row r="331" spans="1:7" s="5" customFormat="1" ht="15.75" customHeight="1">
      <c r="A331" s="24" t="s">
        <v>759</v>
      </c>
      <c r="B331" s="780" t="s">
        <v>22</v>
      </c>
      <c r="C331" s="780" t="s">
        <v>23</v>
      </c>
      <c r="D331" s="780" t="s">
        <v>24</v>
      </c>
      <c r="E331" s="75" t="s">
        <v>660</v>
      </c>
      <c r="F331" s="75" t="s">
        <v>25</v>
      </c>
      <c r="G331" s="92" t="s">
        <v>58</v>
      </c>
    </row>
    <row r="332" spans="1:7" s="5" customFormat="1" ht="15.75" customHeight="1">
      <c r="A332" s="24"/>
      <c r="B332" s="781"/>
      <c r="C332" s="781"/>
      <c r="D332" s="781"/>
      <c r="E332" s="93" t="s">
        <v>16</v>
      </c>
      <c r="F332" s="25" t="s">
        <v>26</v>
      </c>
      <c r="G332" s="75" t="s">
        <v>27</v>
      </c>
    </row>
    <row r="333" spans="1:7" s="5" customFormat="1" ht="15.75" customHeight="1">
      <c r="A333" s="24"/>
      <c r="B333" s="128" t="s">
        <v>273</v>
      </c>
      <c r="C333" s="128" t="s">
        <v>290</v>
      </c>
      <c r="D333" s="773" t="s">
        <v>755</v>
      </c>
      <c r="E333" s="34">
        <v>45105</v>
      </c>
      <c r="F333" s="34">
        <f>E333+4</f>
        <v>45109</v>
      </c>
      <c r="G333" s="15">
        <f>F333+24</f>
        <v>45133</v>
      </c>
    </row>
    <row r="334" spans="1:7" s="5" customFormat="1" ht="15.75" customHeight="1">
      <c r="A334" s="24"/>
      <c r="B334" s="126" t="s">
        <v>366</v>
      </c>
      <c r="C334" s="126" t="s">
        <v>29</v>
      </c>
      <c r="D334" s="774"/>
      <c r="E334" s="82">
        <f t="shared" ref="E334:G337" si="37">E333+7</f>
        <v>45112</v>
      </c>
      <c r="F334" s="34">
        <f t="shared" si="37"/>
        <v>45116</v>
      </c>
      <c r="G334" s="15">
        <f t="shared" si="37"/>
        <v>45140</v>
      </c>
    </row>
    <row r="335" spans="1:7" s="5" customFormat="1" ht="15.75" customHeight="1">
      <c r="A335" s="24"/>
      <c r="B335" s="129" t="s">
        <v>367</v>
      </c>
      <c r="C335" s="129" t="s">
        <v>56</v>
      </c>
      <c r="D335" s="774"/>
      <c r="E335" s="82">
        <f t="shared" si="37"/>
        <v>45119</v>
      </c>
      <c r="F335" s="34">
        <f t="shared" si="37"/>
        <v>45123</v>
      </c>
      <c r="G335" s="15">
        <f t="shared" si="37"/>
        <v>45147</v>
      </c>
    </row>
    <row r="336" spans="1:7" s="5" customFormat="1" ht="15.75" customHeight="1">
      <c r="A336" s="24"/>
      <c r="B336" s="129" t="s">
        <v>192</v>
      </c>
      <c r="C336" s="129" t="s">
        <v>368</v>
      </c>
      <c r="D336" s="774"/>
      <c r="E336" s="82">
        <f t="shared" si="37"/>
        <v>45126</v>
      </c>
      <c r="F336" s="34">
        <f t="shared" si="37"/>
        <v>45130</v>
      </c>
      <c r="G336" s="15">
        <f t="shared" si="37"/>
        <v>45154</v>
      </c>
    </row>
    <row r="337" spans="1:7" s="5" customFormat="1" ht="15.75" customHeight="1">
      <c r="A337" s="24"/>
      <c r="B337" s="129" t="s">
        <v>262</v>
      </c>
      <c r="C337" s="129" t="s">
        <v>369</v>
      </c>
      <c r="D337" s="775"/>
      <c r="E337" s="82">
        <f t="shared" si="37"/>
        <v>45133</v>
      </c>
      <c r="F337" s="34">
        <f t="shared" si="37"/>
        <v>45137</v>
      </c>
      <c r="G337" s="15">
        <f t="shared" si="37"/>
        <v>45161</v>
      </c>
    </row>
    <row r="338" spans="1:7" s="5" customFormat="1" ht="15.75" customHeight="1">
      <c r="A338" s="24"/>
      <c r="B338" s="22"/>
      <c r="C338" s="22"/>
      <c r="D338" s="23"/>
      <c r="E338" s="23"/>
      <c r="F338" s="99"/>
      <c r="G338" s="99"/>
    </row>
    <row r="339" spans="1:7" s="5" customFormat="1" ht="15.75" customHeight="1">
      <c r="A339" s="786"/>
      <c r="B339" s="786"/>
      <c r="C339" s="22"/>
      <c r="D339" s="23"/>
      <c r="E339" s="23"/>
      <c r="F339" s="99"/>
      <c r="G339" s="99"/>
    </row>
    <row r="340" spans="1:7" s="5" customFormat="1" ht="15.75" customHeight="1">
      <c r="A340" s="24" t="s">
        <v>760</v>
      </c>
      <c r="B340" s="778" t="s">
        <v>22</v>
      </c>
      <c r="C340" s="778" t="s">
        <v>23</v>
      </c>
      <c r="D340" s="833" t="s">
        <v>24</v>
      </c>
      <c r="E340" s="84" t="s">
        <v>660</v>
      </c>
      <c r="F340" s="84" t="s">
        <v>25</v>
      </c>
      <c r="G340" s="84" t="s">
        <v>761</v>
      </c>
    </row>
    <row r="341" spans="1:7" s="5" customFormat="1" ht="15.75" customHeight="1">
      <c r="A341" s="24"/>
      <c r="B341" s="779"/>
      <c r="C341" s="779"/>
      <c r="D341" s="834"/>
      <c r="E341" s="134" t="s">
        <v>16</v>
      </c>
      <c r="F341" s="135" t="s">
        <v>26</v>
      </c>
      <c r="G341" s="84" t="s">
        <v>27</v>
      </c>
    </row>
    <row r="342" spans="1:7" s="5" customFormat="1" ht="15.75" customHeight="1">
      <c r="A342" s="24"/>
      <c r="B342" s="83" t="s">
        <v>323</v>
      </c>
      <c r="C342" s="83" t="s">
        <v>324</v>
      </c>
      <c r="D342" s="801" t="s">
        <v>762</v>
      </c>
      <c r="E342" s="136">
        <v>45104</v>
      </c>
      <c r="F342" s="136">
        <f>E342+4</f>
        <v>45108</v>
      </c>
      <c r="G342" s="137">
        <f>F342+27</f>
        <v>45135</v>
      </c>
    </row>
    <row r="343" spans="1:7" s="5" customFormat="1" ht="15.75" customHeight="1">
      <c r="A343" s="24"/>
      <c r="B343" s="83" t="s">
        <v>28</v>
      </c>
      <c r="C343" s="83" t="s">
        <v>12</v>
      </c>
      <c r="D343" s="802"/>
      <c r="E343" s="136">
        <f t="shared" ref="E343:G346" si="38">E342+7</f>
        <v>45111</v>
      </c>
      <c r="F343" s="136">
        <f t="shared" si="38"/>
        <v>45115</v>
      </c>
      <c r="G343" s="137">
        <f t="shared" si="38"/>
        <v>45142</v>
      </c>
    </row>
    <row r="344" spans="1:7" s="5" customFormat="1" ht="15.75" customHeight="1">
      <c r="A344" s="24"/>
      <c r="B344" s="83" t="s">
        <v>539</v>
      </c>
      <c r="C344" s="83" t="s">
        <v>9</v>
      </c>
      <c r="D344" s="802"/>
      <c r="E344" s="136">
        <f t="shared" si="38"/>
        <v>45118</v>
      </c>
      <c r="F344" s="136">
        <f t="shared" si="38"/>
        <v>45122</v>
      </c>
      <c r="G344" s="137">
        <f t="shared" si="38"/>
        <v>45149</v>
      </c>
    </row>
    <row r="345" spans="1:7" s="5" customFormat="1" ht="15.75" customHeight="1">
      <c r="A345" s="24"/>
      <c r="B345" s="83" t="s">
        <v>335</v>
      </c>
      <c r="C345" s="83" t="s">
        <v>540</v>
      </c>
      <c r="D345" s="802"/>
      <c r="E345" s="136">
        <f t="shared" si="38"/>
        <v>45125</v>
      </c>
      <c r="F345" s="136">
        <f t="shared" si="38"/>
        <v>45129</v>
      </c>
      <c r="G345" s="137">
        <f t="shared" si="38"/>
        <v>45156</v>
      </c>
    </row>
    <row r="346" spans="1:7" s="5" customFormat="1" ht="15.75" customHeight="1">
      <c r="A346" s="24"/>
      <c r="B346" s="83" t="s">
        <v>69</v>
      </c>
      <c r="C346" s="83"/>
      <c r="D346" s="803"/>
      <c r="E346" s="136">
        <f t="shared" si="38"/>
        <v>45132</v>
      </c>
      <c r="F346" s="136">
        <f t="shared" si="38"/>
        <v>45136</v>
      </c>
      <c r="G346" s="137">
        <f t="shared" si="38"/>
        <v>45163</v>
      </c>
    </row>
    <row r="347" spans="1:7" s="5" customFormat="1" ht="15.75" customHeight="1">
      <c r="A347" s="24"/>
      <c r="B347" s="22"/>
      <c r="C347" s="22"/>
      <c r="D347" s="23"/>
      <c r="E347" s="23"/>
      <c r="F347" s="99"/>
      <c r="G347" s="99"/>
    </row>
    <row r="348" spans="1:7" s="5" customFormat="1" ht="15.75" customHeight="1">
      <c r="A348" s="786"/>
      <c r="B348" s="786"/>
      <c r="C348" s="99" t="s">
        <v>763</v>
      </c>
      <c r="D348" s="23"/>
      <c r="E348" s="23"/>
      <c r="F348" s="99"/>
      <c r="G348" s="99"/>
    </row>
    <row r="349" spans="1:7" s="5" customFormat="1" ht="15.75" customHeight="1">
      <c r="A349" s="24" t="s">
        <v>764</v>
      </c>
      <c r="B349" s="806" t="s">
        <v>22</v>
      </c>
      <c r="C349" s="776" t="s">
        <v>23</v>
      </c>
      <c r="D349" s="776" t="s">
        <v>24</v>
      </c>
      <c r="E349" s="75" t="s">
        <v>696</v>
      </c>
      <c r="F349" s="75" t="s">
        <v>25</v>
      </c>
      <c r="G349" s="75" t="s">
        <v>765</v>
      </c>
    </row>
    <row r="350" spans="1:7" s="5" customFormat="1" ht="15.75" customHeight="1">
      <c r="A350" s="24"/>
      <c r="B350" s="806"/>
      <c r="C350" s="777"/>
      <c r="D350" s="777"/>
      <c r="E350" s="39" t="s">
        <v>16</v>
      </c>
      <c r="F350" s="75" t="s">
        <v>26</v>
      </c>
      <c r="G350" s="75" t="s">
        <v>27</v>
      </c>
    </row>
    <row r="351" spans="1:7" s="5" customFormat="1" ht="15.75" customHeight="1">
      <c r="A351" s="24"/>
      <c r="B351" s="110" t="s">
        <v>582</v>
      </c>
      <c r="C351" s="35" t="s">
        <v>295</v>
      </c>
      <c r="D351" s="773" t="s">
        <v>766</v>
      </c>
      <c r="E351" s="34">
        <v>45106</v>
      </c>
      <c r="F351" s="34">
        <f>E351+4</f>
        <v>45110</v>
      </c>
      <c r="G351" s="15">
        <f>F351+16</f>
        <v>45126</v>
      </c>
    </row>
    <row r="352" spans="1:7" s="5" customFormat="1" ht="15.75" customHeight="1">
      <c r="A352" s="24"/>
      <c r="B352" s="138" t="s">
        <v>583</v>
      </c>
      <c r="C352" s="35" t="s">
        <v>382</v>
      </c>
      <c r="D352" s="774"/>
      <c r="E352" s="34">
        <f t="shared" ref="E352:G355" si="39">E351+7</f>
        <v>45113</v>
      </c>
      <c r="F352" s="34">
        <f t="shared" si="39"/>
        <v>45117</v>
      </c>
      <c r="G352" s="15">
        <f t="shared" si="39"/>
        <v>45133</v>
      </c>
    </row>
    <row r="353" spans="1:7" s="5" customFormat="1" ht="15.75" customHeight="1">
      <c r="A353" s="24"/>
      <c r="B353" s="138" t="s">
        <v>584</v>
      </c>
      <c r="C353" s="35" t="s">
        <v>383</v>
      </c>
      <c r="D353" s="774"/>
      <c r="E353" s="34">
        <f t="shared" si="39"/>
        <v>45120</v>
      </c>
      <c r="F353" s="34">
        <f t="shared" si="39"/>
        <v>45124</v>
      </c>
      <c r="G353" s="15">
        <f t="shared" si="39"/>
        <v>45140</v>
      </c>
    </row>
    <row r="354" spans="1:7" s="5" customFormat="1" ht="15.75" customHeight="1">
      <c r="A354" s="24"/>
      <c r="B354" s="138" t="s">
        <v>585</v>
      </c>
      <c r="C354" s="35" t="s">
        <v>384</v>
      </c>
      <c r="D354" s="774"/>
      <c r="E354" s="34">
        <f t="shared" si="39"/>
        <v>45127</v>
      </c>
      <c r="F354" s="34">
        <f t="shared" si="39"/>
        <v>45131</v>
      </c>
      <c r="G354" s="15">
        <f t="shared" si="39"/>
        <v>45147</v>
      </c>
    </row>
    <row r="355" spans="1:7" s="5" customFormat="1" ht="15.75" customHeight="1">
      <c r="A355" s="24"/>
      <c r="B355" s="139" t="s">
        <v>202</v>
      </c>
      <c r="C355" s="35" t="s">
        <v>586</v>
      </c>
      <c r="D355" s="775"/>
      <c r="E355" s="34">
        <f t="shared" si="39"/>
        <v>45134</v>
      </c>
      <c r="F355" s="34">
        <f t="shared" si="39"/>
        <v>45138</v>
      </c>
      <c r="G355" s="15">
        <f t="shared" si="39"/>
        <v>45154</v>
      </c>
    </row>
    <row r="356" spans="1:7" s="5" customFormat="1" ht="15.75" customHeight="1">
      <c r="A356" s="24"/>
      <c r="B356" s="24"/>
      <c r="C356" s="24"/>
      <c r="D356" s="24"/>
      <c r="E356" s="24"/>
      <c r="F356" s="24"/>
      <c r="G356" s="24"/>
    </row>
    <row r="357" spans="1:7" s="5" customFormat="1" ht="15.75" customHeight="1">
      <c r="A357" s="24" t="s">
        <v>767</v>
      </c>
      <c r="B357" s="835" t="s">
        <v>688</v>
      </c>
      <c r="C357" s="835" t="s">
        <v>23</v>
      </c>
      <c r="D357" s="835" t="s">
        <v>24</v>
      </c>
      <c r="E357" s="75" t="s">
        <v>660</v>
      </c>
      <c r="F357" s="75" t="s">
        <v>25</v>
      </c>
      <c r="G357" s="75" t="s">
        <v>768</v>
      </c>
    </row>
    <row r="358" spans="1:7" s="5" customFormat="1" ht="15.75" customHeight="1">
      <c r="A358" s="24"/>
      <c r="B358" s="835"/>
      <c r="C358" s="835"/>
      <c r="D358" s="835"/>
      <c r="E358" s="75" t="s">
        <v>16</v>
      </c>
      <c r="F358" s="75" t="s">
        <v>26</v>
      </c>
      <c r="G358" s="75" t="s">
        <v>27</v>
      </c>
    </row>
    <row r="359" spans="1:7" s="5" customFormat="1" ht="15.75" customHeight="1">
      <c r="A359" s="24"/>
      <c r="B359" s="115" t="s">
        <v>288</v>
      </c>
      <c r="C359" s="115" t="s">
        <v>686</v>
      </c>
      <c r="D359" s="836" t="s">
        <v>769</v>
      </c>
      <c r="E359" s="100">
        <v>45109</v>
      </c>
      <c r="F359" s="100">
        <f>E359+5</f>
        <v>45114</v>
      </c>
      <c r="G359" s="15">
        <f>F359+34</f>
        <v>45148</v>
      </c>
    </row>
    <row r="360" spans="1:7" s="5" customFormat="1" ht="15.75" customHeight="1">
      <c r="A360" s="24"/>
      <c r="B360" s="116" t="s">
        <v>691</v>
      </c>
      <c r="C360" s="97"/>
      <c r="D360" s="836"/>
      <c r="E360" s="101">
        <f t="shared" ref="E360:G360" si="40">E359+7</f>
        <v>45116</v>
      </c>
      <c r="F360" s="100">
        <f t="shared" si="40"/>
        <v>45121</v>
      </c>
      <c r="G360" s="15">
        <f t="shared" si="40"/>
        <v>45155</v>
      </c>
    </row>
    <row r="361" spans="1:7" s="5" customFormat="1" ht="15.75" customHeight="1">
      <c r="A361" s="24"/>
      <c r="B361" s="117" t="s">
        <v>355</v>
      </c>
      <c r="C361" s="115" t="s">
        <v>686</v>
      </c>
      <c r="D361" s="836"/>
      <c r="E361" s="101">
        <f t="shared" ref="E361:G361" si="41">E360+7</f>
        <v>45123</v>
      </c>
      <c r="F361" s="100">
        <f t="shared" si="41"/>
        <v>45128</v>
      </c>
      <c r="G361" s="15">
        <f t="shared" si="41"/>
        <v>45162</v>
      </c>
    </row>
    <row r="362" spans="1:7" s="5" customFormat="1" ht="15.75" customHeight="1">
      <c r="A362" s="24"/>
      <c r="B362" s="115" t="s">
        <v>356</v>
      </c>
      <c r="C362" s="115" t="s">
        <v>686</v>
      </c>
      <c r="D362" s="836"/>
      <c r="E362" s="101">
        <f t="shared" ref="E362:G362" si="42">E361+7</f>
        <v>45130</v>
      </c>
      <c r="F362" s="100">
        <f t="shared" si="42"/>
        <v>45135</v>
      </c>
      <c r="G362" s="15">
        <f t="shared" si="42"/>
        <v>45169</v>
      </c>
    </row>
    <row r="363" spans="1:7" s="5" customFormat="1" ht="15.75" customHeight="1">
      <c r="A363" s="24"/>
      <c r="B363" s="115"/>
      <c r="C363" s="115"/>
      <c r="D363" s="836"/>
      <c r="E363" s="101">
        <f t="shared" ref="E363:G363" si="43">E362+7</f>
        <v>45137</v>
      </c>
      <c r="F363" s="100">
        <f t="shared" si="43"/>
        <v>45142</v>
      </c>
      <c r="G363" s="15">
        <f t="shared" si="43"/>
        <v>45176</v>
      </c>
    </row>
    <row r="364" spans="1:7" s="5" customFormat="1" ht="15.75" customHeight="1">
      <c r="A364" s="24"/>
      <c r="B364" s="24"/>
      <c r="C364" s="24"/>
      <c r="D364" s="24"/>
      <c r="E364" s="24"/>
      <c r="F364" s="24"/>
      <c r="G364" s="24"/>
    </row>
    <row r="365" spans="1:7" s="5" customFormat="1" ht="15.75" customHeight="1">
      <c r="A365" s="24"/>
      <c r="B365" s="24"/>
      <c r="C365" s="24"/>
      <c r="D365" s="24"/>
      <c r="E365" s="24"/>
      <c r="F365" s="24"/>
      <c r="G365" s="24"/>
    </row>
    <row r="366" spans="1:7" s="5" customFormat="1" ht="15.75" customHeight="1">
      <c r="A366" s="840" t="s">
        <v>770</v>
      </c>
      <c r="B366" s="840"/>
      <c r="C366" s="840"/>
      <c r="D366" s="840"/>
      <c r="E366" s="840"/>
      <c r="F366" s="840"/>
      <c r="G366" s="840"/>
    </row>
    <row r="367" spans="1:7" s="5" customFormat="1" ht="15.75" customHeight="1">
      <c r="A367" s="796"/>
      <c r="B367" s="796"/>
      <c r="C367" s="22"/>
      <c r="D367" s="23"/>
      <c r="E367" s="23"/>
      <c r="F367" s="99"/>
      <c r="G367" s="99"/>
    </row>
    <row r="368" spans="1:7" s="5" customFormat="1" ht="15.75" customHeight="1">
      <c r="A368" s="24" t="s">
        <v>771</v>
      </c>
      <c r="B368" s="780" t="s">
        <v>22</v>
      </c>
      <c r="C368" s="780" t="s">
        <v>23</v>
      </c>
      <c r="D368" s="780" t="s">
        <v>772</v>
      </c>
      <c r="E368" s="75" t="s">
        <v>669</v>
      </c>
      <c r="F368" s="75" t="s">
        <v>25</v>
      </c>
      <c r="G368" s="75" t="s">
        <v>773</v>
      </c>
    </row>
    <row r="369" spans="1:7" s="5" customFormat="1" ht="15.75" customHeight="1">
      <c r="A369" s="24"/>
      <c r="B369" s="781"/>
      <c r="C369" s="781"/>
      <c r="D369" s="781"/>
      <c r="E369" s="93" t="s">
        <v>16</v>
      </c>
      <c r="F369" s="75" t="s">
        <v>26</v>
      </c>
      <c r="G369" s="75" t="s">
        <v>27</v>
      </c>
    </row>
    <row r="370" spans="1:7" s="5" customFormat="1" ht="15.75" customHeight="1">
      <c r="A370" s="24"/>
      <c r="B370" s="129" t="s">
        <v>587</v>
      </c>
      <c r="C370" s="140" t="s">
        <v>590</v>
      </c>
      <c r="D370" s="817" t="s">
        <v>774</v>
      </c>
      <c r="E370" s="15">
        <v>45110</v>
      </c>
      <c r="F370" s="15">
        <f>E370+4</f>
        <v>45114</v>
      </c>
      <c r="G370" s="15">
        <f>F370+16</f>
        <v>45130</v>
      </c>
    </row>
    <row r="371" spans="1:7" s="5" customFormat="1" ht="15.75" customHeight="1">
      <c r="A371" s="24"/>
      <c r="B371" s="129" t="s">
        <v>588</v>
      </c>
      <c r="C371" s="141" t="s">
        <v>591</v>
      </c>
      <c r="D371" s="828"/>
      <c r="E371" s="15">
        <f t="shared" ref="E371:G374" si="44">E370+7</f>
        <v>45117</v>
      </c>
      <c r="F371" s="15">
        <f t="shared" si="44"/>
        <v>45121</v>
      </c>
      <c r="G371" s="137">
        <f t="shared" si="44"/>
        <v>45137</v>
      </c>
    </row>
    <row r="372" spans="1:7" s="5" customFormat="1" ht="15.75" customHeight="1">
      <c r="A372" s="24"/>
      <c r="B372" s="129" t="s">
        <v>589</v>
      </c>
      <c r="C372" s="141" t="s">
        <v>592</v>
      </c>
      <c r="D372" s="828"/>
      <c r="E372" s="15">
        <f t="shared" si="44"/>
        <v>45124</v>
      </c>
      <c r="F372" s="15">
        <f t="shared" si="44"/>
        <v>45128</v>
      </c>
      <c r="G372" s="137">
        <f t="shared" si="44"/>
        <v>45144</v>
      </c>
    </row>
    <row r="373" spans="1:7" s="5" customFormat="1" ht="15.75" customHeight="1">
      <c r="A373" s="24"/>
      <c r="B373" s="129" t="s">
        <v>327</v>
      </c>
      <c r="C373" s="141" t="s">
        <v>593</v>
      </c>
      <c r="D373" s="828"/>
      <c r="E373" s="15">
        <f t="shared" si="44"/>
        <v>45131</v>
      </c>
      <c r="F373" s="15">
        <f t="shared" si="44"/>
        <v>45135</v>
      </c>
      <c r="G373" s="137">
        <f t="shared" si="44"/>
        <v>45151</v>
      </c>
    </row>
    <row r="374" spans="1:7" s="5" customFormat="1" ht="15.75" customHeight="1">
      <c r="A374" s="24"/>
      <c r="B374" s="129"/>
      <c r="C374" s="129"/>
      <c r="D374" s="818"/>
      <c r="E374" s="15">
        <f t="shared" si="44"/>
        <v>45138</v>
      </c>
      <c r="F374" s="15">
        <f t="shared" si="44"/>
        <v>45142</v>
      </c>
      <c r="G374" s="137">
        <f t="shared" si="44"/>
        <v>45158</v>
      </c>
    </row>
    <row r="375" spans="1:7" s="5" customFormat="1" ht="15.75" customHeight="1">
      <c r="A375" s="796"/>
      <c r="B375" s="796"/>
      <c r="C375" s="22"/>
      <c r="D375" s="23"/>
      <c r="E375" s="23"/>
      <c r="F375" s="99"/>
      <c r="G375" s="99"/>
    </row>
    <row r="376" spans="1:7" s="5" customFormat="1" ht="15.75" customHeight="1">
      <c r="A376" s="24" t="s">
        <v>775</v>
      </c>
      <c r="B376" s="816" t="s">
        <v>22</v>
      </c>
      <c r="C376" s="780" t="s">
        <v>23</v>
      </c>
      <c r="D376" s="780" t="s">
        <v>772</v>
      </c>
      <c r="E376" s="75" t="s">
        <v>669</v>
      </c>
      <c r="F376" s="75" t="s">
        <v>25</v>
      </c>
      <c r="G376" s="75" t="s">
        <v>63</v>
      </c>
    </row>
    <row r="377" spans="1:7" s="5" customFormat="1" ht="15.75" customHeight="1">
      <c r="A377" s="24"/>
      <c r="B377" s="781"/>
      <c r="C377" s="781"/>
      <c r="D377" s="781"/>
      <c r="E377" s="93" t="s">
        <v>16</v>
      </c>
      <c r="F377" s="75" t="s">
        <v>26</v>
      </c>
      <c r="G377" s="75" t="s">
        <v>27</v>
      </c>
    </row>
    <row r="378" spans="1:7" s="5" customFormat="1" ht="15.75" customHeight="1">
      <c r="A378" s="24"/>
      <c r="B378" s="75" t="s">
        <v>252</v>
      </c>
      <c r="C378" s="142" t="s">
        <v>370</v>
      </c>
      <c r="D378" s="780" t="s">
        <v>776</v>
      </c>
      <c r="E378" s="15">
        <v>45110</v>
      </c>
      <c r="F378" s="15">
        <f>E378+4</f>
        <v>45114</v>
      </c>
      <c r="G378" s="15">
        <f>F378+21</f>
        <v>45135</v>
      </c>
    </row>
    <row r="379" spans="1:7" s="5" customFormat="1" ht="15.75" customHeight="1">
      <c r="A379" s="24"/>
      <c r="B379" s="75" t="s">
        <v>291</v>
      </c>
      <c r="C379" s="142" t="s">
        <v>371</v>
      </c>
      <c r="D379" s="804"/>
      <c r="E379" s="15">
        <f t="shared" ref="E379:G382" si="45">E378+7</f>
        <v>45117</v>
      </c>
      <c r="F379" s="15">
        <f t="shared" si="45"/>
        <v>45121</v>
      </c>
      <c r="G379" s="137">
        <f t="shared" si="45"/>
        <v>45142</v>
      </c>
    </row>
    <row r="380" spans="1:7" s="5" customFormat="1" ht="15.75" customHeight="1">
      <c r="A380" s="24"/>
      <c r="B380" s="75" t="s">
        <v>242</v>
      </c>
      <c r="C380" s="142" t="s">
        <v>372</v>
      </c>
      <c r="D380" s="804"/>
      <c r="E380" s="15">
        <f t="shared" si="45"/>
        <v>45124</v>
      </c>
      <c r="F380" s="15">
        <f t="shared" si="45"/>
        <v>45128</v>
      </c>
      <c r="G380" s="137">
        <f t="shared" si="45"/>
        <v>45149</v>
      </c>
    </row>
    <row r="381" spans="1:7" s="5" customFormat="1" ht="15.75" customHeight="1">
      <c r="A381" s="24"/>
      <c r="B381" s="143" t="s">
        <v>296</v>
      </c>
      <c r="C381" s="144" t="s">
        <v>373</v>
      </c>
      <c r="D381" s="804"/>
      <c r="E381" s="15">
        <f t="shared" si="45"/>
        <v>45131</v>
      </c>
      <c r="F381" s="15">
        <f t="shared" si="45"/>
        <v>45135</v>
      </c>
      <c r="G381" s="137">
        <f t="shared" si="45"/>
        <v>45156</v>
      </c>
    </row>
    <row r="382" spans="1:7" s="5" customFormat="1" ht="15.75" customHeight="1">
      <c r="A382" s="24"/>
      <c r="B382" s="75" t="s">
        <v>260</v>
      </c>
      <c r="C382" s="142" t="s">
        <v>374</v>
      </c>
      <c r="D382" s="781"/>
      <c r="E382" s="15">
        <f t="shared" si="45"/>
        <v>45138</v>
      </c>
      <c r="F382" s="15">
        <f t="shared" si="45"/>
        <v>45142</v>
      </c>
      <c r="G382" s="137">
        <f t="shared" si="45"/>
        <v>45163</v>
      </c>
    </row>
    <row r="383" spans="1:7" s="5" customFormat="1" ht="15.75" customHeight="1">
      <c r="A383" s="24"/>
      <c r="B383" s="41"/>
      <c r="C383" s="42"/>
      <c r="D383" s="40"/>
      <c r="E383" s="17"/>
      <c r="F383" s="17"/>
      <c r="G383" s="17"/>
    </row>
    <row r="384" spans="1:7" s="5" customFormat="1" ht="15.75" customHeight="1">
      <c r="A384" s="24"/>
      <c r="B384" s="40"/>
      <c r="C384" s="40"/>
      <c r="D384" s="40"/>
      <c r="E384" s="40"/>
      <c r="F384" s="40"/>
      <c r="G384" s="40"/>
    </row>
    <row r="385" spans="1:7" s="5" customFormat="1" ht="15.75" customHeight="1">
      <c r="A385" s="796"/>
      <c r="B385" s="796"/>
      <c r="C385" s="22"/>
      <c r="D385" s="23"/>
      <c r="E385" s="23"/>
      <c r="F385" s="99"/>
      <c r="G385" s="99"/>
    </row>
    <row r="386" spans="1:7" s="5" customFormat="1" ht="15.75" customHeight="1">
      <c r="A386" s="24" t="s">
        <v>777</v>
      </c>
      <c r="B386" s="823" t="s">
        <v>22</v>
      </c>
      <c r="C386" s="823" t="s">
        <v>23</v>
      </c>
      <c r="D386" s="780" t="s">
        <v>24</v>
      </c>
      <c r="E386" s="75" t="s">
        <v>660</v>
      </c>
      <c r="F386" s="75" t="s">
        <v>25</v>
      </c>
      <c r="G386" s="75" t="s">
        <v>778</v>
      </c>
    </row>
    <row r="387" spans="1:7" s="5" customFormat="1" ht="15.75" customHeight="1">
      <c r="A387" s="24"/>
      <c r="B387" s="823"/>
      <c r="C387" s="823"/>
      <c r="D387" s="781"/>
      <c r="E387" s="93" t="s">
        <v>16</v>
      </c>
      <c r="F387" s="75" t="s">
        <v>26</v>
      </c>
      <c r="G387" s="75" t="s">
        <v>27</v>
      </c>
    </row>
    <row r="388" spans="1:7" s="5" customFormat="1" ht="15.75" customHeight="1">
      <c r="A388" s="24"/>
      <c r="B388" s="85" t="s">
        <v>247</v>
      </c>
      <c r="C388" s="85" t="s">
        <v>11</v>
      </c>
      <c r="D388" s="838" t="s">
        <v>779</v>
      </c>
      <c r="E388" s="34">
        <v>45111</v>
      </c>
      <c r="F388" s="15">
        <f>E388+4</f>
        <v>45115</v>
      </c>
      <c r="G388" s="15">
        <f>F388+11</f>
        <v>45126</v>
      </c>
    </row>
    <row r="389" spans="1:7" s="5" customFormat="1" ht="15.75" customHeight="1">
      <c r="A389" s="24"/>
      <c r="B389" s="126" t="s">
        <v>375</v>
      </c>
      <c r="C389" s="126" t="s">
        <v>376</v>
      </c>
      <c r="D389" s="838"/>
      <c r="E389" s="15">
        <f t="shared" ref="E389:G392" si="46">E388+7</f>
        <v>45118</v>
      </c>
      <c r="F389" s="15">
        <f t="shared" si="46"/>
        <v>45122</v>
      </c>
      <c r="G389" s="137">
        <f t="shared" si="46"/>
        <v>45133</v>
      </c>
    </row>
    <row r="390" spans="1:7" s="5" customFormat="1" ht="15.75" customHeight="1">
      <c r="A390" s="24"/>
      <c r="B390" s="126" t="s">
        <v>245</v>
      </c>
      <c r="C390" s="126" t="s">
        <v>377</v>
      </c>
      <c r="D390" s="838"/>
      <c r="E390" s="15">
        <f t="shared" si="46"/>
        <v>45125</v>
      </c>
      <c r="F390" s="15">
        <f t="shared" si="46"/>
        <v>45129</v>
      </c>
      <c r="G390" s="137">
        <f t="shared" si="46"/>
        <v>45140</v>
      </c>
    </row>
    <row r="391" spans="1:7" s="5" customFormat="1" ht="15.75" customHeight="1">
      <c r="A391" s="24"/>
      <c r="B391" s="126" t="s">
        <v>293</v>
      </c>
      <c r="C391" s="126" t="s">
        <v>378</v>
      </c>
      <c r="D391" s="838"/>
      <c r="E391" s="15">
        <f t="shared" si="46"/>
        <v>45132</v>
      </c>
      <c r="F391" s="15">
        <f t="shared" si="46"/>
        <v>45136</v>
      </c>
      <c r="G391" s="137">
        <f t="shared" si="46"/>
        <v>45147</v>
      </c>
    </row>
    <row r="392" spans="1:7" s="5" customFormat="1" ht="15.75" customHeight="1">
      <c r="A392" s="24"/>
      <c r="B392" s="128" t="s">
        <v>251</v>
      </c>
      <c r="C392" s="128" t="s">
        <v>379</v>
      </c>
      <c r="D392" s="838"/>
      <c r="E392" s="145">
        <f t="shared" si="46"/>
        <v>45139</v>
      </c>
      <c r="F392" s="145">
        <f t="shared" si="46"/>
        <v>45143</v>
      </c>
      <c r="G392" s="146">
        <f t="shared" si="46"/>
        <v>45154</v>
      </c>
    </row>
    <row r="393" spans="1:7" s="5" customFormat="1" ht="15.75" customHeight="1">
      <c r="A393" s="24"/>
      <c r="B393" s="40"/>
      <c r="C393" s="40"/>
      <c r="D393" s="40"/>
      <c r="E393" s="40"/>
      <c r="F393" s="17"/>
      <c r="G393" s="17"/>
    </row>
    <row r="394" spans="1:7" s="5" customFormat="1" ht="15.75" customHeight="1">
      <c r="A394" s="796"/>
      <c r="B394" s="796"/>
      <c r="C394" s="22"/>
      <c r="D394" s="23"/>
      <c r="E394" s="23"/>
      <c r="F394" s="99"/>
      <c r="G394" s="99"/>
    </row>
    <row r="395" spans="1:7" s="5" customFormat="1" ht="15.75" customHeight="1">
      <c r="A395" s="24" t="s">
        <v>780</v>
      </c>
      <c r="B395" s="778" t="s">
        <v>22</v>
      </c>
      <c r="C395" s="778" t="s">
        <v>23</v>
      </c>
      <c r="D395" s="778" t="s">
        <v>24</v>
      </c>
      <c r="E395" s="75" t="s">
        <v>660</v>
      </c>
      <c r="F395" s="75" t="s">
        <v>25</v>
      </c>
      <c r="G395" s="75" t="s">
        <v>781</v>
      </c>
    </row>
    <row r="396" spans="1:7" s="5" customFormat="1" ht="15.75" customHeight="1">
      <c r="A396" s="24"/>
      <c r="B396" s="779"/>
      <c r="C396" s="779"/>
      <c r="D396" s="779"/>
      <c r="E396" s="75" t="s">
        <v>16</v>
      </c>
      <c r="F396" s="75" t="s">
        <v>26</v>
      </c>
      <c r="G396" s="75" t="s">
        <v>27</v>
      </c>
    </row>
    <row r="397" spans="1:7" s="5" customFormat="1" ht="15.75" customHeight="1">
      <c r="A397" s="24"/>
      <c r="B397" s="128" t="s">
        <v>273</v>
      </c>
      <c r="C397" s="128" t="s">
        <v>290</v>
      </c>
      <c r="D397" s="839" t="s">
        <v>782</v>
      </c>
      <c r="E397" s="34">
        <v>45105</v>
      </c>
      <c r="F397" s="15">
        <f>E397+4</f>
        <v>45109</v>
      </c>
      <c r="G397" s="15">
        <f>F397+15</f>
        <v>45124</v>
      </c>
    </row>
    <row r="398" spans="1:7" s="5" customFormat="1" ht="15.75" customHeight="1">
      <c r="A398" s="24"/>
      <c r="B398" s="126" t="s">
        <v>366</v>
      </c>
      <c r="C398" s="126" t="s">
        <v>29</v>
      </c>
      <c r="D398" s="802"/>
      <c r="E398" s="15">
        <f t="shared" ref="E398:G401" si="47">E397+7</f>
        <v>45112</v>
      </c>
      <c r="F398" s="15">
        <f t="shared" si="47"/>
        <v>45116</v>
      </c>
      <c r="G398" s="137">
        <f t="shared" si="47"/>
        <v>45131</v>
      </c>
    </row>
    <row r="399" spans="1:7" s="5" customFormat="1" ht="15.75" customHeight="1">
      <c r="A399" s="24"/>
      <c r="B399" s="129" t="s">
        <v>367</v>
      </c>
      <c r="C399" s="129" t="s">
        <v>56</v>
      </c>
      <c r="D399" s="802"/>
      <c r="E399" s="15">
        <f t="shared" si="47"/>
        <v>45119</v>
      </c>
      <c r="F399" s="15">
        <f t="shared" si="47"/>
        <v>45123</v>
      </c>
      <c r="G399" s="137">
        <f t="shared" si="47"/>
        <v>45138</v>
      </c>
    </row>
    <row r="400" spans="1:7" s="5" customFormat="1" ht="15.75" customHeight="1">
      <c r="A400" s="24"/>
      <c r="B400" s="129" t="s">
        <v>192</v>
      </c>
      <c r="C400" s="129" t="s">
        <v>368</v>
      </c>
      <c r="D400" s="802"/>
      <c r="E400" s="15">
        <f t="shared" si="47"/>
        <v>45126</v>
      </c>
      <c r="F400" s="15">
        <f t="shared" si="47"/>
        <v>45130</v>
      </c>
      <c r="G400" s="137">
        <f t="shared" si="47"/>
        <v>45145</v>
      </c>
    </row>
    <row r="401" spans="1:7" s="5" customFormat="1" ht="15.75" customHeight="1">
      <c r="A401" s="24"/>
      <c r="B401" s="129" t="s">
        <v>262</v>
      </c>
      <c r="C401" s="129" t="s">
        <v>369</v>
      </c>
      <c r="D401" s="803"/>
      <c r="E401" s="15">
        <f t="shared" si="47"/>
        <v>45133</v>
      </c>
      <c r="F401" s="15">
        <f t="shared" si="47"/>
        <v>45137</v>
      </c>
      <c r="G401" s="137">
        <f t="shared" si="47"/>
        <v>45152</v>
      </c>
    </row>
    <row r="402" spans="1:7" s="5" customFormat="1" ht="15.75" customHeight="1">
      <c r="A402" s="24"/>
      <c r="B402" s="40"/>
      <c r="C402" s="40"/>
      <c r="D402" s="40"/>
      <c r="E402" s="40"/>
      <c r="F402" s="40"/>
      <c r="G402" s="17"/>
    </row>
    <row r="403" spans="1:7" s="5" customFormat="1" ht="15.75" customHeight="1">
      <c r="A403" s="796"/>
      <c r="B403" s="796"/>
      <c r="C403" s="22"/>
      <c r="D403" s="23"/>
      <c r="E403" s="23"/>
      <c r="F403" s="99"/>
      <c r="G403" s="99"/>
    </row>
    <row r="404" spans="1:7" s="5" customFormat="1" ht="15.75" customHeight="1">
      <c r="A404" s="24" t="s">
        <v>783</v>
      </c>
      <c r="B404" s="780" t="s">
        <v>22</v>
      </c>
      <c r="C404" s="780" t="s">
        <v>23</v>
      </c>
      <c r="D404" s="780" t="s">
        <v>24</v>
      </c>
      <c r="E404" s="75" t="s">
        <v>660</v>
      </c>
      <c r="F404" s="75" t="s">
        <v>25</v>
      </c>
      <c r="G404" s="75" t="s">
        <v>66</v>
      </c>
    </row>
    <row r="405" spans="1:7" s="5" customFormat="1" ht="15.75" customHeight="1">
      <c r="A405" s="24"/>
      <c r="B405" s="781"/>
      <c r="C405" s="781"/>
      <c r="D405" s="781"/>
      <c r="E405" s="93" t="s">
        <v>16</v>
      </c>
      <c r="F405" s="75" t="s">
        <v>26</v>
      </c>
      <c r="G405" s="75" t="s">
        <v>27</v>
      </c>
    </row>
    <row r="406" spans="1:7" s="5" customFormat="1" ht="15.75" customHeight="1">
      <c r="A406" s="24"/>
      <c r="B406" s="128" t="s">
        <v>272</v>
      </c>
      <c r="C406" s="128" t="s">
        <v>295</v>
      </c>
      <c r="D406" s="829" t="s">
        <v>784</v>
      </c>
      <c r="E406" s="15">
        <v>45106</v>
      </c>
      <c r="F406" s="15">
        <f>E406+4</f>
        <v>45110</v>
      </c>
      <c r="G406" s="15">
        <f>F406+15</f>
        <v>45125</v>
      </c>
    </row>
    <row r="407" spans="1:7" s="5" customFormat="1" ht="15.75" customHeight="1">
      <c r="A407" s="24"/>
      <c r="B407" s="126" t="s">
        <v>380</v>
      </c>
      <c r="C407" s="126" t="s">
        <v>382</v>
      </c>
      <c r="D407" s="830"/>
      <c r="E407" s="15">
        <f t="shared" ref="E407:G410" si="48">E406+7</f>
        <v>45113</v>
      </c>
      <c r="F407" s="15">
        <f t="shared" si="48"/>
        <v>45117</v>
      </c>
      <c r="G407" s="137">
        <f t="shared" si="48"/>
        <v>45132</v>
      </c>
    </row>
    <row r="408" spans="1:7" s="5" customFormat="1" ht="15.75" customHeight="1">
      <c r="A408" s="24"/>
      <c r="B408" s="129" t="s">
        <v>381</v>
      </c>
      <c r="C408" s="129" t="s">
        <v>383</v>
      </c>
      <c r="D408" s="830"/>
      <c r="E408" s="15">
        <f t="shared" si="48"/>
        <v>45120</v>
      </c>
      <c r="F408" s="15">
        <f t="shared" si="48"/>
        <v>45124</v>
      </c>
      <c r="G408" s="137">
        <f t="shared" si="48"/>
        <v>45139</v>
      </c>
    </row>
    <row r="409" spans="1:7" s="5" customFormat="1" ht="15.75" customHeight="1">
      <c r="A409" s="24"/>
      <c r="B409" s="129" t="s">
        <v>261</v>
      </c>
      <c r="C409" s="129" t="s">
        <v>384</v>
      </c>
      <c r="D409" s="830"/>
      <c r="E409" s="15">
        <f t="shared" si="48"/>
        <v>45127</v>
      </c>
      <c r="F409" s="15">
        <f t="shared" si="48"/>
        <v>45131</v>
      </c>
      <c r="G409" s="137">
        <f t="shared" si="48"/>
        <v>45146</v>
      </c>
    </row>
    <row r="410" spans="1:7" s="5" customFormat="1" ht="15.75" customHeight="1">
      <c r="A410" s="24"/>
      <c r="B410" s="129" t="s">
        <v>294</v>
      </c>
      <c r="C410" s="129" t="s">
        <v>385</v>
      </c>
      <c r="D410" s="831"/>
      <c r="E410" s="15">
        <f t="shared" si="48"/>
        <v>45134</v>
      </c>
      <c r="F410" s="15">
        <f t="shared" si="48"/>
        <v>45138</v>
      </c>
      <c r="G410" s="137">
        <f t="shared" si="48"/>
        <v>45153</v>
      </c>
    </row>
    <row r="411" spans="1:7" s="5" customFormat="1" ht="15.75" customHeight="1">
      <c r="A411" s="24"/>
      <c r="B411" s="40"/>
      <c r="C411" s="40"/>
      <c r="D411" s="40"/>
      <c r="E411" s="40"/>
      <c r="F411" s="17"/>
      <c r="G411" s="17"/>
    </row>
    <row r="412" spans="1:7" s="5" customFormat="1" ht="15.75" customHeight="1">
      <c r="A412" s="796"/>
      <c r="B412" s="796"/>
      <c r="C412" s="22"/>
      <c r="D412" s="23"/>
      <c r="E412" s="23"/>
      <c r="F412" s="99"/>
      <c r="G412" s="99"/>
    </row>
    <row r="413" spans="1:7" s="5" customFormat="1" ht="15.75" customHeight="1">
      <c r="A413" s="24" t="s">
        <v>785</v>
      </c>
      <c r="B413" s="780" t="s">
        <v>22</v>
      </c>
      <c r="C413" s="780" t="s">
        <v>23</v>
      </c>
      <c r="D413" s="780" t="s">
        <v>24</v>
      </c>
      <c r="E413" s="75" t="s">
        <v>660</v>
      </c>
      <c r="F413" s="75" t="s">
        <v>25</v>
      </c>
      <c r="G413" s="75" t="s">
        <v>68</v>
      </c>
    </row>
    <row r="414" spans="1:7" s="5" customFormat="1" ht="15.75" customHeight="1">
      <c r="A414" s="24"/>
      <c r="B414" s="781"/>
      <c r="C414" s="781"/>
      <c r="D414" s="781"/>
      <c r="E414" s="93" t="s">
        <v>16</v>
      </c>
      <c r="F414" s="75" t="s">
        <v>26</v>
      </c>
      <c r="G414" s="75" t="s">
        <v>27</v>
      </c>
    </row>
    <row r="415" spans="1:7" s="5" customFormat="1" ht="15.75" customHeight="1">
      <c r="A415" s="24"/>
      <c r="B415" s="75" t="s">
        <v>259</v>
      </c>
      <c r="C415" s="147" t="s">
        <v>329</v>
      </c>
      <c r="D415" s="829" t="s">
        <v>786</v>
      </c>
      <c r="E415" s="15">
        <v>45105</v>
      </c>
      <c r="F415" s="15">
        <f>E415+4</f>
        <v>45109</v>
      </c>
      <c r="G415" s="15">
        <f>F415+15</f>
        <v>45124</v>
      </c>
    </row>
    <row r="416" spans="1:7" s="5" customFormat="1" ht="15.75" customHeight="1">
      <c r="A416" s="24"/>
      <c r="B416" s="75" t="s">
        <v>594</v>
      </c>
      <c r="C416" s="147" t="s">
        <v>169</v>
      </c>
      <c r="D416" s="830"/>
      <c r="E416" s="15">
        <f t="shared" ref="E416:G419" si="49">E415+7</f>
        <v>45112</v>
      </c>
      <c r="F416" s="15">
        <f t="shared" si="49"/>
        <v>45116</v>
      </c>
      <c r="G416" s="137">
        <f t="shared" si="49"/>
        <v>45131</v>
      </c>
    </row>
    <row r="417" spans="1:7" s="5" customFormat="1" ht="15.75" customHeight="1">
      <c r="A417" s="24"/>
      <c r="B417" s="75" t="s">
        <v>246</v>
      </c>
      <c r="C417" s="147" t="s">
        <v>595</v>
      </c>
      <c r="D417" s="830"/>
      <c r="E417" s="15">
        <f t="shared" si="49"/>
        <v>45119</v>
      </c>
      <c r="F417" s="15">
        <f t="shared" si="49"/>
        <v>45123</v>
      </c>
      <c r="G417" s="137">
        <f t="shared" si="49"/>
        <v>45138</v>
      </c>
    </row>
    <row r="418" spans="1:7" s="5" customFormat="1" ht="15.75" customHeight="1">
      <c r="A418" s="24"/>
      <c r="B418" s="75" t="s">
        <v>328</v>
      </c>
      <c r="C418" s="147" t="s">
        <v>596</v>
      </c>
      <c r="D418" s="830"/>
      <c r="E418" s="15">
        <f t="shared" si="49"/>
        <v>45126</v>
      </c>
      <c r="F418" s="15">
        <f t="shared" si="49"/>
        <v>45130</v>
      </c>
      <c r="G418" s="137">
        <f t="shared" si="49"/>
        <v>45145</v>
      </c>
    </row>
    <row r="419" spans="1:7" s="5" customFormat="1" ht="15.75" customHeight="1">
      <c r="A419" s="24"/>
      <c r="B419" s="75" t="s">
        <v>283</v>
      </c>
      <c r="C419" s="147" t="s">
        <v>597</v>
      </c>
      <c r="D419" s="831"/>
      <c r="E419" s="15">
        <f t="shared" si="49"/>
        <v>45133</v>
      </c>
      <c r="F419" s="15">
        <f t="shared" si="49"/>
        <v>45137</v>
      </c>
      <c r="G419" s="137">
        <f t="shared" si="49"/>
        <v>45152</v>
      </c>
    </row>
    <row r="420" spans="1:7" s="5" customFormat="1" ht="15.75" customHeight="1">
      <c r="A420" s="24"/>
      <c r="B420" s="40"/>
      <c r="C420" s="40"/>
      <c r="D420" s="40"/>
      <c r="E420" s="40"/>
      <c r="F420" s="17"/>
      <c r="G420" s="17"/>
    </row>
    <row r="421" spans="1:7" s="5" customFormat="1" ht="15.75" customHeight="1">
      <c r="A421" s="805" t="s">
        <v>70</v>
      </c>
      <c r="B421" s="805"/>
      <c r="C421" s="805"/>
      <c r="D421" s="805"/>
      <c r="E421" s="805"/>
      <c r="F421" s="805"/>
      <c r="G421" s="805"/>
    </row>
    <row r="422" spans="1:7" s="5" customFormat="1" ht="15.75" customHeight="1">
      <c r="A422" s="837" t="s">
        <v>787</v>
      </c>
      <c r="B422" s="837"/>
      <c r="C422" s="29"/>
      <c r="D422" s="11"/>
      <c r="E422" s="11"/>
      <c r="F422" s="98"/>
      <c r="G422" s="98"/>
    </row>
    <row r="423" spans="1:7" s="5" customFormat="1" ht="15.75" customHeight="1">
      <c r="A423" s="24" t="s">
        <v>788</v>
      </c>
      <c r="B423" s="780" t="s">
        <v>22</v>
      </c>
      <c r="C423" s="780" t="s">
        <v>23</v>
      </c>
      <c r="D423" s="780" t="s">
        <v>24</v>
      </c>
      <c r="E423" s="75" t="s">
        <v>669</v>
      </c>
      <c r="F423" s="75" t="s">
        <v>25</v>
      </c>
      <c r="G423" s="92" t="s">
        <v>789</v>
      </c>
    </row>
    <row r="424" spans="1:7" s="5" customFormat="1" ht="15.75" customHeight="1">
      <c r="A424" s="24"/>
      <c r="B424" s="781"/>
      <c r="C424" s="781"/>
      <c r="D424" s="781"/>
      <c r="E424" s="93" t="s">
        <v>790</v>
      </c>
      <c r="F424" s="25" t="s">
        <v>26</v>
      </c>
      <c r="G424" s="75" t="s">
        <v>791</v>
      </c>
    </row>
    <row r="425" spans="1:7" s="5" customFormat="1" ht="15.75" customHeight="1">
      <c r="A425" s="24"/>
      <c r="B425" s="126" t="s">
        <v>276</v>
      </c>
      <c r="C425" s="148" t="s">
        <v>792</v>
      </c>
      <c r="D425" s="824" t="s">
        <v>793</v>
      </c>
      <c r="E425" s="100">
        <v>45111</v>
      </c>
      <c r="F425" s="100">
        <f>E425+4</f>
        <v>45115</v>
      </c>
      <c r="G425" s="15">
        <f>F425+6</f>
        <v>45121</v>
      </c>
    </row>
    <row r="426" spans="1:7" s="5" customFormat="1" ht="15.75" customHeight="1">
      <c r="A426" s="24"/>
      <c r="B426" s="126" t="s">
        <v>277</v>
      </c>
      <c r="C426" s="148" t="s">
        <v>794</v>
      </c>
      <c r="D426" s="824"/>
      <c r="E426" s="82">
        <f t="shared" ref="E426:G429" si="50">E425+7</f>
        <v>45118</v>
      </c>
      <c r="F426" s="100">
        <f t="shared" si="50"/>
        <v>45122</v>
      </c>
      <c r="G426" s="15">
        <f t="shared" si="50"/>
        <v>45128</v>
      </c>
    </row>
    <row r="427" spans="1:7" s="5" customFormat="1" ht="15.75" customHeight="1">
      <c r="A427" s="24"/>
      <c r="B427" s="149" t="s">
        <v>278</v>
      </c>
      <c r="C427" s="126" t="s">
        <v>795</v>
      </c>
      <c r="D427" s="824"/>
      <c r="E427" s="82">
        <f t="shared" si="50"/>
        <v>45125</v>
      </c>
      <c r="F427" s="100">
        <f t="shared" si="50"/>
        <v>45129</v>
      </c>
      <c r="G427" s="15">
        <f t="shared" si="50"/>
        <v>45135</v>
      </c>
    </row>
    <row r="428" spans="1:7" s="5" customFormat="1" ht="15.75" customHeight="1">
      <c r="A428" s="24"/>
      <c r="B428" s="126" t="s">
        <v>275</v>
      </c>
      <c r="C428" s="148" t="s">
        <v>796</v>
      </c>
      <c r="D428" s="824"/>
      <c r="E428" s="82">
        <f t="shared" si="50"/>
        <v>45132</v>
      </c>
      <c r="F428" s="100">
        <f t="shared" si="50"/>
        <v>45136</v>
      </c>
      <c r="G428" s="15">
        <f t="shared" si="50"/>
        <v>45142</v>
      </c>
    </row>
    <row r="429" spans="1:7" s="5" customFormat="1" ht="15.75" customHeight="1">
      <c r="A429" s="24"/>
      <c r="B429" s="126" t="s">
        <v>276</v>
      </c>
      <c r="C429" s="148" t="s">
        <v>797</v>
      </c>
      <c r="D429" s="824"/>
      <c r="E429" s="82">
        <f t="shared" si="50"/>
        <v>45139</v>
      </c>
      <c r="F429" s="100">
        <f t="shared" si="50"/>
        <v>45143</v>
      </c>
      <c r="G429" s="15">
        <f t="shared" si="50"/>
        <v>45149</v>
      </c>
    </row>
    <row r="430" spans="1:7" s="5" customFormat="1" ht="15.75" customHeight="1">
      <c r="A430" s="24"/>
      <c r="B430" s="22"/>
      <c r="C430" s="22"/>
      <c r="D430" s="23"/>
      <c r="E430" s="23"/>
      <c r="F430" s="99"/>
      <c r="G430" s="99"/>
    </row>
    <row r="431" spans="1:7" s="5" customFormat="1" ht="15.75" customHeight="1">
      <c r="A431" s="786"/>
      <c r="B431" s="786"/>
      <c r="C431" s="22" t="s">
        <v>798</v>
      </c>
      <c r="D431" s="23"/>
      <c r="E431" s="23"/>
      <c r="F431" s="99"/>
      <c r="G431" s="99"/>
    </row>
    <row r="432" spans="1:7" s="5" customFormat="1" ht="15.75" customHeight="1">
      <c r="A432" s="24" t="s">
        <v>799</v>
      </c>
      <c r="B432" s="776" t="s">
        <v>22</v>
      </c>
      <c r="C432" s="776" t="s">
        <v>23</v>
      </c>
      <c r="D432" s="776" t="s">
        <v>24</v>
      </c>
      <c r="E432" s="75" t="s">
        <v>669</v>
      </c>
      <c r="F432" s="75" t="s">
        <v>25</v>
      </c>
      <c r="G432" s="92" t="s">
        <v>800</v>
      </c>
    </row>
    <row r="433" spans="1:7" s="5" customFormat="1" ht="15.75" customHeight="1">
      <c r="A433" s="24"/>
      <c r="B433" s="777"/>
      <c r="C433" s="777"/>
      <c r="D433" s="777"/>
      <c r="E433" s="93" t="s">
        <v>16</v>
      </c>
      <c r="F433" s="25" t="s">
        <v>26</v>
      </c>
      <c r="G433" s="75" t="s">
        <v>27</v>
      </c>
    </row>
    <row r="434" spans="1:7" s="5" customFormat="1" ht="15.75" customHeight="1">
      <c r="A434" s="24"/>
      <c r="B434" s="14" t="s">
        <v>252</v>
      </c>
      <c r="C434" s="150" t="s">
        <v>801</v>
      </c>
      <c r="D434" s="782" t="s">
        <v>802</v>
      </c>
      <c r="E434" s="100">
        <v>45110</v>
      </c>
      <c r="F434" s="100">
        <f>E434+4</f>
        <v>45114</v>
      </c>
      <c r="G434" s="15">
        <f>F434+10</f>
        <v>45124</v>
      </c>
    </row>
    <row r="435" spans="1:7" s="5" customFormat="1" ht="15.75" customHeight="1">
      <c r="A435" s="24"/>
      <c r="B435" s="14" t="s">
        <v>291</v>
      </c>
      <c r="C435" s="150" t="s">
        <v>803</v>
      </c>
      <c r="D435" s="774"/>
      <c r="E435" s="82">
        <f t="shared" ref="E435:G438" si="51">E434+7</f>
        <v>45117</v>
      </c>
      <c r="F435" s="100">
        <f t="shared" si="51"/>
        <v>45121</v>
      </c>
      <c r="G435" s="15">
        <f t="shared" si="51"/>
        <v>45131</v>
      </c>
    </row>
    <row r="436" spans="1:7" s="5" customFormat="1" ht="15.75" customHeight="1">
      <c r="A436" s="24"/>
      <c r="B436" s="14" t="s">
        <v>242</v>
      </c>
      <c r="C436" s="150" t="s">
        <v>804</v>
      </c>
      <c r="D436" s="774"/>
      <c r="E436" s="82">
        <f t="shared" si="51"/>
        <v>45124</v>
      </c>
      <c r="F436" s="100">
        <f t="shared" si="51"/>
        <v>45128</v>
      </c>
      <c r="G436" s="15">
        <f t="shared" si="51"/>
        <v>45138</v>
      </c>
    </row>
    <row r="437" spans="1:7" s="5" customFormat="1" ht="15.75" customHeight="1">
      <c r="A437" s="24"/>
      <c r="B437" s="14" t="s">
        <v>296</v>
      </c>
      <c r="C437" s="151" t="s">
        <v>719</v>
      </c>
      <c r="D437" s="774"/>
      <c r="E437" s="82">
        <f t="shared" si="51"/>
        <v>45131</v>
      </c>
      <c r="F437" s="100">
        <f t="shared" si="51"/>
        <v>45135</v>
      </c>
      <c r="G437" s="15">
        <f t="shared" si="51"/>
        <v>45145</v>
      </c>
    </row>
    <row r="438" spans="1:7" s="5" customFormat="1" ht="15.75" customHeight="1">
      <c r="A438" s="24"/>
      <c r="B438" s="14" t="s">
        <v>260</v>
      </c>
      <c r="C438" s="151" t="s">
        <v>805</v>
      </c>
      <c r="D438" s="783"/>
      <c r="E438" s="82">
        <f t="shared" si="51"/>
        <v>45138</v>
      </c>
      <c r="F438" s="100">
        <f t="shared" si="51"/>
        <v>45142</v>
      </c>
      <c r="G438" s="15">
        <f t="shared" si="51"/>
        <v>45152</v>
      </c>
    </row>
    <row r="439" spans="1:7" s="5" customFormat="1" ht="15.75" customHeight="1">
      <c r="A439" s="24"/>
      <c r="B439" s="22"/>
      <c r="C439" s="22"/>
      <c r="D439" s="23"/>
      <c r="E439" s="23"/>
      <c r="F439" s="99"/>
      <c r="G439" s="99"/>
    </row>
    <row r="440" spans="1:7" s="5" customFormat="1" ht="15.75" customHeight="1">
      <c r="A440" s="24"/>
      <c r="B440" s="784" t="s">
        <v>688</v>
      </c>
      <c r="C440" s="784" t="s">
        <v>806</v>
      </c>
      <c r="D440" s="778" t="s">
        <v>24</v>
      </c>
      <c r="E440" s="75" t="s">
        <v>660</v>
      </c>
      <c r="F440" s="75" t="s">
        <v>25</v>
      </c>
      <c r="G440" s="75" t="s">
        <v>71</v>
      </c>
    </row>
    <row r="441" spans="1:7" s="5" customFormat="1" ht="15.75" customHeight="1">
      <c r="A441" s="24"/>
      <c r="B441" s="785"/>
      <c r="C441" s="785"/>
      <c r="D441" s="779"/>
      <c r="E441" s="75" t="s">
        <v>807</v>
      </c>
      <c r="F441" s="75" t="s">
        <v>26</v>
      </c>
      <c r="G441" s="75" t="s">
        <v>27</v>
      </c>
    </row>
    <row r="442" spans="1:7" s="5" customFormat="1" ht="15.75" customHeight="1">
      <c r="A442" s="24"/>
      <c r="B442" s="152" t="s">
        <v>386</v>
      </c>
      <c r="C442" s="153" t="s">
        <v>388</v>
      </c>
      <c r="D442" s="782" t="s">
        <v>808</v>
      </c>
      <c r="E442" s="15">
        <v>45110</v>
      </c>
      <c r="F442" s="15">
        <f>E442+3</f>
        <v>45113</v>
      </c>
      <c r="G442" s="15">
        <f>F442+15</f>
        <v>45128</v>
      </c>
    </row>
    <row r="443" spans="1:7" s="5" customFormat="1" ht="15.75" customHeight="1">
      <c r="A443" s="24"/>
      <c r="B443" s="152" t="s">
        <v>40</v>
      </c>
      <c r="C443" s="153" t="s">
        <v>389</v>
      </c>
      <c r="D443" s="774"/>
      <c r="E443" s="15">
        <f t="shared" ref="E443:G444" si="52">E442+7</f>
        <v>45117</v>
      </c>
      <c r="F443" s="15">
        <f t="shared" si="52"/>
        <v>45120</v>
      </c>
      <c r="G443" s="15">
        <f t="shared" si="52"/>
        <v>45135</v>
      </c>
    </row>
    <row r="444" spans="1:7" s="5" customFormat="1" ht="15.75" customHeight="1">
      <c r="A444" s="24"/>
      <c r="B444" s="152" t="s">
        <v>387</v>
      </c>
      <c r="C444" s="153" t="s">
        <v>390</v>
      </c>
      <c r="D444" s="774"/>
      <c r="E444" s="15">
        <f t="shared" si="52"/>
        <v>45124</v>
      </c>
      <c r="F444" s="15">
        <f t="shared" si="52"/>
        <v>45127</v>
      </c>
      <c r="G444" s="15">
        <f t="shared" si="52"/>
        <v>45142</v>
      </c>
    </row>
    <row r="445" spans="1:7" s="5" customFormat="1" ht="15.75" customHeight="1">
      <c r="A445" s="24"/>
      <c r="B445" s="152" t="s">
        <v>270</v>
      </c>
      <c r="C445" s="153" t="s">
        <v>372</v>
      </c>
      <c r="D445" s="774"/>
      <c r="E445" s="15">
        <f t="shared" ref="E445:G446" si="53">E444+7</f>
        <v>45131</v>
      </c>
      <c r="F445" s="15">
        <f t="shared" si="53"/>
        <v>45134</v>
      </c>
      <c r="G445" s="15">
        <f t="shared" si="53"/>
        <v>45149</v>
      </c>
    </row>
    <row r="446" spans="1:7" s="5" customFormat="1" ht="15.75" customHeight="1">
      <c r="A446" s="24"/>
      <c r="B446" s="152" t="s">
        <v>271</v>
      </c>
      <c r="C446" s="153" t="s">
        <v>391</v>
      </c>
      <c r="D446" s="783"/>
      <c r="E446" s="15">
        <f t="shared" si="53"/>
        <v>45138</v>
      </c>
      <c r="F446" s="15">
        <f t="shared" si="53"/>
        <v>45141</v>
      </c>
      <c r="G446" s="15">
        <f t="shared" si="53"/>
        <v>45156</v>
      </c>
    </row>
    <row r="447" spans="1:7" s="5" customFormat="1" ht="15.75" customHeight="1">
      <c r="A447" s="24"/>
      <c r="B447" s="22"/>
      <c r="C447" s="22"/>
      <c r="D447" s="23"/>
      <c r="E447" s="23"/>
      <c r="F447" s="17"/>
      <c r="G447" s="99"/>
    </row>
    <row r="448" spans="1:7" s="5" customFormat="1" ht="15.75" customHeight="1">
      <c r="A448" s="786"/>
      <c r="B448" s="786"/>
      <c r="C448" s="22"/>
      <c r="D448" s="23"/>
      <c r="E448" s="23"/>
      <c r="F448" s="99"/>
      <c r="G448" s="99"/>
    </row>
    <row r="449" spans="1:7" s="5" customFormat="1" ht="15.75" customHeight="1">
      <c r="A449" s="24" t="s">
        <v>809</v>
      </c>
      <c r="B449" s="787" t="s">
        <v>22</v>
      </c>
      <c r="C449" s="780" t="s">
        <v>23</v>
      </c>
      <c r="D449" s="780" t="s">
        <v>24</v>
      </c>
      <c r="E449" s="75" t="s">
        <v>660</v>
      </c>
      <c r="F449" s="75" t="s">
        <v>25</v>
      </c>
      <c r="G449" s="92" t="s">
        <v>74</v>
      </c>
    </row>
    <row r="450" spans="1:7" s="5" customFormat="1" ht="15.75" customHeight="1">
      <c r="A450" s="24"/>
      <c r="B450" s="781"/>
      <c r="C450" s="781"/>
      <c r="D450" s="781"/>
      <c r="E450" s="93" t="s">
        <v>16</v>
      </c>
      <c r="F450" s="25" t="s">
        <v>26</v>
      </c>
      <c r="G450" s="75" t="s">
        <v>27</v>
      </c>
    </row>
    <row r="451" spans="1:7" s="5" customFormat="1" ht="15.75" customHeight="1">
      <c r="A451" s="24"/>
      <c r="B451" s="152" t="s">
        <v>284</v>
      </c>
      <c r="C451" s="35" t="s">
        <v>292</v>
      </c>
      <c r="D451" s="773" t="s">
        <v>810</v>
      </c>
      <c r="E451" s="15">
        <v>45107</v>
      </c>
      <c r="F451" s="34">
        <f>E451+4</f>
        <v>45111</v>
      </c>
      <c r="G451" s="15">
        <f>F451+5</f>
        <v>45116</v>
      </c>
    </row>
    <row r="452" spans="1:7" s="5" customFormat="1" ht="15.75" customHeight="1">
      <c r="A452" s="24"/>
      <c r="B452" s="152" t="s">
        <v>330</v>
      </c>
      <c r="C452" s="35" t="s">
        <v>231</v>
      </c>
      <c r="D452" s="774"/>
      <c r="E452" s="82">
        <f t="shared" ref="E452:G455" si="54">E451+7</f>
        <v>45114</v>
      </c>
      <c r="F452" s="34">
        <f t="shared" si="54"/>
        <v>45118</v>
      </c>
      <c r="G452" s="15">
        <f t="shared" si="54"/>
        <v>45123</v>
      </c>
    </row>
    <row r="453" spans="1:7" s="5" customFormat="1" ht="15.75" customHeight="1">
      <c r="A453" s="24"/>
      <c r="B453" s="152" t="s">
        <v>241</v>
      </c>
      <c r="C453" s="35" t="s">
        <v>598</v>
      </c>
      <c r="D453" s="774"/>
      <c r="E453" s="82">
        <f t="shared" si="54"/>
        <v>45121</v>
      </c>
      <c r="F453" s="34">
        <f t="shared" si="54"/>
        <v>45125</v>
      </c>
      <c r="G453" s="15">
        <f t="shared" si="54"/>
        <v>45130</v>
      </c>
    </row>
    <row r="454" spans="1:7" s="5" customFormat="1" ht="15.75" customHeight="1">
      <c r="A454" s="24"/>
      <c r="B454" s="152" t="s">
        <v>240</v>
      </c>
      <c r="C454" s="35" t="s">
        <v>599</v>
      </c>
      <c r="D454" s="774"/>
      <c r="E454" s="82">
        <f t="shared" si="54"/>
        <v>45128</v>
      </c>
      <c r="F454" s="34">
        <f t="shared" si="54"/>
        <v>45132</v>
      </c>
      <c r="G454" s="15">
        <f t="shared" si="54"/>
        <v>45137</v>
      </c>
    </row>
    <row r="455" spans="1:7" s="5" customFormat="1" ht="15.75" customHeight="1">
      <c r="A455" s="24"/>
      <c r="B455" s="152" t="s">
        <v>284</v>
      </c>
      <c r="C455" s="35" t="s">
        <v>372</v>
      </c>
      <c r="D455" s="775"/>
      <c r="E455" s="82">
        <f t="shared" si="54"/>
        <v>45135</v>
      </c>
      <c r="F455" s="34">
        <f t="shared" si="54"/>
        <v>45139</v>
      </c>
      <c r="G455" s="15">
        <f t="shared" si="54"/>
        <v>45144</v>
      </c>
    </row>
    <row r="456" spans="1:7" s="5" customFormat="1" ht="15.75" customHeight="1">
      <c r="A456" s="24"/>
      <c r="B456" s="43"/>
      <c r="C456" s="22"/>
      <c r="D456" s="23"/>
      <c r="E456" s="23"/>
      <c r="F456" s="99"/>
      <c r="G456" s="99"/>
    </row>
    <row r="457" spans="1:7" s="5" customFormat="1" ht="15.75" customHeight="1">
      <c r="A457" s="24"/>
      <c r="B457" s="43"/>
      <c r="C457" s="22"/>
      <c r="D457" s="23"/>
      <c r="E457" s="23"/>
      <c r="F457" s="99"/>
      <c r="G457" s="99"/>
    </row>
    <row r="458" spans="1:7" s="5" customFormat="1" ht="15.75" customHeight="1">
      <c r="A458" s="24"/>
      <c r="B458" s="780" t="s">
        <v>22</v>
      </c>
      <c r="C458" s="780" t="s">
        <v>23</v>
      </c>
      <c r="D458" s="780" t="s">
        <v>24</v>
      </c>
      <c r="E458" s="75" t="s">
        <v>660</v>
      </c>
      <c r="F458" s="75" t="s">
        <v>25</v>
      </c>
      <c r="G458" s="92" t="s">
        <v>811</v>
      </c>
    </row>
    <row r="459" spans="1:7" s="5" customFormat="1" ht="15.75" customHeight="1">
      <c r="A459" s="24"/>
      <c r="B459" s="781"/>
      <c r="C459" s="781"/>
      <c r="D459" s="781"/>
      <c r="E459" s="93" t="s">
        <v>16</v>
      </c>
      <c r="F459" s="25" t="s">
        <v>26</v>
      </c>
      <c r="G459" s="75" t="s">
        <v>27</v>
      </c>
    </row>
    <row r="460" spans="1:7" s="5" customFormat="1" ht="15.75" customHeight="1">
      <c r="A460" s="24"/>
      <c r="B460" s="35" t="s">
        <v>631</v>
      </c>
      <c r="C460" s="35" t="s">
        <v>286</v>
      </c>
      <c r="D460" s="773" t="s">
        <v>636</v>
      </c>
      <c r="E460" s="15">
        <v>45109</v>
      </c>
      <c r="F460" s="15">
        <f>E460+4</f>
        <v>45113</v>
      </c>
      <c r="G460" s="15">
        <f>F460+9</f>
        <v>45122</v>
      </c>
    </row>
    <row r="461" spans="1:7" s="5" customFormat="1" ht="15.75" customHeight="1">
      <c r="A461" s="24"/>
      <c r="B461" s="35" t="s">
        <v>632</v>
      </c>
      <c r="C461" s="35" t="s">
        <v>285</v>
      </c>
      <c r="D461" s="774"/>
      <c r="E461" s="15">
        <f>E460+7</f>
        <v>45116</v>
      </c>
      <c r="F461" s="15">
        <f t="shared" ref="E461:G464" si="55">F460+7</f>
        <v>45120</v>
      </c>
      <c r="G461" s="15">
        <f t="shared" si="55"/>
        <v>45129</v>
      </c>
    </row>
    <row r="462" spans="1:7" s="5" customFormat="1" ht="15.75" customHeight="1">
      <c r="A462" s="24"/>
      <c r="B462" s="35" t="s">
        <v>633</v>
      </c>
      <c r="C462" s="35" t="s">
        <v>348</v>
      </c>
      <c r="D462" s="774"/>
      <c r="E462" s="15">
        <f t="shared" si="55"/>
        <v>45123</v>
      </c>
      <c r="F462" s="15">
        <f t="shared" si="55"/>
        <v>45127</v>
      </c>
      <c r="G462" s="15">
        <f t="shared" si="55"/>
        <v>45136</v>
      </c>
    </row>
    <row r="463" spans="1:7" s="5" customFormat="1" ht="15.75" customHeight="1">
      <c r="A463" s="24"/>
      <c r="B463" s="35" t="s">
        <v>634</v>
      </c>
      <c r="C463" s="35" t="s">
        <v>348</v>
      </c>
      <c r="D463" s="774"/>
      <c r="E463" s="15">
        <f t="shared" si="55"/>
        <v>45130</v>
      </c>
      <c r="F463" s="15">
        <f t="shared" si="55"/>
        <v>45134</v>
      </c>
      <c r="G463" s="15">
        <f t="shared" si="55"/>
        <v>45143</v>
      </c>
    </row>
    <row r="464" spans="1:7" s="5" customFormat="1" ht="15.75" customHeight="1">
      <c r="A464" s="24"/>
      <c r="B464" s="35" t="s">
        <v>635</v>
      </c>
      <c r="C464" s="35" t="s">
        <v>285</v>
      </c>
      <c r="D464" s="775"/>
      <c r="E464" s="15">
        <f t="shared" si="55"/>
        <v>45137</v>
      </c>
      <c r="F464" s="15">
        <f t="shared" si="55"/>
        <v>45141</v>
      </c>
      <c r="G464" s="15">
        <f t="shared" si="55"/>
        <v>45150</v>
      </c>
    </row>
    <row r="465" spans="1:7" s="5" customFormat="1" ht="15.75" customHeight="1">
      <c r="A465" s="24"/>
      <c r="B465" s="43"/>
      <c r="C465" s="22"/>
      <c r="D465" s="23"/>
      <c r="E465" s="23"/>
      <c r="F465" s="99"/>
      <c r="G465" s="99"/>
    </row>
    <row r="466" spans="1:7" s="5" customFormat="1" ht="15.75" customHeight="1">
      <c r="A466" s="24"/>
      <c r="B466" s="43"/>
      <c r="C466" s="22"/>
      <c r="D466" s="23"/>
      <c r="E466" s="23"/>
      <c r="F466" s="99"/>
      <c r="G466" s="99"/>
    </row>
    <row r="467" spans="1:7" s="5" customFormat="1" ht="15.75" customHeight="1">
      <c r="A467" s="24"/>
      <c r="B467" s="780" t="s">
        <v>22</v>
      </c>
      <c r="C467" s="780" t="s">
        <v>23</v>
      </c>
      <c r="D467" s="780" t="s">
        <v>24</v>
      </c>
      <c r="E467" s="75" t="s">
        <v>660</v>
      </c>
      <c r="F467" s="75" t="s">
        <v>25</v>
      </c>
      <c r="G467" s="92" t="s">
        <v>811</v>
      </c>
    </row>
    <row r="468" spans="1:7" s="5" customFormat="1" ht="15.75" customHeight="1">
      <c r="A468" s="24"/>
      <c r="B468" s="781"/>
      <c r="C468" s="781"/>
      <c r="D468" s="781"/>
      <c r="E468" s="93" t="s">
        <v>16</v>
      </c>
      <c r="F468" s="25" t="s">
        <v>26</v>
      </c>
      <c r="G468" s="75" t="s">
        <v>27</v>
      </c>
    </row>
    <row r="469" spans="1:7" s="5" customFormat="1" ht="15.75" customHeight="1">
      <c r="A469" s="24"/>
      <c r="B469" s="126" t="s">
        <v>812</v>
      </c>
      <c r="C469" s="126" t="s">
        <v>285</v>
      </c>
      <c r="D469" s="773" t="s">
        <v>813</v>
      </c>
      <c r="E469" s="15">
        <v>45111</v>
      </c>
      <c r="F469" s="15">
        <f>E469+4</f>
        <v>45115</v>
      </c>
      <c r="G469" s="15">
        <f>F469+9</f>
        <v>45124</v>
      </c>
    </row>
    <row r="470" spans="1:7" s="5" customFormat="1" ht="15.75" customHeight="1">
      <c r="A470" s="24"/>
      <c r="B470" s="126" t="s">
        <v>814</v>
      </c>
      <c r="C470" s="126" t="s">
        <v>575</v>
      </c>
      <c r="D470" s="774"/>
      <c r="E470" s="15">
        <f>E469+7</f>
        <v>45118</v>
      </c>
      <c r="F470" s="15">
        <f t="shared" ref="F470:G470" si="56">F469+7</f>
        <v>45122</v>
      </c>
      <c r="G470" s="15">
        <f t="shared" si="56"/>
        <v>45131</v>
      </c>
    </row>
    <row r="471" spans="1:7" s="5" customFormat="1" ht="15.75" customHeight="1">
      <c r="A471" s="24"/>
      <c r="B471" s="35"/>
      <c r="C471" s="35"/>
      <c r="D471" s="774"/>
      <c r="E471" s="15">
        <f t="shared" ref="E471:G471" si="57">E470+7</f>
        <v>45125</v>
      </c>
      <c r="F471" s="15">
        <f t="shared" si="57"/>
        <v>45129</v>
      </c>
      <c r="G471" s="15">
        <f t="shared" si="57"/>
        <v>45138</v>
      </c>
    </row>
    <row r="472" spans="1:7" s="5" customFormat="1" ht="15.75" customHeight="1">
      <c r="A472" s="24"/>
      <c r="B472" s="35" t="s">
        <v>812</v>
      </c>
      <c r="C472" s="35" t="s">
        <v>576</v>
      </c>
      <c r="D472" s="774"/>
      <c r="E472" s="15">
        <f t="shared" ref="E472:G472" si="58">E471+7</f>
        <v>45132</v>
      </c>
      <c r="F472" s="15">
        <f t="shared" si="58"/>
        <v>45136</v>
      </c>
      <c r="G472" s="15">
        <f t="shared" si="58"/>
        <v>45145</v>
      </c>
    </row>
    <row r="473" spans="1:7" s="5" customFormat="1" ht="15.75" customHeight="1">
      <c r="A473" s="24"/>
      <c r="B473" s="35"/>
      <c r="C473" s="35"/>
      <c r="D473" s="775"/>
      <c r="E473" s="15">
        <f t="shared" ref="E473:G473" si="59">E472+7</f>
        <v>45139</v>
      </c>
      <c r="F473" s="15">
        <f t="shared" si="59"/>
        <v>45143</v>
      </c>
      <c r="G473" s="15">
        <f t="shared" si="59"/>
        <v>45152</v>
      </c>
    </row>
    <row r="474" spans="1:7" s="5" customFormat="1" ht="15.75" customHeight="1">
      <c r="A474" s="24"/>
      <c r="B474" s="18"/>
      <c r="C474" s="18"/>
      <c r="D474" s="28"/>
      <c r="E474" s="17"/>
      <c r="F474" s="17"/>
      <c r="G474" s="17"/>
    </row>
    <row r="475" spans="1:7" s="5" customFormat="1" ht="15.75" customHeight="1">
      <c r="A475" s="786"/>
      <c r="B475" s="786"/>
      <c r="C475" s="22"/>
      <c r="D475" s="23"/>
      <c r="E475" s="23"/>
      <c r="F475" s="99"/>
      <c r="G475" s="99"/>
    </row>
    <row r="476" spans="1:7" s="5" customFormat="1" ht="15.75" customHeight="1">
      <c r="A476" s="24" t="s">
        <v>815</v>
      </c>
      <c r="B476" s="780" t="s">
        <v>22</v>
      </c>
      <c r="C476" s="780" t="s">
        <v>23</v>
      </c>
      <c r="D476" s="780" t="s">
        <v>659</v>
      </c>
      <c r="E476" s="75" t="s">
        <v>660</v>
      </c>
      <c r="F476" s="75" t="s">
        <v>25</v>
      </c>
      <c r="G476" s="92" t="s">
        <v>76</v>
      </c>
    </row>
    <row r="477" spans="1:7" s="5" customFormat="1" ht="15.75" customHeight="1">
      <c r="A477" s="24"/>
      <c r="B477" s="781"/>
      <c r="C477" s="781"/>
      <c r="D477" s="781"/>
      <c r="E477" s="93" t="s">
        <v>16</v>
      </c>
      <c r="F477" s="25" t="s">
        <v>26</v>
      </c>
      <c r="G477" s="75" t="s">
        <v>27</v>
      </c>
    </row>
    <row r="478" spans="1:7" s="5" customFormat="1" ht="15.75" customHeight="1">
      <c r="A478" s="24"/>
      <c r="B478" s="35" t="s">
        <v>353</v>
      </c>
      <c r="C478" s="44" t="s">
        <v>816</v>
      </c>
      <c r="D478" s="801" t="s">
        <v>817</v>
      </c>
      <c r="E478" s="34">
        <v>45106</v>
      </c>
      <c r="F478" s="34">
        <f>E478+4</f>
        <v>45110</v>
      </c>
      <c r="G478" s="15">
        <f>F478+3</f>
        <v>45113</v>
      </c>
    </row>
    <row r="479" spans="1:7" s="5" customFormat="1" ht="15.75" customHeight="1">
      <c r="A479" s="24"/>
      <c r="B479" s="35" t="s">
        <v>563</v>
      </c>
      <c r="C479" s="44" t="s">
        <v>818</v>
      </c>
      <c r="D479" s="802"/>
      <c r="E479" s="34">
        <f t="shared" ref="E479:G482" si="60">E478+7</f>
        <v>45113</v>
      </c>
      <c r="F479" s="34">
        <f t="shared" si="60"/>
        <v>45117</v>
      </c>
      <c r="G479" s="15">
        <f t="shared" si="60"/>
        <v>45120</v>
      </c>
    </row>
    <row r="480" spans="1:7" s="5" customFormat="1" ht="15.75" customHeight="1">
      <c r="A480" s="24"/>
      <c r="B480" s="35" t="s">
        <v>353</v>
      </c>
      <c r="C480" s="44" t="s">
        <v>819</v>
      </c>
      <c r="D480" s="802"/>
      <c r="E480" s="34">
        <f t="shared" si="60"/>
        <v>45120</v>
      </c>
      <c r="F480" s="34">
        <f t="shared" si="60"/>
        <v>45124</v>
      </c>
      <c r="G480" s="15">
        <f t="shared" si="60"/>
        <v>45127</v>
      </c>
    </row>
    <row r="481" spans="1:7" s="5" customFormat="1" ht="15.75" customHeight="1">
      <c r="A481" s="24"/>
      <c r="B481" s="35" t="s">
        <v>563</v>
      </c>
      <c r="C481" s="44" t="s">
        <v>820</v>
      </c>
      <c r="D481" s="802"/>
      <c r="E481" s="34">
        <f t="shared" si="60"/>
        <v>45127</v>
      </c>
      <c r="F481" s="34">
        <f t="shared" si="60"/>
        <v>45131</v>
      </c>
      <c r="G481" s="15">
        <f t="shared" si="60"/>
        <v>45134</v>
      </c>
    </row>
    <row r="482" spans="1:7" s="5" customFormat="1" ht="15.75" customHeight="1">
      <c r="A482" s="24"/>
      <c r="B482" s="35" t="s">
        <v>353</v>
      </c>
      <c r="C482" s="44" t="s">
        <v>821</v>
      </c>
      <c r="D482" s="803"/>
      <c r="E482" s="34">
        <f t="shared" si="60"/>
        <v>45134</v>
      </c>
      <c r="F482" s="34">
        <f t="shared" si="60"/>
        <v>45138</v>
      </c>
      <c r="G482" s="15">
        <f t="shared" si="60"/>
        <v>45141</v>
      </c>
    </row>
    <row r="483" spans="1:7" s="5" customFormat="1" ht="15.75" customHeight="1">
      <c r="A483" s="24"/>
      <c r="B483" s="18"/>
      <c r="C483" s="46"/>
      <c r="D483" s="77"/>
      <c r="E483" s="17"/>
      <c r="F483" s="17"/>
      <c r="G483" s="17"/>
    </row>
    <row r="484" spans="1:7" s="5" customFormat="1" ht="15.75" customHeight="1">
      <c r="A484" s="24"/>
      <c r="B484" s="780" t="s">
        <v>22</v>
      </c>
      <c r="C484" s="780" t="s">
        <v>23</v>
      </c>
      <c r="D484" s="780" t="s">
        <v>659</v>
      </c>
      <c r="E484" s="75" t="s">
        <v>660</v>
      </c>
      <c r="F484" s="75" t="s">
        <v>25</v>
      </c>
      <c r="G484" s="92" t="s">
        <v>76</v>
      </c>
    </row>
    <row r="485" spans="1:7" s="5" customFormat="1" ht="15.75" customHeight="1">
      <c r="A485" s="24"/>
      <c r="B485" s="781"/>
      <c r="C485" s="781"/>
      <c r="D485" s="781"/>
      <c r="E485" s="93" t="s">
        <v>16</v>
      </c>
      <c r="F485" s="25" t="s">
        <v>26</v>
      </c>
      <c r="G485" s="75" t="s">
        <v>27</v>
      </c>
    </row>
    <row r="486" spans="1:7" s="5" customFormat="1" ht="15.75" customHeight="1">
      <c r="A486" s="24"/>
      <c r="B486" s="35" t="s">
        <v>570</v>
      </c>
      <c r="C486" s="44" t="s">
        <v>822</v>
      </c>
      <c r="D486" s="782" t="s">
        <v>823</v>
      </c>
      <c r="E486" s="34">
        <v>45108</v>
      </c>
      <c r="F486" s="34">
        <f>E486+4</f>
        <v>45112</v>
      </c>
      <c r="G486" s="15">
        <f>F486+3</f>
        <v>45115</v>
      </c>
    </row>
    <row r="487" spans="1:7" s="5" customFormat="1" ht="15.75" customHeight="1">
      <c r="A487" s="24"/>
      <c r="B487" s="35" t="s">
        <v>255</v>
      </c>
      <c r="C487" s="44" t="s">
        <v>824</v>
      </c>
      <c r="D487" s="774"/>
      <c r="E487" s="34">
        <f t="shared" ref="E487:G487" si="61">E486+7</f>
        <v>45115</v>
      </c>
      <c r="F487" s="34">
        <f t="shared" si="61"/>
        <v>45119</v>
      </c>
      <c r="G487" s="15">
        <f t="shared" si="61"/>
        <v>45122</v>
      </c>
    </row>
    <row r="488" spans="1:7" s="5" customFormat="1" ht="15.75" customHeight="1">
      <c r="A488" s="24"/>
      <c r="B488" s="35" t="s">
        <v>266</v>
      </c>
      <c r="C488" s="44" t="s">
        <v>824</v>
      </c>
      <c r="D488" s="774"/>
      <c r="E488" s="34">
        <f t="shared" ref="E488:G488" si="62">E487+7</f>
        <v>45122</v>
      </c>
      <c r="F488" s="34">
        <f t="shared" si="62"/>
        <v>45126</v>
      </c>
      <c r="G488" s="15">
        <f t="shared" si="62"/>
        <v>45129</v>
      </c>
    </row>
    <row r="489" spans="1:7" s="5" customFormat="1" ht="15.75" customHeight="1">
      <c r="A489" s="24"/>
      <c r="B489" s="35" t="s">
        <v>570</v>
      </c>
      <c r="C489" s="44" t="s">
        <v>825</v>
      </c>
      <c r="D489" s="774"/>
      <c r="E489" s="34">
        <f t="shared" ref="E489:G489" si="63">E488+7</f>
        <v>45129</v>
      </c>
      <c r="F489" s="34">
        <f t="shared" si="63"/>
        <v>45133</v>
      </c>
      <c r="G489" s="15">
        <f t="shared" si="63"/>
        <v>45136</v>
      </c>
    </row>
    <row r="490" spans="1:7" s="5" customFormat="1" ht="15.75" customHeight="1">
      <c r="A490" s="24"/>
      <c r="B490" s="35" t="s">
        <v>255</v>
      </c>
      <c r="C490" s="44" t="s">
        <v>826</v>
      </c>
      <c r="D490" s="783"/>
      <c r="E490" s="34">
        <f t="shared" ref="E490:G490" si="64">E489+7</f>
        <v>45136</v>
      </c>
      <c r="F490" s="34">
        <f t="shared" si="64"/>
        <v>45140</v>
      </c>
      <c r="G490" s="15">
        <f t="shared" si="64"/>
        <v>45143</v>
      </c>
    </row>
    <row r="491" spans="1:7" s="5" customFormat="1" ht="15.75" customHeight="1">
      <c r="A491" s="24"/>
      <c r="B491" s="22"/>
      <c r="C491" s="22"/>
      <c r="D491" s="23"/>
      <c r="E491" s="23"/>
      <c r="F491" s="99"/>
      <c r="G491" s="99"/>
    </row>
    <row r="492" spans="1:7" s="5" customFormat="1" ht="15.75" customHeight="1">
      <c r="A492" s="24"/>
      <c r="B492" s="22"/>
      <c r="C492" s="22"/>
      <c r="D492" s="23"/>
      <c r="E492" s="23"/>
      <c r="F492" s="99"/>
      <c r="G492" s="99"/>
    </row>
    <row r="493" spans="1:7" s="5" customFormat="1" ht="15.75" customHeight="1">
      <c r="A493" s="786"/>
      <c r="B493" s="786"/>
      <c r="C493" s="22"/>
      <c r="D493" s="23"/>
      <c r="E493" s="23"/>
      <c r="F493" s="99"/>
      <c r="G493" s="99"/>
    </row>
    <row r="494" spans="1:7" s="5" customFormat="1" ht="15.75" customHeight="1">
      <c r="A494" s="24" t="s">
        <v>827</v>
      </c>
      <c r="B494" s="833" t="s">
        <v>745</v>
      </c>
      <c r="C494" s="776" t="s">
        <v>23</v>
      </c>
      <c r="D494" s="776" t="s">
        <v>24</v>
      </c>
      <c r="E494" s="84" t="s">
        <v>669</v>
      </c>
      <c r="F494" s="84" t="s">
        <v>25</v>
      </c>
      <c r="G494" s="130" t="s">
        <v>77</v>
      </c>
    </row>
    <row r="495" spans="1:7" s="5" customFormat="1" ht="15.75" customHeight="1">
      <c r="A495" s="24"/>
      <c r="B495" s="834"/>
      <c r="C495" s="777"/>
      <c r="D495" s="777"/>
      <c r="E495" s="134" t="s">
        <v>16</v>
      </c>
      <c r="F495" s="135" t="s">
        <v>26</v>
      </c>
      <c r="G495" s="84" t="s">
        <v>27</v>
      </c>
    </row>
    <row r="496" spans="1:7" s="5" customFormat="1" ht="15.75" customHeight="1">
      <c r="A496" s="24"/>
      <c r="B496" s="83" t="s">
        <v>828</v>
      </c>
      <c r="C496" s="86" t="s">
        <v>829</v>
      </c>
      <c r="D496" s="801" t="s">
        <v>830</v>
      </c>
      <c r="E496" s="136">
        <v>45106</v>
      </c>
      <c r="F496" s="136">
        <f>E496+4</f>
        <v>45110</v>
      </c>
      <c r="G496" s="137">
        <f>F496+7</f>
        <v>45117</v>
      </c>
    </row>
    <row r="497" spans="1:7" s="5" customFormat="1" ht="15.75" customHeight="1">
      <c r="A497" s="24" t="s">
        <v>831</v>
      </c>
      <c r="B497" s="83" t="s">
        <v>832</v>
      </c>
      <c r="C497" s="86" t="s">
        <v>833</v>
      </c>
      <c r="D497" s="802"/>
      <c r="E497" s="136">
        <f t="shared" ref="E497:G500" si="65">E496+7</f>
        <v>45113</v>
      </c>
      <c r="F497" s="136">
        <f t="shared" si="65"/>
        <v>45117</v>
      </c>
      <c r="G497" s="137">
        <f t="shared" si="65"/>
        <v>45124</v>
      </c>
    </row>
    <row r="498" spans="1:7" s="5" customFormat="1" ht="15.75" customHeight="1">
      <c r="A498" s="24"/>
      <c r="B498" s="83" t="s">
        <v>834</v>
      </c>
      <c r="C498" s="86" t="s">
        <v>829</v>
      </c>
      <c r="D498" s="802"/>
      <c r="E498" s="136">
        <f t="shared" si="65"/>
        <v>45120</v>
      </c>
      <c r="F498" s="136">
        <f t="shared" si="65"/>
        <v>45124</v>
      </c>
      <c r="G498" s="137">
        <f t="shared" si="65"/>
        <v>45131</v>
      </c>
    </row>
    <row r="499" spans="1:7" s="5" customFormat="1" ht="15.75" customHeight="1">
      <c r="A499" s="24"/>
      <c r="B499" s="83" t="s">
        <v>835</v>
      </c>
      <c r="C499" s="86" t="s">
        <v>829</v>
      </c>
      <c r="D499" s="802"/>
      <c r="E499" s="136">
        <f t="shared" si="65"/>
        <v>45127</v>
      </c>
      <c r="F499" s="136">
        <f t="shared" si="65"/>
        <v>45131</v>
      </c>
      <c r="G499" s="137">
        <f t="shared" si="65"/>
        <v>45138</v>
      </c>
    </row>
    <row r="500" spans="1:7" s="5" customFormat="1" ht="15.75" customHeight="1">
      <c r="A500" s="24"/>
      <c r="B500" s="83" t="s">
        <v>828</v>
      </c>
      <c r="C500" s="86" t="s">
        <v>836</v>
      </c>
      <c r="D500" s="803"/>
      <c r="E500" s="136">
        <f t="shared" si="65"/>
        <v>45134</v>
      </c>
      <c r="F500" s="136">
        <f t="shared" si="65"/>
        <v>45138</v>
      </c>
      <c r="G500" s="137">
        <f t="shared" si="65"/>
        <v>45145</v>
      </c>
    </row>
    <row r="501" spans="1:7" s="5" customFormat="1" ht="15.75" customHeight="1">
      <c r="A501" s="24"/>
      <c r="B501" s="45"/>
      <c r="C501" s="46"/>
      <c r="D501" s="76"/>
      <c r="E501" s="38"/>
      <c r="F501" s="38"/>
      <c r="G501" s="38"/>
    </row>
    <row r="502" spans="1:7" s="5" customFormat="1" ht="15.75" customHeight="1">
      <c r="A502" s="24"/>
      <c r="B502" s="22"/>
      <c r="C502" s="22"/>
      <c r="D502" s="23"/>
      <c r="E502" s="23"/>
      <c r="F502" s="99"/>
      <c r="G502" s="99"/>
    </row>
    <row r="503" spans="1:7" s="5" customFormat="1" ht="15.75" customHeight="1">
      <c r="A503" s="786"/>
      <c r="B503" s="786"/>
      <c r="C503" s="22"/>
      <c r="D503" s="23"/>
      <c r="E503" s="23"/>
      <c r="F503" s="99"/>
      <c r="G503" s="99"/>
    </row>
    <row r="504" spans="1:7" s="5" customFormat="1" ht="15.75" customHeight="1">
      <c r="A504" s="24" t="s">
        <v>837</v>
      </c>
      <c r="B504" s="833" t="s">
        <v>22</v>
      </c>
      <c r="C504" s="776" t="s">
        <v>23</v>
      </c>
      <c r="D504" s="776" t="s">
        <v>24</v>
      </c>
      <c r="E504" s="84" t="s">
        <v>660</v>
      </c>
      <c r="F504" s="84" t="s">
        <v>25</v>
      </c>
      <c r="G504" s="84" t="s">
        <v>838</v>
      </c>
    </row>
    <row r="505" spans="1:7" s="5" customFormat="1" ht="15.75" customHeight="1">
      <c r="A505" s="24"/>
      <c r="B505" s="834"/>
      <c r="C505" s="777"/>
      <c r="D505" s="777"/>
      <c r="E505" s="84" t="s">
        <v>16</v>
      </c>
      <c r="F505" s="84" t="s">
        <v>26</v>
      </c>
      <c r="G505" s="84" t="s">
        <v>27</v>
      </c>
    </row>
    <row r="506" spans="1:7" s="5" customFormat="1" ht="15.75" customHeight="1">
      <c r="A506" s="74"/>
      <c r="B506" s="35" t="s">
        <v>839</v>
      </c>
      <c r="C506" s="44" t="s">
        <v>565</v>
      </c>
      <c r="D506" s="852" t="s">
        <v>840</v>
      </c>
      <c r="E506" s="137">
        <v>45106</v>
      </c>
      <c r="F506" s="137">
        <f>E506+4</f>
        <v>45110</v>
      </c>
      <c r="G506" s="137">
        <f>F506+15</f>
        <v>45125</v>
      </c>
    </row>
    <row r="507" spans="1:7" s="5" customFormat="1" ht="15.75" customHeight="1">
      <c r="A507" s="74"/>
      <c r="B507" s="35" t="s">
        <v>841</v>
      </c>
      <c r="C507" s="44" t="s">
        <v>566</v>
      </c>
      <c r="D507" s="852"/>
      <c r="E507" s="137">
        <f t="shared" ref="E507:G510" si="66">E506+7</f>
        <v>45113</v>
      </c>
      <c r="F507" s="137">
        <f t="shared" si="66"/>
        <v>45117</v>
      </c>
      <c r="G507" s="137">
        <f t="shared" si="66"/>
        <v>45132</v>
      </c>
    </row>
    <row r="508" spans="1:7" s="5" customFormat="1" ht="15.75" customHeight="1">
      <c r="A508" s="74" t="s">
        <v>842</v>
      </c>
      <c r="B508" s="133" t="s">
        <v>843</v>
      </c>
      <c r="C508" s="133" t="s">
        <v>567</v>
      </c>
      <c r="D508" s="852"/>
      <c r="E508" s="137">
        <f t="shared" si="66"/>
        <v>45120</v>
      </c>
      <c r="F508" s="137">
        <f t="shared" si="66"/>
        <v>45124</v>
      </c>
      <c r="G508" s="137">
        <f t="shared" si="66"/>
        <v>45139</v>
      </c>
    </row>
    <row r="509" spans="1:7" s="5" customFormat="1" ht="15.75" customHeight="1">
      <c r="A509" s="74"/>
      <c r="B509" s="35" t="s">
        <v>844</v>
      </c>
      <c r="C509" s="44" t="s">
        <v>568</v>
      </c>
      <c r="D509" s="852"/>
      <c r="E509" s="137">
        <f t="shared" si="66"/>
        <v>45127</v>
      </c>
      <c r="F509" s="137">
        <f t="shared" si="66"/>
        <v>45131</v>
      </c>
      <c r="G509" s="137">
        <f t="shared" si="66"/>
        <v>45146</v>
      </c>
    </row>
    <row r="510" spans="1:7" s="5" customFormat="1" ht="15.75" customHeight="1">
      <c r="A510" s="74"/>
      <c r="B510" s="35" t="s">
        <v>845</v>
      </c>
      <c r="C510" s="44" t="s">
        <v>569</v>
      </c>
      <c r="D510" s="852"/>
      <c r="E510" s="137">
        <f t="shared" si="66"/>
        <v>45134</v>
      </c>
      <c r="F510" s="137">
        <f t="shared" si="66"/>
        <v>45138</v>
      </c>
      <c r="G510" s="137">
        <f t="shared" si="66"/>
        <v>45153</v>
      </c>
    </row>
    <row r="511" spans="1:7" s="5" customFormat="1" ht="15.75" customHeight="1">
      <c r="A511" s="74"/>
      <c r="B511" s="70"/>
      <c r="C511" s="46"/>
      <c r="D511" s="78"/>
      <c r="E511" s="38"/>
      <c r="F511" s="38"/>
      <c r="G511" s="38"/>
    </row>
    <row r="512" spans="1:7" s="5" customFormat="1" ht="15.75" customHeight="1">
      <c r="A512" s="837"/>
      <c r="B512" s="837"/>
      <c r="C512" s="29"/>
      <c r="D512" s="11"/>
      <c r="E512" s="11"/>
      <c r="F512" s="98"/>
      <c r="G512" s="98"/>
    </row>
    <row r="513" spans="1:7" s="5" customFormat="1" ht="15.75" customHeight="1">
      <c r="A513" s="24" t="s">
        <v>846</v>
      </c>
      <c r="B513" s="780" t="s">
        <v>22</v>
      </c>
      <c r="C513" s="780" t="s">
        <v>23</v>
      </c>
      <c r="D513" s="776" t="s">
        <v>24</v>
      </c>
      <c r="E513" s="75" t="s">
        <v>669</v>
      </c>
      <c r="F513" s="75" t="s">
        <v>25</v>
      </c>
      <c r="G513" s="75" t="s">
        <v>79</v>
      </c>
    </row>
    <row r="514" spans="1:7" s="5" customFormat="1" ht="15.75" customHeight="1">
      <c r="A514" s="24"/>
      <c r="B514" s="781"/>
      <c r="C514" s="781"/>
      <c r="D514" s="777"/>
      <c r="E514" s="93" t="s">
        <v>16</v>
      </c>
      <c r="F514" s="75" t="s">
        <v>26</v>
      </c>
      <c r="G514" s="75" t="s">
        <v>27</v>
      </c>
    </row>
    <row r="515" spans="1:7" s="5" customFormat="1" ht="15.75" customHeight="1">
      <c r="A515" s="24"/>
      <c r="B515" s="138" t="s">
        <v>264</v>
      </c>
      <c r="C515" s="154" t="s">
        <v>847</v>
      </c>
      <c r="D515" s="773" t="s">
        <v>848</v>
      </c>
      <c r="E515" s="15">
        <v>45110</v>
      </c>
      <c r="F515" s="15">
        <f>E515+4</f>
        <v>45114</v>
      </c>
      <c r="G515" s="15">
        <f>F515+12</f>
        <v>45126</v>
      </c>
    </row>
    <row r="516" spans="1:7" s="5" customFormat="1" ht="15.75" customHeight="1">
      <c r="A516" s="24"/>
      <c r="B516" s="138" t="s">
        <v>265</v>
      </c>
      <c r="C516" s="154" t="s">
        <v>849</v>
      </c>
      <c r="D516" s="774"/>
      <c r="E516" s="82">
        <f t="shared" ref="E516:G519" si="67">E515+7</f>
        <v>45117</v>
      </c>
      <c r="F516" s="15">
        <f t="shared" si="67"/>
        <v>45121</v>
      </c>
      <c r="G516" s="15">
        <f t="shared" si="67"/>
        <v>45133</v>
      </c>
    </row>
    <row r="517" spans="1:7" s="5" customFormat="1" ht="15.75" customHeight="1">
      <c r="A517" s="24"/>
      <c r="B517" s="138" t="s">
        <v>263</v>
      </c>
      <c r="C517" s="154" t="s">
        <v>850</v>
      </c>
      <c r="D517" s="774"/>
      <c r="E517" s="82">
        <f t="shared" si="67"/>
        <v>45124</v>
      </c>
      <c r="F517" s="15">
        <f t="shared" si="67"/>
        <v>45128</v>
      </c>
      <c r="G517" s="15">
        <f t="shared" si="67"/>
        <v>45140</v>
      </c>
    </row>
    <row r="518" spans="1:7" s="5" customFormat="1" ht="15.75" customHeight="1">
      <c r="A518" s="24"/>
      <c r="B518" s="138" t="s">
        <v>264</v>
      </c>
      <c r="C518" s="154" t="s">
        <v>851</v>
      </c>
      <c r="D518" s="774"/>
      <c r="E518" s="82">
        <f t="shared" si="67"/>
        <v>45131</v>
      </c>
      <c r="F518" s="15">
        <f t="shared" si="67"/>
        <v>45135</v>
      </c>
      <c r="G518" s="15">
        <f t="shared" si="67"/>
        <v>45147</v>
      </c>
    </row>
    <row r="519" spans="1:7" s="5" customFormat="1" ht="15.75" customHeight="1">
      <c r="A519" s="24"/>
      <c r="B519" s="108"/>
      <c r="C519" s="138"/>
      <c r="D519" s="775"/>
      <c r="E519" s="82">
        <f t="shared" si="67"/>
        <v>45138</v>
      </c>
      <c r="F519" s="15">
        <f t="shared" si="67"/>
        <v>45142</v>
      </c>
      <c r="G519" s="15">
        <f t="shared" si="67"/>
        <v>45154</v>
      </c>
    </row>
    <row r="520" spans="1:7" s="5" customFormat="1" ht="15.75" customHeight="1">
      <c r="A520" s="24"/>
      <c r="B520" s="22"/>
      <c r="C520" s="22"/>
      <c r="D520" s="23"/>
      <c r="E520" s="23"/>
      <c r="F520" s="99"/>
      <c r="G520" s="99"/>
    </row>
    <row r="521" spans="1:7" s="5" customFormat="1" ht="15.75" customHeight="1">
      <c r="A521" s="24"/>
      <c r="B521" s="823" t="s">
        <v>664</v>
      </c>
      <c r="C521" s="823" t="s">
        <v>23</v>
      </c>
      <c r="D521" s="776" t="s">
        <v>24</v>
      </c>
      <c r="E521" s="75" t="s">
        <v>660</v>
      </c>
      <c r="F521" s="75" t="s">
        <v>25</v>
      </c>
      <c r="G521" s="92" t="s">
        <v>852</v>
      </c>
    </row>
    <row r="522" spans="1:7" s="5" customFormat="1" ht="15.75" customHeight="1">
      <c r="A522" s="24"/>
      <c r="B522" s="823"/>
      <c r="C522" s="823"/>
      <c r="D522" s="777"/>
      <c r="E522" s="93" t="s">
        <v>16</v>
      </c>
      <c r="F522" s="25" t="s">
        <v>26</v>
      </c>
      <c r="G522" s="75" t="s">
        <v>27</v>
      </c>
    </row>
    <row r="523" spans="1:7" s="5" customFormat="1" ht="15.75" customHeight="1">
      <c r="A523" s="24"/>
      <c r="B523" s="85" t="s">
        <v>316</v>
      </c>
      <c r="C523" s="126" t="s">
        <v>853</v>
      </c>
      <c r="D523" s="773" t="s">
        <v>854</v>
      </c>
      <c r="E523" s="15">
        <v>45109</v>
      </c>
      <c r="F523" s="15">
        <f>E523+4</f>
        <v>45113</v>
      </c>
      <c r="G523" s="15">
        <f>F523+9</f>
        <v>45122</v>
      </c>
    </row>
    <row r="524" spans="1:7" s="5" customFormat="1" ht="15.75" customHeight="1">
      <c r="A524" s="24"/>
      <c r="B524" s="85" t="s">
        <v>267</v>
      </c>
      <c r="C524" s="85" t="s">
        <v>855</v>
      </c>
      <c r="D524" s="807"/>
      <c r="E524" s="82">
        <f t="shared" ref="E524:G527" si="68">E523+7</f>
        <v>45116</v>
      </c>
      <c r="F524" s="15">
        <f t="shared" si="68"/>
        <v>45120</v>
      </c>
      <c r="G524" s="15">
        <f t="shared" si="68"/>
        <v>45129</v>
      </c>
    </row>
    <row r="525" spans="1:7" s="5" customFormat="1" ht="15.75" customHeight="1">
      <c r="A525" s="24"/>
      <c r="B525" s="127" t="s">
        <v>268</v>
      </c>
      <c r="C525" s="127" t="s">
        <v>856</v>
      </c>
      <c r="D525" s="807"/>
      <c r="E525" s="82">
        <f t="shared" si="68"/>
        <v>45123</v>
      </c>
      <c r="F525" s="15">
        <f t="shared" si="68"/>
        <v>45127</v>
      </c>
      <c r="G525" s="15">
        <f t="shared" si="68"/>
        <v>45136</v>
      </c>
    </row>
    <row r="526" spans="1:7" s="5" customFormat="1" ht="15.75" customHeight="1">
      <c r="A526" s="24"/>
      <c r="B526" s="138" t="s">
        <v>316</v>
      </c>
      <c r="C526" s="87" t="s">
        <v>857</v>
      </c>
      <c r="D526" s="807"/>
      <c r="E526" s="82">
        <f t="shared" si="68"/>
        <v>45130</v>
      </c>
      <c r="F526" s="15">
        <f t="shared" si="68"/>
        <v>45134</v>
      </c>
      <c r="G526" s="15">
        <f t="shared" si="68"/>
        <v>45143</v>
      </c>
    </row>
    <row r="527" spans="1:7" s="5" customFormat="1" ht="15.75" customHeight="1">
      <c r="A527" s="24"/>
      <c r="B527" s="138"/>
      <c r="C527" s="138"/>
      <c r="D527" s="808"/>
      <c r="E527" s="82">
        <f t="shared" si="68"/>
        <v>45137</v>
      </c>
      <c r="F527" s="15">
        <f t="shared" si="68"/>
        <v>45141</v>
      </c>
      <c r="G527" s="15">
        <f t="shared" si="68"/>
        <v>45150</v>
      </c>
    </row>
    <row r="528" spans="1:7" s="5" customFormat="1" ht="15.75" customHeight="1">
      <c r="A528" s="24"/>
      <c r="B528" s="22"/>
      <c r="C528" s="22"/>
      <c r="D528" s="23"/>
      <c r="E528" s="23"/>
      <c r="F528" s="99"/>
      <c r="G528" s="99"/>
    </row>
    <row r="529" spans="1:7" s="5" customFormat="1" ht="15.75" customHeight="1">
      <c r="A529" s="786"/>
      <c r="B529" s="786"/>
      <c r="C529" s="22"/>
      <c r="D529" s="23"/>
      <c r="E529" s="23"/>
      <c r="F529" s="99"/>
      <c r="G529" s="99"/>
    </row>
    <row r="530" spans="1:7" s="5" customFormat="1" ht="15.75" customHeight="1">
      <c r="A530" s="24" t="s">
        <v>858</v>
      </c>
      <c r="B530" s="806" t="s">
        <v>22</v>
      </c>
      <c r="C530" s="806" t="s">
        <v>23</v>
      </c>
      <c r="D530" s="806" t="s">
        <v>24</v>
      </c>
      <c r="E530" s="155" t="s">
        <v>669</v>
      </c>
      <c r="F530" s="156" t="s">
        <v>25</v>
      </c>
      <c r="G530" s="92" t="s">
        <v>859</v>
      </c>
    </row>
    <row r="531" spans="1:7" s="5" customFormat="1" ht="15.75" customHeight="1">
      <c r="A531" s="24"/>
      <c r="B531" s="806"/>
      <c r="C531" s="806"/>
      <c r="D531" s="806"/>
      <c r="E531" s="155" t="s">
        <v>16</v>
      </c>
      <c r="F531" s="157" t="s">
        <v>26</v>
      </c>
      <c r="G531" s="75" t="s">
        <v>27</v>
      </c>
    </row>
    <row r="532" spans="1:7" s="5" customFormat="1" ht="15.75" customHeight="1">
      <c r="A532" s="24"/>
      <c r="B532" s="138" t="s">
        <v>264</v>
      </c>
      <c r="C532" s="154" t="s">
        <v>847</v>
      </c>
      <c r="D532" s="853" t="s">
        <v>860</v>
      </c>
      <c r="E532" s="112">
        <v>45110</v>
      </c>
      <c r="F532" s="158">
        <f>E532+4</f>
        <v>45114</v>
      </c>
      <c r="G532" s="15">
        <f>F532+5</f>
        <v>45119</v>
      </c>
    </row>
    <row r="533" spans="1:7" s="5" customFormat="1" ht="15.75" customHeight="1">
      <c r="A533" s="24"/>
      <c r="B533" s="138" t="s">
        <v>265</v>
      </c>
      <c r="C533" s="154" t="s">
        <v>849</v>
      </c>
      <c r="D533" s="854"/>
      <c r="E533" s="112">
        <f t="shared" ref="E533:G536" si="69">E532+7</f>
        <v>45117</v>
      </c>
      <c r="F533" s="158">
        <f t="shared" si="69"/>
        <v>45121</v>
      </c>
      <c r="G533" s="15">
        <f t="shared" si="69"/>
        <v>45126</v>
      </c>
    </row>
    <row r="534" spans="1:7" s="5" customFormat="1" ht="15.75" customHeight="1">
      <c r="A534" s="24"/>
      <c r="B534" s="138" t="s">
        <v>263</v>
      </c>
      <c r="C534" s="154" t="s">
        <v>850</v>
      </c>
      <c r="D534" s="854"/>
      <c r="E534" s="112">
        <f t="shared" si="69"/>
        <v>45124</v>
      </c>
      <c r="F534" s="158">
        <f t="shared" si="69"/>
        <v>45128</v>
      </c>
      <c r="G534" s="15">
        <f t="shared" si="69"/>
        <v>45133</v>
      </c>
    </row>
    <row r="535" spans="1:7" s="5" customFormat="1" ht="15.75" customHeight="1">
      <c r="A535" s="24"/>
      <c r="B535" s="138" t="s">
        <v>264</v>
      </c>
      <c r="C535" s="154" t="s">
        <v>851</v>
      </c>
      <c r="D535" s="854"/>
      <c r="E535" s="112">
        <f t="shared" si="69"/>
        <v>45131</v>
      </c>
      <c r="F535" s="158">
        <f t="shared" si="69"/>
        <v>45135</v>
      </c>
      <c r="G535" s="15">
        <f t="shared" si="69"/>
        <v>45140</v>
      </c>
    </row>
    <row r="536" spans="1:7" s="5" customFormat="1" ht="15.75" customHeight="1">
      <c r="A536" s="24"/>
      <c r="B536" s="108"/>
      <c r="C536" s="138"/>
      <c r="D536" s="855"/>
      <c r="E536" s="112">
        <f t="shared" si="69"/>
        <v>45138</v>
      </c>
      <c r="F536" s="158">
        <f t="shared" si="69"/>
        <v>45142</v>
      </c>
      <c r="G536" s="15">
        <f t="shared" si="69"/>
        <v>45147</v>
      </c>
    </row>
    <row r="537" spans="1:7" s="5" customFormat="1" ht="15.75" customHeight="1">
      <c r="A537" s="24"/>
      <c r="B537" s="22"/>
      <c r="C537" s="22"/>
      <c r="D537" s="23"/>
      <c r="E537" s="23"/>
      <c r="F537" s="99"/>
      <c r="G537" s="99"/>
    </row>
    <row r="538" spans="1:7" s="5" customFormat="1" ht="15.75" customHeight="1">
      <c r="A538" s="24"/>
      <c r="B538" s="856"/>
      <c r="C538" s="856"/>
      <c r="D538" s="856"/>
      <c r="E538" s="856"/>
      <c r="F538" s="856"/>
      <c r="G538" s="856"/>
    </row>
    <row r="539" spans="1:7" s="5" customFormat="1" ht="15.75" customHeight="1">
      <c r="A539" s="24"/>
      <c r="B539" s="806" t="s">
        <v>664</v>
      </c>
      <c r="C539" s="806" t="s">
        <v>23</v>
      </c>
      <c r="D539" s="776" t="s">
        <v>24</v>
      </c>
      <c r="E539" s="75" t="s">
        <v>660</v>
      </c>
      <c r="F539" s="75" t="s">
        <v>25</v>
      </c>
      <c r="G539" s="75" t="s">
        <v>80</v>
      </c>
    </row>
    <row r="540" spans="1:7" s="5" customFormat="1" ht="15.75" customHeight="1">
      <c r="A540" s="24"/>
      <c r="B540" s="806"/>
      <c r="C540" s="806"/>
      <c r="D540" s="777"/>
      <c r="E540" s="93" t="s">
        <v>807</v>
      </c>
      <c r="F540" s="25" t="s">
        <v>26</v>
      </c>
      <c r="G540" s="75" t="s">
        <v>27</v>
      </c>
    </row>
    <row r="541" spans="1:7" s="5" customFormat="1" ht="15.75" customHeight="1">
      <c r="A541" s="24"/>
      <c r="B541" s="85" t="s">
        <v>316</v>
      </c>
      <c r="C541" s="126" t="s">
        <v>853</v>
      </c>
      <c r="D541" s="773" t="s">
        <v>854</v>
      </c>
      <c r="E541" s="15">
        <v>45109</v>
      </c>
      <c r="F541" s="15">
        <f>E541+4</f>
        <v>45113</v>
      </c>
      <c r="G541" s="15">
        <f>F541+10</f>
        <v>45123</v>
      </c>
    </row>
    <row r="542" spans="1:7" s="5" customFormat="1" ht="15.75" customHeight="1">
      <c r="A542" s="24"/>
      <c r="B542" s="85" t="s">
        <v>267</v>
      </c>
      <c r="C542" s="85" t="s">
        <v>855</v>
      </c>
      <c r="D542" s="807"/>
      <c r="E542" s="82">
        <f t="shared" ref="E542:G545" si="70">E541+7</f>
        <v>45116</v>
      </c>
      <c r="F542" s="15">
        <f t="shared" si="70"/>
        <v>45120</v>
      </c>
      <c r="G542" s="15">
        <f t="shared" si="70"/>
        <v>45130</v>
      </c>
    </row>
    <row r="543" spans="1:7" s="5" customFormat="1" ht="15.75" customHeight="1">
      <c r="A543" s="24"/>
      <c r="B543" s="127" t="s">
        <v>268</v>
      </c>
      <c r="C543" s="127" t="s">
        <v>861</v>
      </c>
      <c r="D543" s="807"/>
      <c r="E543" s="82">
        <f t="shared" si="70"/>
        <v>45123</v>
      </c>
      <c r="F543" s="15">
        <f t="shared" si="70"/>
        <v>45127</v>
      </c>
      <c r="G543" s="15">
        <f t="shared" si="70"/>
        <v>45137</v>
      </c>
    </row>
    <row r="544" spans="1:7" s="5" customFormat="1" ht="15.75" customHeight="1">
      <c r="A544" s="24"/>
      <c r="B544" s="138" t="s">
        <v>316</v>
      </c>
      <c r="C544" s="87" t="s">
        <v>862</v>
      </c>
      <c r="D544" s="807"/>
      <c r="E544" s="82">
        <f t="shared" si="70"/>
        <v>45130</v>
      </c>
      <c r="F544" s="15">
        <f t="shared" si="70"/>
        <v>45134</v>
      </c>
      <c r="G544" s="15">
        <f t="shared" si="70"/>
        <v>45144</v>
      </c>
    </row>
    <row r="545" spans="1:7" s="5" customFormat="1" ht="15.75" customHeight="1">
      <c r="A545" s="24"/>
      <c r="B545" s="138"/>
      <c r="C545" s="138"/>
      <c r="D545" s="808"/>
      <c r="E545" s="82">
        <f t="shared" si="70"/>
        <v>45137</v>
      </c>
      <c r="F545" s="15">
        <f t="shared" si="70"/>
        <v>45141</v>
      </c>
      <c r="G545" s="15">
        <f t="shared" si="70"/>
        <v>45151</v>
      </c>
    </row>
    <row r="546" spans="1:7" s="5" customFormat="1" ht="15.75" customHeight="1">
      <c r="A546" s="24"/>
      <c r="B546" s="18"/>
      <c r="C546" s="18"/>
      <c r="D546" s="20"/>
      <c r="E546" s="20"/>
      <c r="F546" s="17"/>
      <c r="G546" s="17"/>
    </row>
    <row r="547" spans="1:7" s="5" customFormat="1" ht="15.75" customHeight="1">
      <c r="A547" s="786"/>
      <c r="B547" s="786"/>
      <c r="C547" s="22"/>
      <c r="D547" s="23"/>
      <c r="E547" s="23"/>
      <c r="F547" s="99"/>
      <c r="G547" s="99"/>
    </row>
    <row r="548" spans="1:7" s="5" customFormat="1" ht="15.75" customHeight="1">
      <c r="A548" s="24"/>
      <c r="B548" s="780" t="s">
        <v>22</v>
      </c>
      <c r="C548" s="776" t="s">
        <v>23</v>
      </c>
      <c r="D548" s="776" t="s">
        <v>24</v>
      </c>
      <c r="E548" s="75" t="s">
        <v>660</v>
      </c>
      <c r="F548" s="75" t="s">
        <v>25</v>
      </c>
      <c r="G548" s="92" t="s">
        <v>60</v>
      </c>
    </row>
    <row r="549" spans="1:7" s="5" customFormat="1" ht="15.75" customHeight="1">
      <c r="A549" s="24" t="s">
        <v>863</v>
      </c>
      <c r="B549" s="781"/>
      <c r="C549" s="777"/>
      <c r="D549" s="777"/>
      <c r="E549" s="93" t="s">
        <v>16</v>
      </c>
      <c r="F549" s="25" t="s">
        <v>26</v>
      </c>
      <c r="G549" s="75" t="s">
        <v>27</v>
      </c>
    </row>
    <row r="550" spans="1:7" s="5" customFormat="1" ht="15.75" customHeight="1">
      <c r="A550" s="24"/>
      <c r="B550" s="85" t="s">
        <v>297</v>
      </c>
      <c r="C550" s="85" t="s">
        <v>215</v>
      </c>
      <c r="D550" s="788" t="s">
        <v>864</v>
      </c>
      <c r="E550" s="100">
        <v>45105</v>
      </c>
      <c r="F550" s="100">
        <f>E550+5</f>
        <v>45110</v>
      </c>
      <c r="G550" s="15">
        <f>F550+7</f>
        <v>45117</v>
      </c>
    </row>
    <row r="551" spans="1:7" s="5" customFormat="1" ht="15.75" customHeight="1">
      <c r="A551" s="24"/>
      <c r="B551" s="85" t="s">
        <v>392</v>
      </c>
      <c r="C551" s="85" t="s">
        <v>282</v>
      </c>
      <c r="D551" s="774"/>
      <c r="E551" s="101">
        <f t="shared" ref="E551:G552" si="71">E550+7</f>
        <v>45112</v>
      </c>
      <c r="F551" s="100">
        <f t="shared" si="71"/>
        <v>45117</v>
      </c>
      <c r="G551" s="15">
        <f t="shared" si="71"/>
        <v>45124</v>
      </c>
    </row>
    <row r="552" spans="1:7" s="5" customFormat="1" ht="15.75" customHeight="1">
      <c r="A552" s="24"/>
      <c r="B552" s="126" t="s">
        <v>393</v>
      </c>
      <c r="C552" s="126" t="s">
        <v>396</v>
      </c>
      <c r="D552" s="774"/>
      <c r="E552" s="101">
        <f t="shared" si="71"/>
        <v>45119</v>
      </c>
      <c r="F552" s="100">
        <f t="shared" si="71"/>
        <v>45124</v>
      </c>
      <c r="G552" s="15">
        <f t="shared" si="71"/>
        <v>45131</v>
      </c>
    </row>
    <row r="553" spans="1:7" s="5" customFormat="1" ht="15.75" customHeight="1">
      <c r="A553" s="24"/>
      <c r="B553" s="85" t="s">
        <v>394</v>
      </c>
      <c r="C553" s="85" t="s">
        <v>397</v>
      </c>
      <c r="D553" s="774"/>
      <c r="E553" s="101">
        <f t="shared" ref="E553:G554" si="72">E552+7</f>
        <v>45126</v>
      </c>
      <c r="F553" s="100">
        <f t="shared" si="72"/>
        <v>45131</v>
      </c>
      <c r="G553" s="15">
        <f t="shared" si="72"/>
        <v>45138</v>
      </c>
    </row>
    <row r="554" spans="1:7" s="5" customFormat="1" ht="15.75" customHeight="1">
      <c r="A554" s="24"/>
      <c r="B554" s="152" t="s">
        <v>395</v>
      </c>
      <c r="C554" s="152" t="s">
        <v>398</v>
      </c>
      <c r="D554" s="783"/>
      <c r="E554" s="101">
        <f t="shared" si="72"/>
        <v>45133</v>
      </c>
      <c r="F554" s="100">
        <f t="shared" si="72"/>
        <v>45138</v>
      </c>
      <c r="G554" s="15">
        <f t="shared" si="72"/>
        <v>45145</v>
      </c>
    </row>
    <row r="555" spans="1:7" s="5" customFormat="1" ht="15.75" customHeight="1">
      <c r="A555" s="24"/>
      <c r="B555" s="18"/>
      <c r="C555" s="18"/>
      <c r="D555" s="76"/>
      <c r="E555" s="17"/>
      <c r="F555" s="17"/>
      <c r="G555" s="17"/>
    </row>
    <row r="556" spans="1:7" s="5" customFormat="1" ht="15.75" customHeight="1">
      <c r="A556" s="24"/>
      <c r="B556" s="780" t="s">
        <v>664</v>
      </c>
      <c r="C556" s="776" t="s">
        <v>23</v>
      </c>
      <c r="D556" s="776" t="s">
        <v>24</v>
      </c>
      <c r="E556" s="75" t="s">
        <v>660</v>
      </c>
      <c r="F556" s="75" t="s">
        <v>25</v>
      </c>
      <c r="G556" s="92" t="s">
        <v>60</v>
      </c>
    </row>
    <row r="557" spans="1:7" s="5" customFormat="1" ht="15.75" customHeight="1">
      <c r="A557" s="24"/>
      <c r="B557" s="781"/>
      <c r="C557" s="777"/>
      <c r="D557" s="777"/>
      <c r="E557" s="93" t="s">
        <v>16</v>
      </c>
      <c r="F557" s="25" t="s">
        <v>26</v>
      </c>
      <c r="G557" s="75" t="s">
        <v>27</v>
      </c>
    </row>
    <row r="558" spans="1:7" s="5" customFormat="1" ht="15.75" customHeight="1">
      <c r="A558" s="24"/>
      <c r="B558" s="14" t="s">
        <v>332</v>
      </c>
      <c r="C558" s="35" t="s">
        <v>473</v>
      </c>
      <c r="D558" s="801" t="s">
        <v>865</v>
      </c>
      <c r="E558" s="34">
        <v>45106</v>
      </c>
      <c r="F558" s="34">
        <f>E558+4</f>
        <v>45110</v>
      </c>
      <c r="G558" s="15">
        <f>F558+8</f>
        <v>45118</v>
      </c>
    </row>
    <row r="559" spans="1:7" s="5" customFormat="1" ht="15.75" customHeight="1">
      <c r="A559" s="24"/>
      <c r="B559" s="14" t="s">
        <v>474</v>
      </c>
      <c r="C559" s="35" t="s">
        <v>866</v>
      </c>
      <c r="D559" s="802"/>
      <c r="E559" s="34">
        <f t="shared" ref="E559:G562" si="73">E558+7</f>
        <v>45113</v>
      </c>
      <c r="F559" s="34">
        <f t="shared" si="73"/>
        <v>45117</v>
      </c>
      <c r="G559" s="15">
        <f t="shared" si="73"/>
        <v>45125</v>
      </c>
    </row>
    <row r="560" spans="1:7" s="5" customFormat="1" ht="15.75" customHeight="1">
      <c r="A560" s="24"/>
      <c r="B560" s="14" t="s">
        <v>475</v>
      </c>
      <c r="C560" s="35" t="s">
        <v>867</v>
      </c>
      <c r="D560" s="802"/>
      <c r="E560" s="34">
        <f t="shared" si="73"/>
        <v>45120</v>
      </c>
      <c r="F560" s="34">
        <f t="shared" si="73"/>
        <v>45124</v>
      </c>
      <c r="G560" s="15">
        <f t="shared" si="73"/>
        <v>45132</v>
      </c>
    </row>
    <row r="561" spans="1:7" s="5" customFormat="1" ht="15.75" customHeight="1">
      <c r="A561" s="24"/>
      <c r="B561" s="14" t="s">
        <v>476</v>
      </c>
      <c r="C561" s="35" t="s">
        <v>868</v>
      </c>
      <c r="D561" s="802"/>
      <c r="E561" s="34">
        <f t="shared" si="73"/>
        <v>45127</v>
      </c>
      <c r="F561" s="34">
        <f t="shared" si="73"/>
        <v>45131</v>
      </c>
      <c r="G561" s="15">
        <f t="shared" si="73"/>
        <v>45139</v>
      </c>
    </row>
    <row r="562" spans="1:7" s="5" customFormat="1" ht="15.75" customHeight="1">
      <c r="A562" s="24"/>
      <c r="B562" s="35" t="s">
        <v>477</v>
      </c>
      <c r="C562" s="35" t="s">
        <v>869</v>
      </c>
      <c r="D562" s="803"/>
      <c r="E562" s="34">
        <f t="shared" si="73"/>
        <v>45134</v>
      </c>
      <c r="F562" s="34">
        <f t="shared" si="73"/>
        <v>45138</v>
      </c>
      <c r="G562" s="15">
        <f t="shared" si="73"/>
        <v>45146</v>
      </c>
    </row>
    <row r="563" spans="1:7" s="5" customFormat="1" ht="15.75" customHeight="1">
      <c r="A563" s="24"/>
      <c r="B563" s="18"/>
      <c r="C563" s="18"/>
      <c r="D563" s="76"/>
      <c r="E563" s="17"/>
      <c r="F563" s="17"/>
      <c r="G563" s="17"/>
    </row>
    <row r="564" spans="1:7" s="5" customFormat="1" ht="15.75" customHeight="1">
      <c r="A564" s="47"/>
      <c r="B564" s="18"/>
      <c r="C564" s="18"/>
      <c r="D564" s="76"/>
      <c r="E564" s="17"/>
      <c r="F564" s="17"/>
      <c r="G564" s="17"/>
    </row>
    <row r="565" spans="1:7" s="5" customFormat="1" ht="15.75" customHeight="1">
      <c r="A565" s="24"/>
      <c r="B565" s="776" t="s">
        <v>22</v>
      </c>
      <c r="C565" s="776" t="s">
        <v>23</v>
      </c>
      <c r="D565" s="776" t="s">
        <v>24</v>
      </c>
      <c r="E565" s="75" t="s">
        <v>669</v>
      </c>
      <c r="F565" s="75" t="s">
        <v>25</v>
      </c>
      <c r="G565" s="92" t="s">
        <v>870</v>
      </c>
    </row>
    <row r="566" spans="1:7" s="5" customFormat="1" ht="15.75" customHeight="1">
      <c r="A566" s="24" t="s">
        <v>871</v>
      </c>
      <c r="B566" s="777"/>
      <c r="C566" s="777"/>
      <c r="D566" s="777"/>
      <c r="E566" s="93" t="s">
        <v>16</v>
      </c>
      <c r="F566" s="25" t="s">
        <v>26</v>
      </c>
      <c r="G566" s="75" t="s">
        <v>27</v>
      </c>
    </row>
    <row r="567" spans="1:7" s="5" customFormat="1" ht="15.75" customHeight="1">
      <c r="A567" s="24"/>
      <c r="B567" s="131" t="s">
        <v>346</v>
      </c>
      <c r="C567" s="131" t="s">
        <v>822</v>
      </c>
      <c r="D567" s="799" t="s">
        <v>872</v>
      </c>
      <c r="E567" s="34">
        <v>45104</v>
      </c>
      <c r="F567" s="34">
        <f>E567+4</f>
        <v>45108</v>
      </c>
      <c r="G567" s="15">
        <f>F567+6</f>
        <v>45114</v>
      </c>
    </row>
    <row r="568" spans="1:7" s="5" customFormat="1" ht="15.75" customHeight="1">
      <c r="A568" s="24"/>
      <c r="B568" s="131" t="s">
        <v>571</v>
      </c>
      <c r="C568" s="131" t="s">
        <v>822</v>
      </c>
      <c r="D568" s="793"/>
      <c r="E568" s="34">
        <f t="shared" ref="E568:G571" si="74">E567+7</f>
        <v>45111</v>
      </c>
      <c r="F568" s="34">
        <f t="shared" si="74"/>
        <v>45115</v>
      </c>
      <c r="G568" s="15">
        <f t="shared" si="74"/>
        <v>45121</v>
      </c>
    </row>
    <row r="569" spans="1:7" s="5" customFormat="1" ht="15.75" customHeight="1">
      <c r="A569" s="24"/>
      <c r="B569" s="131" t="s">
        <v>346</v>
      </c>
      <c r="C569" s="131" t="s">
        <v>873</v>
      </c>
      <c r="D569" s="793"/>
      <c r="E569" s="34">
        <f t="shared" si="74"/>
        <v>45118</v>
      </c>
      <c r="F569" s="34">
        <f t="shared" si="74"/>
        <v>45122</v>
      </c>
      <c r="G569" s="15">
        <f t="shared" si="74"/>
        <v>45128</v>
      </c>
    </row>
    <row r="570" spans="1:7" s="5" customFormat="1" ht="15.75" customHeight="1">
      <c r="A570" s="24"/>
      <c r="B570" s="131" t="s">
        <v>274</v>
      </c>
      <c r="C570" s="131" t="s">
        <v>873</v>
      </c>
      <c r="D570" s="793"/>
      <c r="E570" s="34">
        <f t="shared" si="74"/>
        <v>45125</v>
      </c>
      <c r="F570" s="34">
        <f t="shared" si="74"/>
        <v>45129</v>
      </c>
      <c r="G570" s="15">
        <f t="shared" si="74"/>
        <v>45135</v>
      </c>
    </row>
    <row r="571" spans="1:7" s="5" customFormat="1" ht="15.75" customHeight="1">
      <c r="A571" s="24"/>
      <c r="B571" s="97" t="s">
        <v>346</v>
      </c>
      <c r="C571" s="131" t="s">
        <v>874</v>
      </c>
      <c r="D571" s="800"/>
      <c r="E571" s="34">
        <f t="shared" si="74"/>
        <v>45132</v>
      </c>
      <c r="F571" s="34">
        <f t="shared" si="74"/>
        <v>45136</v>
      </c>
      <c r="G571" s="15">
        <f t="shared" si="74"/>
        <v>45142</v>
      </c>
    </row>
    <row r="572" spans="1:7" s="5" customFormat="1" ht="15.75" customHeight="1">
      <c r="A572" s="24"/>
      <c r="B572" s="48"/>
      <c r="C572" s="79"/>
      <c r="D572" s="76"/>
      <c r="E572" s="17"/>
      <c r="F572" s="17"/>
      <c r="G572" s="17"/>
    </row>
    <row r="573" spans="1:7" s="5" customFormat="1" ht="15.75" customHeight="1">
      <c r="A573" s="24" t="s">
        <v>875</v>
      </c>
      <c r="B573" s="776" t="s">
        <v>22</v>
      </c>
      <c r="C573" s="776" t="s">
        <v>23</v>
      </c>
      <c r="D573" s="776" t="s">
        <v>24</v>
      </c>
      <c r="E573" s="75" t="s">
        <v>660</v>
      </c>
      <c r="F573" s="75" t="s">
        <v>25</v>
      </c>
      <c r="G573" s="92" t="s">
        <v>876</v>
      </c>
    </row>
    <row r="574" spans="1:7" s="5" customFormat="1" ht="15.75" customHeight="1">
      <c r="A574" s="24"/>
      <c r="B574" s="777"/>
      <c r="C574" s="777"/>
      <c r="D574" s="777"/>
      <c r="E574" s="93" t="s">
        <v>16</v>
      </c>
      <c r="F574" s="25" t="s">
        <v>26</v>
      </c>
      <c r="G574" s="75" t="s">
        <v>27</v>
      </c>
    </row>
    <row r="575" spans="1:7" s="5" customFormat="1" ht="15.75" customHeight="1">
      <c r="A575" s="24"/>
      <c r="B575" s="138" t="s">
        <v>264</v>
      </c>
      <c r="C575" s="154" t="s">
        <v>847</v>
      </c>
      <c r="D575" s="792" t="s">
        <v>860</v>
      </c>
      <c r="E575" s="112">
        <v>45110</v>
      </c>
      <c r="F575" s="34">
        <f>E575+4</f>
        <v>45114</v>
      </c>
      <c r="G575" s="15">
        <f>F575+5</f>
        <v>45119</v>
      </c>
    </row>
    <row r="576" spans="1:7" s="5" customFormat="1" ht="15.75" customHeight="1">
      <c r="A576" s="24"/>
      <c r="B576" s="138" t="s">
        <v>265</v>
      </c>
      <c r="C576" s="154" t="s">
        <v>849</v>
      </c>
      <c r="D576" s="793"/>
      <c r="E576" s="112">
        <f t="shared" ref="E576:G579" si="75">E575+7</f>
        <v>45117</v>
      </c>
      <c r="F576" s="34">
        <f t="shared" si="75"/>
        <v>45121</v>
      </c>
      <c r="G576" s="15">
        <f t="shared" si="75"/>
        <v>45126</v>
      </c>
    </row>
    <row r="577" spans="1:7" s="5" customFormat="1" ht="15.75" customHeight="1">
      <c r="A577" s="24"/>
      <c r="B577" s="138" t="s">
        <v>263</v>
      </c>
      <c r="C577" s="154" t="s">
        <v>850</v>
      </c>
      <c r="D577" s="793"/>
      <c r="E577" s="112">
        <f t="shared" si="75"/>
        <v>45124</v>
      </c>
      <c r="F577" s="34">
        <f t="shared" si="75"/>
        <v>45128</v>
      </c>
      <c r="G577" s="15">
        <f t="shared" si="75"/>
        <v>45133</v>
      </c>
    </row>
    <row r="578" spans="1:7" s="5" customFormat="1" ht="15.75" customHeight="1">
      <c r="A578" s="24"/>
      <c r="B578" s="138" t="s">
        <v>264</v>
      </c>
      <c r="C578" s="154" t="s">
        <v>851</v>
      </c>
      <c r="D578" s="793"/>
      <c r="E578" s="112">
        <f t="shared" si="75"/>
        <v>45131</v>
      </c>
      <c r="F578" s="34">
        <f t="shared" si="75"/>
        <v>45135</v>
      </c>
      <c r="G578" s="15">
        <f t="shared" si="75"/>
        <v>45140</v>
      </c>
    </row>
    <row r="579" spans="1:7" s="5" customFormat="1" ht="15.75" customHeight="1">
      <c r="A579" s="24"/>
      <c r="B579" s="108"/>
      <c r="C579" s="138"/>
      <c r="D579" s="794"/>
      <c r="E579" s="112">
        <f t="shared" si="75"/>
        <v>45138</v>
      </c>
      <c r="F579" s="34">
        <f t="shared" si="75"/>
        <v>45142</v>
      </c>
      <c r="G579" s="15">
        <f t="shared" si="75"/>
        <v>45147</v>
      </c>
    </row>
    <row r="580" spans="1:7" s="5" customFormat="1" ht="15.75" customHeight="1">
      <c r="A580" s="24"/>
      <c r="B580" s="18"/>
      <c r="C580" s="18"/>
      <c r="D580" s="80"/>
      <c r="E580" s="17"/>
      <c r="F580" s="17"/>
      <c r="G580" s="17"/>
    </row>
    <row r="581" spans="1:7" s="5" customFormat="1" ht="15.75" customHeight="1">
      <c r="A581" s="49" t="s">
        <v>877</v>
      </c>
      <c r="B581" s="50"/>
      <c r="C581" s="50"/>
      <c r="D581" s="50"/>
      <c r="E581" s="50"/>
      <c r="F581" s="50"/>
      <c r="G581" s="50"/>
    </row>
    <row r="582" spans="1:7" s="5" customFormat="1" ht="15.75" customHeight="1">
      <c r="A582" s="795"/>
      <c r="B582" s="795"/>
      <c r="C582" s="29"/>
      <c r="D582" s="11"/>
      <c r="E582" s="11"/>
      <c r="F582" s="98"/>
      <c r="G582" s="98"/>
    </row>
    <row r="583" spans="1:7" s="5" customFormat="1" ht="15.75" customHeight="1">
      <c r="A583" s="24" t="s">
        <v>878</v>
      </c>
      <c r="B583" s="791" t="s">
        <v>664</v>
      </c>
      <c r="C583" s="791" t="s">
        <v>23</v>
      </c>
      <c r="D583" s="780" t="s">
        <v>24</v>
      </c>
      <c r="E583" s="75" t="s">
        <v>660</v>
      </c>
      <c r="F583" s="75" t="s">
        <v>879</v>
      </c>
      <c r="G583" s="75" t="s">
        <v>18</v>
      </c>
    </row>
    <row r="584" spans="1:7" s="5" customFormat="1" ht="15.75" customHeight="1">
      <c r="A584" s="24"/>
      <c r="B584" s="791"/>
      <c r="C584" s="791"/>
      <c r="D584" s="781"/>
      <c r="E584" s="75" t="s">
        <v>16</v>
      </c>
      <c r="F584" s="75" t="s">
        <v>26</v>
      </c>
      <c r="G584" s="75" t="s">
        <v>27</v>
      </c>
    </row>
    <row r="585" spans="1:7" s="5" customFormat="1" ht="15.75" customHeight="1">
      <c r="A585" s="24"/>
      <c r="B585" s="128" t="s">
        <v>880</v>
      </c>
      <c r="C585" s="128" t="s">
        <v>478</v>
      </c>
      <c r="D585" s="790" t="s">
        <v>881</v>
      </c>
      <c r="E585" s="15">
        <v>45105</v>
      </c>
      <c r="F585" s="15">
        <f>E585+3</f>
        <v>45108</v>
      </c>
      <c r="G585" s="15">
        <f>F585+2</f>
        <v>45110</v>
      </c>
    </row>
    <row r="586" spans="1:7" s="5" customFormat="1" ht="15.75" customHeight="1">
      <c r="A586" s="24"/>
      <c r="B586" s="128" t="s">
        <v>882</v>
      </c>
      <c r="C586" s="128" t="s">
        <v>269</v>
      </c>
      <c r="D586" s="774"/>
      <c r="E586" s="15">
        <f t="shared" ref="E586:G589" si="76">E585+7</f>
        <v>45112</v>
      </c>
      <c r="F586" s="15">
        <f t="shared" si="76"/>
        <v>45115</v>
      </c>
      <c r="G586" s="15">
        <f t="shared" si="76"/>
        <v>45117</v>
      </c>
    </row>
    <row r="587" spans="1:7" s="5" customFormat="1" ht="15.75" customHeight="1">
      <c r="A587" s="24"/>
      <c r="B587" s="126" t="s">
        <v>883</v>
      </c>
      <c r="C587" s="128" t="s">
        <v>478</v>
      </c>
      <c r="D587" s="774"/>
      <c r="E587" s="15">
        <f t="shared" si="76"/>
        <v>45119</v>
      </c>
      <c r="F587" s="15">
        <f t="shared" si="76"/>
        <v>45122</v>
      </c>
      <c r="G587" s="15">
        <f t="shared" si="76"/>
        <v>45124</v>
      </c>
    </row>
    <row r="588" spans="1:7" s="5" customFormat="1" ht="15.75" customHeight="1">
      <c r="A588" s="24"/>
      <c r="B588" s="128" t="s">
        <v>880</v>
      </c>
      <c r="C588" s="128" t="s">
        <v>269</v>
      </c>
      <c r="D588" s="774"/>
      <c r="E588" s="15">
        <f t="shared" si="76"/>
        <v>45126</v>
      </c>
      <c r="F588" s="15">
        <f t="shared" si="76"/>
        <v>45129</v>
      </c>
      <c r="G588" s="15">
        <f t="shared" si="76"/>
        <v>45131</v>
      </c>
    </row>
    <row r="589" spans="1:7" s="5" customFormat="1" ht="15.75" customHeight="1">
      <c r="A589" s="24"/>
      <c r="B589" s="128" t="s">
        <v>882</v>
      </c>
      <c r="C589" s="128" t="s">
        <v>345</v>
      </c>
      <c r="D589" s="775"/>
      <c r="E589" s="15">
        <f t="shared" si="76"/>
        <v>45133</v>
      </c>
      <c r="F589" s="15">
        <f t="shared" si="76"/>
        <v>45136</v>
      </c>
      <c r="G589" s="15">
        <f t="shared" si="76"/>
        <v>45138</v>
      </c>
    </row>
    <row r="590" spans="1:7" s="5" customFormat="1" ht="15.75" customHeight="1">
      <c r="A590" s="24"/>
      <c r="D590" s="40"/>
      <c r="E590" s="40"/>
      <c r="F590" s="17"/>
      <c r="G590" s="17"/>
    </row>
    <row r="591" spans="1:7" s="5" customFormat="1" ht="15.75" customHeight="1">
      <c r="A591" s="796"/>
      <c r="B591" s="796"/>
      <c r="C591" s="22"/>
      <c r="D591" s="23"/>
      <c r="E591" s="23"/>
      <c r="F591" s="99"/>
      <c r="G591" s="99"/>
    </row>
    <row r="592" spans="1:7" s="5" customFormat="1" ht="15.75" customHeight="1">
      <c r="A592" s="24" t="s">
        <v>884</v>
      </c>
      <c r="B592" s="780" t="s">
        <v>664</v>
      </c>
      <c r="C592" s="780" t="s">
        <v>23</v>
      </c>
      <c r="D592" s="780" t="s">
        <v>24</v>
      </c>
      <c r="E592" s="75" t="s">
        <v>660</v>
      </c>
      <c r="F592" s="75" t="s">
        <v>25</v>
      </c>
      <c r="G592" s="75" t="s">
        <v>83</v>
      </c>
    </row>
    <row r="593" spans="1:8" s="5" customFormat="1" ht="15.75" customHeight="1">
      <c r="A593" s="24"/>
      <c r="B593" s="781"/>
      <c r="C593" s="781"/>
      <c r="D593" s="781"/>
      <c r="E593" s="75" t="s">
        <v>16</v>
      </c>
      <c r="F593" s="75" t="s">
        <v>26</v>
      </c>
      <c r="G593" s="75" t="s">
        <v>27</v>
      </c>
    </row>
    <row r="594" spans="1:8" s="5" customFormat="1" ht="15.75" customHeight="1">
      <c r="B594" s="128" t="s">
        <v>880</v>
      </c>
      <c r="C594" s="128" t="s">
        <v>478</v>
      </c>
      <c r="D594" s="790" t="s">
        <v>881</v>
      </c>
      <c r="E594" s="15">
        <v>45105</v>
      </c>
      <c r="F594" s="15">
        <f>E594+3</f>
        <v>45108</v>
      </c>
      <c r="G594" s="15">
        <f>F594+2</f>
        <v>45110</v>
      </c>
    </row>
    <row r="595" spans="1:8" s="5" customFormat="1" ht="15.75" customHeight="1">
      <c r="A595" s="24"/>
      <c r="B595" s="128" t="s">
        <v>882</v>
      </c>
      <c r="C595" s="128" t="s">
        <v>269</v>
      </c>
      <c r="D595" s="774"/>
      <c r="E595" s="15">
        <f t="shared" ref="E595:G598" si="77">E594+7</f>
        <v>45112</v>
      </c>
      <c r="F595" s="15">
        <f t="shared" si="77"/>
        <v>45115</v>
      </c>
      <c r="G595" s="15">
        <f t="shared" si="77"/>
        <v>45117</v>
      </c>
    </row>
    <row r="596" spans="1:8" s="5" customFormat="1" ht="15.75" customHeight="1">
      <c r="A596" s="24"/>
      <c r="B596" s="126" t="s">
        <v>883</v>
      </c>
      <c r="C596" s="128" t="s">
        <v>478</v>
      </c>
      <c r="D596" s="774"/>
      <c r="E596" s="15">
        <f t="shared" si="77"/>
        <v>45119</v>
      </c>
      <c r="F596" s="15">
        <f t="shared" si="77"/>
        <v>45122</v>
      </c>
      <c r="G596" s="15">
        <f t="shared" si="77"/>
        <v>45124</v>
      </c>
    </row>
    <row r="597" spans="1:8" s="5" customFormat="1" ht="15.75" customHeight="1">
      <c r="A597" s="24"/>
      <c r="B597" s="128" t="s">
        <v>880</v>
      </c>
      <c r="C597" s="128" t="s">
        <v>269</v>
      </c>
      <c r="D597" s="774"/>
      <c r="E597" s="15">
        <f t="shared" si="77"/>
        <v>45126</v>
      </c>
      <c r="F597" s="15">
        <f t="shared" si="77"/>
        <v>45129</v>
      </c>
      <c r="G597" s="15">
        <f t="shared" si="77"/>
        <v>45131</v>
      </c>
    </row>
    <row r="598" spans="1:8" s="5" customFormat="1" ht="15.75" customHeight="1">
      <c r="A598" s="24"/>
      <c r="B598" s="128" t="s">
        <v>882</v>
      </c>
      <c r="C598" s="128" t="s">
        <v>345</v>
      </c>
      <c r="D598" s="775"/>
      <c r="E598" s="15">
        <f t="shared" si="77"/>
        <v>45133</v>
      </c>
      <c r="F598" s="15">
        <f t="shared" si="77"/>
        <v>45136</v>
      </c>
      <c r="G598" s="15">
        <f t="shared" si="77"/>
        <v>45138</v>
      </c>
    </row>
    <row r="599" spans="1:8" s="5" customFormat="1" ht="15.75" customHeight="1">
      <c r="A599" s="24"/>
      <c r="D599" s="40"/>
      <c r="E599" s="40"/>
      <c r="F599" s="17"/>
      <c r="G599" s="17"/>
    </row>
    <row r="600" spans="1:8" s="5" customFormat="1" ht="15.75" customHeight="1">
      <c r="A600" s="796"/>
      <c r="B600" s="796"/>
      <c r="C600" s="22"/>
      <c r="D600" s="23"/>
      <c r="E600" s="23"/>
      <c r="F600" s="99"/>
      <c r="G600" s="99"/>
    </row>
    <row r="601" spans="1:8" s="5" customFormat="1" ht="15.75" customHeight="1">
      <c r="A601" s="24" t="s">
        <v>885</v>
      </c>
      <c r="B601" s="778" t="s">
        <v>22</v>
      </c>
      <c r="C601" s="778" t="s">
        <v>23</v>
      </c>
      <c r="D601" s="778" t="s">
        <v>24</v>
      </c>
      <c r="E601" s="88" t="s">
        <v>660</v>
      </c>
      <c r="F601" s="88" t="s">
        <v>25</v>
      </c>
      <c r="G601" s="88" t="s">
        <v>84</v>
      </c>
    </row>
    <row r="602" spans="1:8" s="5" customFormat="1" ht="15.75" customHeight="1">
      <c r="A602" s="24"/>
      <c r="B602" s="779"/>
      <c r="C602" s="779"/>
      <c r="D602" s="779"/>
      <c r="E602" s="89" t="s">
        <v>16</v>
      </c>
      <c r="F602" s="88" t="s">
        <v>26</v>
      </c>
      <c r="G602" s="88" t="s">
        <v>27</v>
      </c>
    </row>
    <row r="603" spans="1:8" s="5" customFormat="1" ht="15.75" customHeight="1">
      <c r="A603" s="24"/>
      <c r="B603" s="88" t="s">
        <v>225</v>
      </c>
      <c r="C603" s="88" t="s">
        <v>349</v>
      </c>
      <c r="D603" s="864" t="s">
        <v>641</v>
      </c>
      <c r="E603" s="90">
        <v>45107</v>
      </c>
      <c r="F603" s="90">
        <f>E603+3</f>
        <v>45110</v>
      </c>
      <c r="G603" s="90">
        <f>F603+3</f>
        <v>45113</v>
      </c>
    </row>
    <row r="604" spans="1:8" s="5" customFormat="1" ht="15.75" customHeight="1">
      <c r="B604" s="88" t="s">
        <v>225</v>
      </c>
      <c r="C604" s="88" t="s">
        <v>637</v>
      </c>
      <c r="D604" s="865"/>
      <c r="E604" s="91">
        <f t="shared" ref="E604:G607" si="78">E603+7</f>
        <v>45114</v>
      </c>
      <c r="F604" s="90">
        <f t="shared" si="78"/>
        <v>45117</v>
      </c>
      <c r="G604" s="90">
        <f t="shared" si="78"/>
        <v>45120</v>
      </c>
    </row>
    <row r="605" spans="1:8" s="5" customFormat="1" ht="15.75" customHeight="1">
      <c r="A605" s="24"/>
      <c r="B605" s="88" t="s">
        <v>225</v>
      </c>
      <c r="C605" s="88" t="s">
        <v>638</v>
      </c>
      <c r="D605" s="865"/>
      <c r="E605" s="91">
        <f t="shared" si="78"/>
        <v>45121</v>
      </c>
      <c r="F605" s="90">
        <f t="shared" si="78"/>
        <v>45124</v>
      </c>
      <c r="G605" s="90">
        <f t="shared" si="78"/>
        <v>45127</v>
      </c>
    </row>
    <row r="606" spans="1:8" s="5" customFormat="1" ht="15.75" customHeight="1">
      <c r="A606" s="24"/>
      <c r="B606" s="88" t="s">
        <v>225</v>
      </c>
      <c r="C606" s="88" t="s">
        <v>639</v>
      </c>
      <c r="D606" s="865"/>
      <c r="E606" s="91">
        <f t="shared" si="78"/>
        <v>45128</v>
      </c>
      <c r="F606" s="90">
        <f t="shared" si="78"/>
        <v>45131</v>
      </c>
      <c r="G606" s="90">
        <f t="shared" si="78"/>
        <v>45134</v>
      </c>
    </row>
    <row r="607" spans="1:8" s="5" customFormat="1" ht="15.75" customHeight="1">
      <c r="A607" s="24"/>
      <c r="B607" s="88" t="s">
        <v>225</v>
      </c>
      <c r="C607" s="88" t="s">
        <v>640</v>
      </c>
      <c r="D607" s="865"/>
      <c r="E607" s="91">
        <f t="shared" si="78"/>
        <v>45135</v>
      </c>
      <c r="F607" s="90">
        <f t="shared" si="78"/>
        <v>45138</v>
      </c>
      <c r="G607" s="90">
        <f t="shared" si="78"/>
        <v>45141</v>
      </c>
    </row>
    <row r="608" spans="1:8" s="5" customFormat="1" ht="15.75" customHeight="1">
      <c r="A608" s="796"/>
      <c r="B608" s="796"/>
      <c r="C608" s="796"/>
      <c r="D608" s="796"/>
      <c r="E608" s="796"/>
      <c r="F608" s="796"/>
      <c r="G608" s="796"/>
      <c r="H608" s="796"/>
    </row>
    <row r="609" spans="1:7" s="5" customFormat="1" ht="15.75" customHeight="1">
      <c r="A609" s="24" t="s">
        <v>237</v>
      </c>
      <c r="B609" s="778" t="s">
        <v>22</v>
      </c>
      <c r="C609" s="778" t="s">
        <v>23</v>
      </c>
      <c r="D609" s="778" t="s">
        <v>24</v>
      </c>
      <c r="E609" s="75" t="s">
        <v>660</v>
      </c>
      <c r="F609" s="75" t="s">
        <v>25</v>
      </c>
      <c r="G609" s="75" t="s">
        <v>85</v>
      </c>
    </row>
    <row r="610" spans="1:7" s="5" customFormat="1" ht="15.75" customHeight="1">
      <c r="A610" s="24"/>
      <c r="B610" s="779"/>
      <c r="C610" s="779"/>
      <c r="D610" s="779"/>
      <c r="E610" s="75" t="s">
        <v>807</v>
      </c>
      <c r="F610" s="75" t="s">
        <v>26</v>
      </c>
      <c r="G610" s="75" t="s">
        <v>27</v>
      </c>
    </row>
    <row r="611" spans="1:7" s="5" customFormat="1" ht="15.75" customHeight="1">
      <c r="A611" s="24"/>
      <c r="B611" s="88" t="s">
        <v>225</v>
      </c>
      <c r="C611" s="88" t="s">
        <v>349</v>
      </c>
      <c r="D611" s="776" t="s">
        <v>642</v>
      </c>
      <c r="E611" s="90">
        <v>45107</v>
      </c>
      <c r="F611" s="15">
        <f>E611+3</f>
        <v>45110</v>
      </c>
      <c r="G611" s="15">
        <f>F611+3</f>
        <v>45113</v>
      </c>
    </row>
    <row r="612" spans="1:7" s="5" customFormat="1" ht="15.75" customHeight="1">
      <c r="B612" s="88" t="s">
        <v>225</v>
      </c>
      <c r="C612" s="88" t="s">
        <v>637</v>
      </c>
      <c r="D612" s="797"/>
      <c r="E612" s="82">
        <f>E611+7</f>
        <v>45114</v>
      </c>
      <c r="F612" s="15">
        <f t="shared" ref="E612:G615" si="79">F611+7</f>
        <v>45117</v>
      </c>
      <c r="G612" s="15">
        <f t="shared" si="79"/>
        <v>45120</v>
      </c>
    </row>
    <row r="613" spans="1:7" s="5" customFormat="1" ht="15.75" customHeight="1">
      <c r="A613" s="24"/>
      <c r="B613" s="88" t="s">
        <v>225</v>
      </c>
      <c r="C613" s="88" t="s">
        <v>638</v>
      </c>
      <c r="D613" s="797"/>
      <c r="E613" s="82">
        <f t="shared" si="79"/>
        <v>45121</v>
      </c>
      <c r="F613" s="15">
        <f t="shared" si="79"/>
        <v>45124</v>
      </c>
      <c r="G613" s="15">
        <f t="shared" si="79"/>
        <v>45127</v>
      </c>
    </row>
    <row r="614" spans="1:7" s="5" customFormat="1" ht="15.75" customHeight="1">
      <c r="A614" s="24"/>
      <c r="B614" s="88" t="s">
        <v>225</v>
      </c>
      <c r="C614" s="88" t="s">
        <v>639</v>
      </c>
      <c r="D614" s="797"/>
      <c r="E614" s="82">
        <f t="shared" si="79"/>
        <v>45128</v>
      </c>
      <c r="F614" s="15">
        <f t="shared" si="79"/>
        <v>45131</v>
      </c>
      <c r="G614" s="15">
        <f t="shared" si="79"/>
        <v>45134</v>
      </c>
    </row>
    <row r="615" spans="1:7" s="5" customFormat="1" ht="15.75" customHeight="1">
      <c r="A615" s="24"/>
      <c r="B615" s="88" t="s">
        <v>225</v>
      </c>
      <c r="C615" s="88" t="s">
        <v>640</v>
      </c>
      <c r="D615" s="798"/>
      <c r="E615" s="82">
        <f t="shared" si="79"/>
        <v>45135</v>
      </c>
      <c r="F615" s="15">
        <f t="shared" si="79"/>
        <v>45138</v>
      </c>
      <c r="G615" s="15">
        <f t="shared" si="79"/>
        <v>45141</v>
      </c>
    </row>
    <row r="616" spans="1:7" s="5" customFormat="1" ht="15.75" customHeight="1">
      <c r="A616" s="47"/>
      <c r="C616" s="22"/>
      <c r="D616" s="23"/>
      <c r="E616" s="23"/>
      <c r="F616" s="99"/>
      <c r="G616" s="99"/>
    </row>
    <row r="617" spans="1:7" s="5" customFormat="1" ht="15.75" customHeight="1">
      <c r="A617" s="24" t="s">
        <v>886</v>
      </c>
      <c r="B617" s="776" t="s">
        <v>22</v>
      </c>
      <c r="C617" s="776" t="s">
        <v>23</v>
      </c>
      <c r="D617" s="776" t="s">
        <v>24</v>
      </c>
      <c r="E617" s="75" t="s">
        <v>669</v>
      </c>
      <c r="F617" s="75" t="s">
        <v>25</v>
      </c>
      <c r="G617" s="75" t="s">
        <v>86</v>
      </c>
    </row>
    <row r="618" spans="1:7" s="5" customFormat="1" ht="15.75" customHeight="1">
      <c r="A618" s="24"/>
      <c r="B618" s="777"/>
      <c r="C618" s="777"/>
      <c r="D618" s="777"/>
      <c r="E618" s="39" t="s">
        <v>16</v>
      </c>
      <c r="F618" s="75" t="s">
        <v>26</v>
      </c>
      <c r="G618" s="75" t="s">
        <v>27</v>
      </c>
    </row>
    <row r="619" spans="1:7" s="5" customFormat="1" ht="15.75" customHeight="1">
      <c r="B619" s="75" t="s">
        <v>243</v>
      </c>
      <c r="C619" s="93" t="s">
        <v>887</v>
      </c>
      <c r="D619" s="782" t="s">
        <v>888</v>
      </c>
      <c r="E619" s="15">
        <v>45106</v>
      </c>
      <c r="F619" s="82">
        <f>E619+3</f>
        <v>45109</v>
      </c>
      <c r="G619" s="15">
        <f>F619+3</f>
        <v>45112</v>
      </c>
    </row>
    <row r="620" spans="1:7" s="5" customFormat="1" ht="15.75" customHeight="1">
      <c r="A620" s="24"/>
      <c r="B620" s="75" t="s">
        <v>243</v>
      </c>
      <c r="C620" s="93" t="s">
        <v>889</v>
      </c>
      <c r="D620" s="774"/>
      <c r="E620" s="82">
        <f t="shared" ref="E620:G623" si="80">E619+7</f>
        <v>45113</v>
      </c>
      <c r="F620" s="82">
        <f t="shared" si="80"/>
        <v>45116</v>
      </c>
      <c r="G620" s="15">
        <f t="shared" si="80"/>
        <v>45119</v>
      </c>
    </row>
    <row r="621" spans="1:7" s="5" customFormat="1" ht="15.75" customHeight="1">
      <c r="A621" s="24"/>
      <c r="B621" s="75" t="s">
        <v>243</v>
      </c>
      <c r="C621" s="93" t="s">
        <v>890</v>
      </c>
      <c r="D621" s="774"/>
      <c r="E621" s="82">
        <f t="shared" si="80"/>
        <v>45120</v>
      </c>
      <c r="F621" s="82">
        <f t="shared" si="80"/>
        <v>45123</v>
      </c>
      <c r="G621" s="15">
        <f t="shared" si="80"/>
        <v>45126</v>
      </c>
    </row>
    <row r="622" spans="1:7" s="5" customFormat="1" ht="15.75" customHeight="1">
      <c r="A622" s="24"/>
      <c r="B622" s="75" t="s">
        <v>243</v>
      </c>
      <c r="C622" s="93" t="s">
        <v>891</v>
      </c>
      <c r="D622" s="774"/>
      <c r="E622" s="82">
        <f t="shared" si="80"/>
        <v>45127</v>
      </c>
      <c r="F622" s="82">
        <f t="shared" si="80"/>
        <v>45130</v>
      </c>
      <c r="G622" s="15">
        <f t="shared" si="80"/>
        <v>45133</v>
      </c>
    </row>
    <row r="623" spans="1:7" s="5" customFormat="1" ht="15.75" customHeight="1">
      <c r="A623" s="24"/>
      <c r="B623" s="75" t="s">
        <v>243</v>
      </c>
      <c r="C623" s="93" t="s">
        <v>892</v>
      </c>
      <c r="D623" s="783"/>
      <c r="E623" s="82">
        <f t="shared" si="80"/>
        <v>45134</v>
      </c>
      <c r="F623" s="82">
        <f t="shared" si="80"/>
        <v>45137</v>
      </c>
      <c r="G623" s="15">
        <f t="shared" si="80"/>
        <v>45140</v>
      </c>
    </row>
    <row r="624" spans="1:7" s="5" customFormat="1" ht="15.75" customHeight="1">
      <c r="A624" s="24"/>
      <c r="B624" s="28"/>
      <c r="C624" s="69"/>
      <c r="D624" s="22"/>
      <c r="E624" s="22"/>
      <c r="F624" s="23"/>
      <c r="G624" s="99"/>
    </row>
    <row r="625" spans="1:7" s="5" customFormat="1" ht="15.75" customHeight="1">
      <c r="A625" s="24"/>
      <c r="B625" s="40"/>
      <c r="C625" s="40"/>
      <c r="D625" s="40"/>
      <c r="E625" s="40"/>
      <c r="F625" s="17"/>
      <c r="G625" s="17"/>
    </row>
    <row r="626" spans="1:7" s="5" customFormat="1" ht="15.75" customHeight="1">
      <c r="A626" s="24"/>
      <c r="B626" s="96"/>
      <c r="C626" s="22"/>
      <c r="D626" s="23"/>
      <c r="E626" s="23"/>
      <c r="F626" s="99"/>
      <c r="G626" s="99"/>
    </row>
    <row r="627" spans="1:7" s="5" customFormat="1" ht="15.75" customHeight="1">
      <c r="A627" s="24"/>
      <c r="B627" s="776" t="s">
        <v>22</v>
      </c>
      <c r="C627" s="776" t="s">
        <v>23</v>
      </c>
      <c r="D627" s="780" t="s">
        <v>24</v>
      </c>
      <c r="E627" s="75" t="s">
        <v>660</v>
      </c>
      <c r="F627" s="75" t="s">
        <v>25</v>
      </c>
      <c r="G627" s="75" t="s">
        <v>88</v>
      </c>
    </row>
    <row r="628" spans="1:7" s="5" customFormat="1" ht="15.75" customHeight="1">
      <c r="A628" s="24" t="s">
        <v>893</v>
      </c>
      <c r="B628" s="777"/>
      <c r="C628" s="777"/>
      <c r="D628" s="781"/>
      <c r="E628" s="39" t="s">
        <v>16</v>
      </c>
      <c r="F628" s="75" t="s">
        <v>26</v>
      </c>
      <c r="G628" s="75" t="s">
        <v>27</v>
      </c>
    </row>
    <row r="629" spans="1:7" s="5" customFormat="1" ht="15.75" customHeight="1">
      <c r="A629" s="24"/>
      <c r="B629" s="75" t="s">
        <v>243</v>
      </c>
      <c r="C629" s="93" t="s">
        <v>887</v>
      </c>
      <c r="D629" s="782" t="s">
        <v>894</v>
      </c>
      <c r="E629" s="15">
        <v>45106</v>
      </c>
      <c r="F629" s="82">
        <f>E629+3</f>
        <v>45109</v>
      </c>
      <c r="G629" s="15">
        <f>F629+3</f>
        <v>45112</v>
      </c>
    </row>
    <row r="630" spans="1:7" s="5" customFormat="1" ht="15.75" customHeight="1">
      <c r="A630" s="24"/>
      <c r="B630" s="75" t="s">
        <v>243</v>
      </c>
      <c r="C630" s="93" t="s">
        <v>889</v>
      </c>
      <c r="D630" s="774"/>
      <c r="E630" s="82">
        <f t="shared" ref="E630:G633" si="81">E629+7</f>
        <v>45113</v>
      </c>
      <c r="F630" s="82">
        <f t="shared" si="81"/>
        <v>45116</v>
      </c>
      <c r="G630" s="15">
        <f t="shared" si="81"/>
        <v>45119</v>
      </c>
    </row>
    <row r="631" spans="1:7" s="5" customFormat="1" ht="15.75" customHeight="1">
      <c r="A631" s="24"/>
      <c r="B631" s="75" t="s">
        <v>243</v>
      </c>
      <c r="C631" s="93" t="s">
        <v>890</v>
      </c>
      <c r="D631" s="774"/>
      <c r="E631" s="82">
        <f t="shared" si="81"/>
        <v>45120</v>
      </c>
      <c r="F631" s="82">
        <f t="shared" si="81"/>
        <v>45123</v>
      </c>
      <c r="G631" s="15">
        <f t="shared" si="81"/>
        <v>45126</v>
      </c>
    </row>
    <row r="632" spans="1:7" s="5" customFormat="1" ht="15.75" customHeight="1">
      <c r="A632" s="24"/>
      <c r="B632" s="75" t="s">
        <v>243</v>
      </c>
      <c r="C632" s="93" t="s">
        <v>891</v>
      </c>
      <c r="D632" s="774"/>
      <c r="E632" s="82">
        <f t="shared" si="81"/>
        <v>45127</v>
      </c>
      <c r="F632" s="82">
        <f t="shared" si="81"/>
        <v>45130</v>
      </c>
      <c r="G632" s="15">
        <f t="shared" si="81"/>
        <v>45133</v>
      </c>
    </row>
    <row r="633" spans="1:7" s="5" customFormat="1" ht="15.75" customHeight="1">
      <c r="A633" s="47"/>
      <c r="B633" s="75" t="s">
        <v>243</v>
      </c>
      <c r="C633" s="93" t="s">
        <v>892</v>
      </c>
      <c r="D633" s="783"/>
      <c r="E633" s="82">
        <f t="shared" si="81"/>
        <v>45134</v>
      </c>
      <c r="F633" s="82">
        <f t="shared" si="81"/>
        <v>45137</v>
      </c>
      <c r="G633" s="15">
        <f t="shared" si="81"/>
        <v>45140</v>
      </c>
    </row>
    <row r="634" spans="1:7" s="5" customFormat="1" ht="15.75" customHeight="1">
      <c r="A634" s="24"/>
      <c r="B634" s="96"/>
      <c r="C634" s="22"/>
      <c r="D634" s="23"/>
      <c r="E634" s="23"/>
      <c r="F634" s="99"/>
      <c r="G634" s="99"/>
    </row>
    <row r="635" spans="1:7" s="5" customFormat="1" ht="15.75" customHeight="1">
      <c r="A635" s="24"/>
      <c r="B635" s="40"/>
      <c r="C635" s="40"/>
      <c r="D635" s="40"/>
      <c r="E635" s="16"/>
      <c r="F635" s="16"/>
      <c r="G635" s="17"/>
    </row>
    <row r="636" spans="1:7" s="5" customFormat="1" ht="15.75" customHeight="1">
      <c r="A636" s="24"/>
      <c r="B636" s="780" t="s">
        <v>22</v>
      </c>
      <c r="C636" s="780" t="s">
        <v>23</v>
      </c>
      <c r="D636" s="780" t="s">
        <v>24</v>
      </c>
      <c r="E636" s="75" t="s">
        <v>660</v>
      </c>
      <c r="F636" s="75" t="s">
        <v>25</v>
      </c>
      <c r="G636" s="75" t="s">
        <v>89</v>
      </c>
    </row>
    <row r="637" spans="1:7" s="5" customFormat="1" ht="15.75" customHeight="1">
      <c r="A637" s="24" t="s">
        <v>895</v>
      </c>
      <c r="B637" s="781"/>
      <c r="C637" s="781"/>
      <c r="D637" s="781"/>
      <c r="E637" s="39" t="s">
        <v>16</v>
      </c>
      <c r="F637" s="75" t="s">
        <v>26</v>
      </c>
      <c r="G637" s="75" t="s">
        <v>27</v>
      </c>
    </row>
    <row r="638" spans="1:7" s="5" customFormat="1" ht="15.75" customHeight="1">
      <c r="A638" s="24"/>
      <c r="B638" s="128" t="s">
        <v>896</v>
      </c>
      <c r="C638" s="85" t="s">
        <v>479</v>
      </c>
      <c r="D638" s="789" t="s">
        <v>897</v>
      </c>
      <c r="E638" s="112">
        <v>45106</v>
      </c>
      <c r="F638" s="111">
        <f>E638+3</f>
        <v>45109</v>
      </c>
      <c r="G638" s="15">
        <f>F638+4</f>
        <v>45113</v>
      </c>
    </row>
    <row r="639" spans="1:7" s="5" customFormat="1" ht="15.75" customHeight="1">
      <c r="A639" s="24"/>
      <c r="B639" s="85" t="s">
        <v>898</v>
      </c>
      <c r="C639" s="85" t="s">
        <v>480</v>
      </c>
      <c r="D639" s="774"/>
      <c r="E639" s="111">
        <f t="shared" ref="E639:G642" si="82">E638+7</f>
        <v>45113</v>
      </c>
      <c r="F639" s="111">
        <f t="shared" si="82"/>
        <v>45116</v>
      </c>
      <c r="G639" s="15">
        <f t="shared" si="82"/>
        <v>45120</v>
      </c>
    </row>
    <row r="640" spans="1:7" s="5" customFormat="1" ht="15.75" customHeight="1">
      <c r="A640" s="24"/>
      <c r="B640" s="128" t="s">
        <v>899</v>
      </c>
      <c r="C640" s="85" t="s">
        <v>480</v>
      </c>
      <c r="D640" s="774"/>
      <c r="E640" s="111">
        <f t="shared" si="82"/>
        <v>45120</v>
      </c>
      <c r="F640" s="111">
        <f t="shared" si="82"/>
        <v>45123</v>
      </c>
      <c r="G640" s="15">
        <f t="shared" si="82"/>
        <v>45127</v>
      </c>
    </row>
    <row r="641" spans="1:7" s="5" customFormat="1" ht="15.75" customHeight="1">
      <c r="A641" s="47"/>
      <c r="B641" s="128" t="s">
        <v>900</v>
      </c>
      <c r="C641" s="85" t="s">
        <v>901</v>
      </c>
      <c r="D641" s="774"/>
      <c r="E641" s="111">
        <f t="shared" si="82"/>
        <v>45127</v>
      </c>
      <c r="F641" s="111">
        <f t="shared" si="82"/>
        <v>45130</v>
      </c>
      <c r="G641" s="15">
        <f t="shared" si="82"/>
        <v>45134</v>
      </c>
    </row>
    <row r="642" spans="1:7" s="5" customFormat="1" ht="15.75" customHeight="1">
      <c r="A642" s="24"/>
      <c r="B642" s="85"/>
      <c r="C642" s="85"/>
      <c r="D642" s="783"/>
      <c r="E642" s="111">
        <f t="shared" si="82"/>
        <v>45134</v>
      </c>
      <c r="F642" s="111">
        <f t="shared" si="82"/>
        <v>45137</v>
      </c>
      <c r="G642" s="15">
        <f t="shared" si="82"/>
        <v>45141</v>
      </c>
    </row>
    <row r="643" spans="1:7" s="5" customFormat="1" ht="15.75" customHeight="1">
      <c r="A643" s="24"/>
      <c r="B643" s="96"/>
      <c r="C643" s="22"/>
      <c r="D643" s="23"/>
      <c r="E643" s="23"/>
      <c r="F643" s="99"/>
      <c r="G643" s="99"/>
    </row>
    <row r="644" spans="1:7" s="5" customFormat="1" ht="15.75" customHeight="1">
      <c r="A644" s="24" t="s">
        <v>902</v>
      </c>
      <c r="B644" s="866" t="s">
        <v>22</v>
      </c>
      <c r="C644" s="780" t="s">
        <v>23</v>
      </c>
      <c r="D644" s="780" t="s">
        <v>24</v>
      </c>
      <c r="E644" s="75" t="s">
        <v>660</v>
      </c>
      <c r="F644" s="75" t="s">
        <v>25</v>
      </c>
      <c r="G644" s="75" t="s">
        <v>90</v>
      </c>
    </row>
    <row r="645" spans="1:7" s="5" customFormat="1" ht="15.75" customHeight="1">
      <c r="A645" s="24"/>
      <c r="B645" s="781"/>
      <c r="C645" s="781"/>
      <c r="D645" s="781"/>
      <c r="E645" s="39" t="s">
        <v>16</v>
      </c>
      <c r="F645" s="75" t="s">
        <v>26</v>
      </c>
      <c r="G645" s="75" t="s">
        <v>27</v>
      </c>
    </row>
    <row r="646" spans="1:7" s="5" customFormat="1" ht="15.75" customHeight="1">
      <c r="A646" s="24"/>
      <c r="B646" s="75" t="s">
        <v>903</v>
      </c>
      <c r="C646" s="159" t="s">
        <v>904</v>
      </c>
      <c r="D646" s="790" t="s">
        <v>905</v>
      </c>
      <c r="E646" s="160">
        <v>45110</v>
      </c>
      <c r="F646" s="160">
        <f>E646+3</f>
        <v>45113</v>
      </c>
      <c r="G646" s="160">
        <f>F646+3</f>
        <v>45116</v>
      </c>
    </row>
    <row r="647" spans="1:7" s="5" customFormat="1" ht="15.75" customHeight="1">
      <c r="A647" s="24"/>
      <c r="B647" s="75" t="s">
        <v>903</v>
      </c>
      <c r="C647" s="159" t="s">
        <v>564</v>
      </c>
      <c r="D647" s="804"/>
      <c r="E647" s="160">
        <f t="shared" ref="E647:G650" si="83">E646+7</f>
        <v>45117</v>
      </c>
      <c r="F647" s="160">
        <f t="shared" si="83"/>
        <v>45120</v>
      </c>
      <c r="G647" s="160">
        <f t="shared" si="83"/>
        <v>45123</v>
      </c>
    </row>
    <row r="648" spans="1:7" s="5" customFormat="1" ht="15.75" customHeight="1">
      <c r="A648" s="24"/>
      <c r="B648" s="75" t="s">
        <v>906</v>
      </c>
      <c r="C648" s="159" t="s">
        <v>304</v>
      </c>
      <c r="D648" s="804"/>
      <c r="E648" s="160">
        <f t="shared" si="83"/>
        <v>45124</v>
      </c>
      <c r="F648" s="160">
        <f t="shared" si="83"/>
        <v>45127</v>
      </c>
      <c r="G648" s="160">
        <f t="shared" si="83"/>
        <v>45130</v>
      </c>
    </row>
    <row r="649" spans="1:7" s="5" customFormat="1" ht="15.75" customHeight="1">
      <c r="A649" s="24"/>
      <c r="B649" s="75" t="s">
        <v>906</v>
      </c>
      <c r="C649" s="159" t="s">
        <v>305</v>
      </c>
      <c r="D649" s="804"/>
      <c r="E649" s="160">
        <f t="shared" si="83"/>
        <v>45131</v>
      </c>
      <c r="F649" s="160">
        <f t="shared" si="83"/>
        <v>45134</v>
      </c>
      <c r="G649" s="160">
        <f t="shared" si="83"/>
        <v>45137</v>
      </c>
    </row>
    <row r="650" spans="1:7" s="5" customFormat="1" ht="15.75" customHeight="1">
      <c r="A650" s="24"/>
      <c r="B650" s="75" t="s">
        <v>903</v>
      </c>
      <c r="C650" s="159" t="s">
        <v>307</v>
      </c>
      <c r="D650" s="781"/>
      <c r="E650" s="160">
        <f t="shared" si="83"/>
        <v>45138</v>
      </c>
      <c r="F650" s="160">
        <f t="shared" si="83"/>
        <v>45141</v>
      </c>
      <c r="G650" s="160">
        <f t="shared" si="83"/>
        <v>45144</v>
      </c>
    </row>
    <row r="651" spans="1:7" s="5" customFormat="1" ht="15.75" customHeight="1">
      <c r="A651" s="24"/>
      <c r="B651" s="40"/>
      <c r="C651" s="51"/>
      <c r="D651" s="40"/>
      <c r="E651" s="40"/>
      <c r="F651" s="52"/>
      <c r="G651" s="52"/>
    </row>
    <row r="652" spans="1:7" s="5" customFormat="1" ht="15.75" customHeight="1">
      <c r="A652" s="24"/>
      <c r="B652" s="780" t="s">
        <v>22</v>
      </c>
      <c r="C652" s="780" t="s">
        <v>23</v>
      </c>
      <c r="D652" s="780" t="s">
        <v>24</v>
      </c>
      <c r="E652" s="75" t="s">
        <v>660</v>
      </c>
      <c r="F652" s="75" t="s">
        <v>25</v>
      </c>
      <c r="G652" s="75" t="s">
        <v>90</v>
      </c>
    </row>
    <row r="653" spans="1:7" s="5" customFormat="1" ht="15.75" customHeight="1">
      <c r="A653" s="24"/>
      <c r="B653" s="781"/>
      <c r="C653" s="781"/>
      <c r="D653" s="781"/>
      <c r="E653" s="39" t="s">
        <v>16</v>
      </c>
      <c r="F653" s="75" t="s">
        <v>26</v>
      </c>
      <c r="G653" s="75" t="s">
        <v>27</v>
      </c>
    </row>
    <row r="654" spans="1:7" s="5" customFormat="1" ht="15.75" customHeight="1">
      <c r="A654" s="24"/>
      <c r="B654" s="75" t="s">
        <v>907</v>
      </c>
      <c r="C654" s="161" t="s">
        <v>908</v>
      </c>
      <c r="D654" s="790" t="s">
        <v>909</v>
      </c>
      <c r="E654" s="15">
        <v>45109</v>
      </c>
      <c r="F654" s="15">
        <f>E654+3</f>
        <v>45112</v>
      </c>
      <c r="G654" s="15">
        <f>F654+3</f>
        <v>45115</v>
      </c>
    </row>
    <row r="655" spans="1:7" s="5" customFormat="1" ht="15.75" customHeight="1">
      <c r="A655" s="24"/>
      <c r="B655" s="75" t="s">
        <v>910</v>
      </c>
      <c r="C655" s="161" t="s">
        <v>908</v>
      </c>
      <c r="D655" s="804"/>
      <c r="E655" s="15">
        <f t="shared" ref="E655:G658" si="84">E654+7</f>
        <v>45116</v>
      </c>
      <c r="F655" s="15">
        <f t="shared" si="84"/>
        <v>45119</v>
      </c>
      <c r="G655" s="15">
        <f t="shared" si="84"/>
        <v>45122</v>
      </c>
    </row>
    <row r="656" spans="1:7" s="5" customFormat="1" ht="15.75" customHeight="1">
      <c r="A656" s="24"/>
      <c r="B656" s="75" t="s">
        <v>911</v>
      </c>
      <c r="C656" s="161" t="s">
        <v>912</v>
      </c>
      <c r="D656" s="804"/>
      <c r="E656" s="15">
        <f t="shared" si="84"/>
        <v>45123</v>
      </c>
      <c r="F656" s="15">
        <f t="shared" si="84"/>
        <v>45126</v>
      </c>
      <c r="G656" s="15">
        <f t="shared" si="84"/>
        <v>45129</v>
      </c>
    </row>
    <row r="657" spans="1:7" s="5" customFormat="1" ht="15.75" customHeight="1">
      <c r="A657" s="24"/>
      <c r="B657" s="75" t="s">
        <v>913</v>
      </c>
      <c r="C657" s="161" t="s">
        <v>912</v>
      </c>
      <c r="D657" s="804"/>
      <c r="E657" s="15">
        <f t="shared" si="84"/>
        <v>45130</v>
      </c>
      <c r="F657" s="15">
        <f t="shared" si="84"/>
        <v>45133</v>
      </c>
      <c r="G657" s="15">
        <f t="shared" si="84"/>
        <v>45136</v>
      </c>
    </row>
    <row r="658" spans="1:7" s="5" customFormat="1" ht="15.75" customHeight="1">
      <c r="A658" s="24"/>
      <c r="B658" s="75"/>
      <c r="C658" s="161"/>
      <c r="D658" s="781"/>
      <c r="E658" s="15">
        <f t="shared" si="84"/>
        <v>45137</v>
      </c>
      <c r="F658" s="15">
        <f t="shared" si="84"/>
        <v>45140</v>
      </c>
      <c r="G658" s="15">
        <f t="shared" si="84"/>
        <v>45143</v>
      </c>
    </row>
    <row r="659" spans="1:7" s="5" customFormat="1" ht="15.75" customHeight="1">
      <c r="A659" s="24"/>
      <c r="B659" s="40"/>
      <c r="C659" s="42"/>
      <c r="D659" s="40"/>
      <c r="E659" s="40"/>
      <c r="F659" s="17"/>
      <c r="G659" s="17"/>
    </row>
    <row r="660" spans="1:7" s="5" customFormat="1" ht="15.75" customHeight="1">
      <c r="A660" s="24"/>
      <c r="B660" s="96"/>
      <c r="C660" s="22"/>
      <c r="D660" s="23"/>
      <c r="E660" s="23"/>
      <c r="F660" s="99"/>
      <c r="G660" s="99"/>
    </row>
    <row r="661" spans="1:7" s="5" customFormat="1" ht="15.75" customHeight="1">
      <c r="A661" s="24" t="s">
        <v>914</v>
      </c>
      <c r="B661" s="780" t="s">
        <v>22</v>
      </c>
      <c r="C661" s="780" t="s">
        <v>23</v>
      </c>
      <c r="D661" s="780" t="s">
        <v>24</v>
      </c>
      <c r="E661" s="75" t="s">
        <v>660</v>
      </c>
      <c r="F661" s="75" t="s">
        <v>25</v>
      </c>
      <c r="G661" s="75" t="s">
        <v>94</v>
      </c>
    </row>
    <row r="662" spans="1:7" s="5" customFormat="1" ht="15.75" customHeight="1">
      <c r="A662" s="24"/>
      <c r="B662" s="781"/>
      <c r="C662" s="781"/>
      <c r="D662" s="781"/>
      <c r="E662" s="39" t="s">
        <v>16</v>
      </c>
      <c r="F662" s="75" t="s">
        <v>26</v>
      </c>
      <c r="G662" s="75" t="s">
        <v>27</v>
      </c>
    </row>
    <row r="663" spans="1:7" s="5" customFormat="1" ht="15.75" customHeight="1">
      <c r="A663" s="24"/>
      <c r="B663" s="155" t="s">
        <v>244</v>
      </c>
      <c r="C663" s="155" t="s">
        <v>313</v>
      </c>
      <c r="D663" s="782" t="s">
        <v>915</v>
      </c>
      <c r="E663" s="112">
        <v>45109</v>
      </c>
      <c r="F663" s="112">
        <f>E663+3</f>
        <v>45112</v>
      </c>
      <c r="G663" s="15">
        <f>F663+3</f>
        <v>45115</v>
      </c>
    </row>
    <row r="664" spans="1:7" s="5" customFormat="1" ht="15.75" customHeight="1">
      <c r="A664" s="24"/>
      <c r="B664" s="155" t="s">
        <v>244</v>
      </c>
      <c r="C664" s="155" t="s">
        <v>414</v>
      </c>
      <c r="D664" s="804"/>
      <c r="E664" s="112">
        <f t="shared" ref="E664:G667" si="85">E663+7</f>
        <v>45116</v>
      </c>
      <c r="F664" s="112">
        <f t="shared" si="85"/>
        <v>45119</v>
      </c>
      <c r="G664" s="15">
        <f t="shared" si="85"/>
        <v>45122</v>
      </c>
    </row>
    <row r="665" spans="1:7" s="5" customFormat="1" ht="15.75" customHeight="1">
      <c r="A665" s="24"/>
      <c r="B665" s="155" t="s">
        <v>244</v>
      </c>
      <c r="C665" s="155" t="s">
        <v>415</v>
      </c>
      <c r="D665" s="804"/>
      <c r="E665" s="112">
        <f t="shared" si="85"/>
        <v>45123</v>
      </c>
      <c r="F665" s="112">
        <f t="shared" si="85"/>
        <v>45126</v>
      </c>
      <c r="G665" s="15">
        <f t="shared" si="85"/>
        <v>45129</v>
      </c>
    </row>
    <row r="666" spans="1:7" s="5" customFormat="1" ht="15.75" customHeight="1">
      <c r="A666" s="24"/>
      <c r="B666" s="128" t="s">
        <v>244</v>
      </c>
      <c r="C666" s="155" t="s">
        <v>416</v>
      </c>
      <c r="D666" s="804"/>
      <c r="E666" s="112">
        <f t="shared" si="85"/>
        <v>45130</v>
      </c>
      <c r="F666" s="112">
        <f t="shared" si="85"/>
        <v>45133</v>
      </c>
      <c r="G666" s="15">
        <f t="shared" si="85"/>
        <v>45136</v>
      </c>
    </row>
    <row r="667" spans="1:7" s="5" customFormat="1" ht="15.75" customHeight="1">
      <c r="A667" s="24"/>
      <c r="B667" s="126" t="s">
        <v>244</v>
      </c>
      <c r="C667" s="155" t="s">
        <v>481</v>
      </c>
      <c r="D667" s="777"/>
      <c r="E667" s="112">
        <f t="shared" si="85"/>
        <v>45137</v>
      </c>
      <c r="F667" s="112">
        <f t="shared" si="85"/>
        <v>45140</v>
      </c>
      <c r="G667" s="15">
        <f t="shared" si="85"/>
        <v>45143</v>
      </c>
    </row>
    <row r="668" spans="1:7" s="5" customFormat="1" ht="15.75" customHeight="1">
      <c r="A668" s="24"/>
      <c r="B668" s="22"/>
      <c r="C668" s="22"/>
      <c r="D668" s="22"/>
      <c r="E668" s="22"/>
      <c r="F668" s="23"/>
      <c r="G668" s="99"/>
    </row>
    <row r="669" spans="1:7" s="5" customFormat="1" ht="15.75" customHeight="1">
      <c r="A669" s="24"/>
      <c r="B669" s="780" t="s">
        <v>664</v>
      </c>
      <c r="C669" s="780" t="s">
        <v>23</v>
      </c>
      <c r="D669" s="780" t="s">
        <v>24</v>
      </c>
      <c r="E669" s="75" t="s">
        <v>660</v>
      </c>
      <c r="F669" s="75" t="s">
        <v>25</v>
      </c>
      <c r="G669" s="75" t="s">
        <v>94</v>
      </c>
    </row>
    <row r="670" spans="1:7" s="5" customFormat="1" ht="15.75" customHeight="1">
      <c r="A670" s="24"/>
      <c r="B670" s="781"/>
      <c r="C670" s="781"/>
      <c r="D670" s="781"/>
      <c r="E670" s="39" t="s">
        <v>16</v>
      </c>
      <c r="F670" s="75" t="s">
        <v>26</v>
      </c>
      <c r="G670" s="75" t="s">
        <v>27</v>
      </c>
    </row>
    <row r="671" spans="1:7" s="5" customFormat="1" ht="15.75" customHeight="1">
      <c r="A671" s="24"/>
      <c r="B671" s="75" t="s">
        <v>916</v>
      </c>
      <c r="C671" s="161" t="s">
        <v>917</v>
      </c>
      <c r="D671" s="773" t="s">
        <v>918</v>
      </c>
      <c r="E671" s="15">
        <v>45105</v>
      </c>
      <c r="F671" s="15">
        <f>E671+3</f>
        <v>45108</v>
      </c>
      <c r="G671" s="15">
        <f>F671+4</f>
        <v>45112</v>
      </c>
    </row>
    <row r="672" spans="1:7" s="5" customFormat="1" ht="15.75" customHeight="1">
      <c r="A672" s="24"/>
      <c r="B672" s="75" t="s">
        <v>919</v>
      </c>
      <c r="C672" s="161" t="s">
        <v>344</v>
      </c>
      <c r="D672" s="774"/>
      <c r="E672" s="15">
        <f t="shared" ref="E672:G675" si="86">E671+7</f>
        <v>45112</v>
      </c>
      <c r="F672" s="15">
        <f t="shared" si="86"/>
        <v>45115</v>
      </c>
      <c r="G672" s="15">
        <f t="shared" si="86"/>
        <v>45119</v>
      </c>
    </row>
    <row r="673" spans="1:7" s="5" customFormat="1" ht="15.75" customHeight="1">
      <c r="A673" s="24"/>
      <c r="B673" s="75" t="s">
        <v>919</v>
      </c>
      <c r="C673" s="161" t="s">
        <v>345</v>
      </c>
      <c r="D673" s="774"/>
      <c r="E673" s="15">
        <f t="shared" si="86"/>
        <v>45119</v>
      </c>
      <c r="F673" s="15">
        <f t="shared" si="86"/>
        <v>45122</v>
      </c>
      <c r="G673" s="15">
        <f t="shared" si="86"/>
        <v>45126</v>
      </c>
    </row>
    <row r="674" spans="1:7" s="5" customFormat="1" ht="15.75" customHeight="1">
      <c r="A674" s="24"/>
      <c r="B674" s="75" t="s">
        <v>919</v>
      </c>
      <c r="C674" s="161" t="s">
        <v>254</v>
      </c>
      <c r="D674" s="774"/>
      <c r="E674" s="15">
        <f t="shared" si="86"/>
        <v>45126</v>
      </c>
      <c r="F674" s="15">
        <f t="shared" si="86"/>
        <v>45129</v>
      </c>
      <c r="G674" s="15">
        <f t="shared" si="86"/>
        <v>45133</v>
      </c>
    </row>
    <row r="675" spans="1:7" s="5" customFormat="1" ht="15.75" customHeight="1">
      <c r="A675" s="24"/>
      <c r="B675" s="75"/>
      <c r="C675" s="161"/>
      <c r="D675" s="783"/>
      <c r="E675" s="15">
        <f t="shared" si="86"/>
        <v>45133</v>
      </c>
      <c r="F675" s="15">
        <f t="shared" si="86"/>
        <v>45136</v>
      </c>
      <c r="G675" s="15">
        <f t="shared" si="86"/>
        <v>45140</v>
      </c>
    </row>
    <row r="676" spans="1:7" s="5" customFormat="1" ht="15.75" customHeight="1">
      <c r="A676" s="24"/>
      <c r="B676" s="32"/>
      <c r="C676" s="40"/>
      <c r="D676" s="40"/>
      <c r="E676" s="40"/>
      <c r="F676" s="17"/>
      <c r="G676" s="17"/>
    </row>
    <row r="677" spans="1:7" s="5" customFormat="1" ht="15.75" customHeight="1">
      <c r="A677" s="24"/>
      <c r="B677" s="96"/>
      <c r="C677" s="22"/>
      <c r="D677" s="23"/>
      <c r="E677" s="23"/>
      <c r="F677" s="99"/>
      <c r="G677" s="99"/>
    </row>
    <row r="678" spans="1:7" s="5" customFormat="1" ht="15.75" customHeight="1">
      <c r="A678" s="24"/>
      <c r="B678" s="780" t="s">
        <v>22</v>
      </c>
      <c r="C678" s="780" t="s">
        <v>23</v>
      </c>
      <c r="D678" s="780" t="s">
        <v>24</v>
      </c>
      <c r="E678" s="75" t="s">
        <v>669</v>
      </c>
      <c r="F678" s="75" t="s">
        <v>25</v>
      </c>
      <c r="G678" s="75" t="s">
        <v>920</v>
      </c>
    </row>
    <row r="679" spans="1:7" s="5" customFormat="1" ht="15.75" customHeight="1">
      <c r="A679" s="24" t="s">
        <v>95</v>
      </c>
      <c r="B679" s="781"/>
      <c r="C679" s="781"/>
      <c r="D679" s="781"/>
      <c r="E679" s="39" t="s">
        <v>16</v>
      </c>
      <c r="F679" s="75" t="s">
        <v>26</v>
      </c>
      <c r="G679" s="75" t="s">
        <v>27</v>
      </c>
    </row>
    <row r="680" spans="1:7" s="5" customFormat="1" ht="15.75" customHeight="1">
      <c r="A680" s="24"/>
      <c r="B680" s="129" t="s">
        <v>921</v>
      </c>
      <c r="C680" s="120" t="s">
        <v>922</v>
      </c>
      <c r="D680" s="806" t="s">
        <v>923</v>
      </c>
      <c r="E680" s="15">
        <v>45104</v>
      </c>
      <c r="F680" s="15">
        <f>E680+4</f>
        <v>45108</v>
      </c>
      <c r="G680" s="15">
        <f>F680+4</f>
        <v>45112</v>
      </c>
    </row>
    <row r="681" spans="1:7" s="5" customFormat="1" ht="15.75" customHeight="1">
      <c r="A681" s="24"/>
      <c r="B681" s="129" t="s">
        <v>924</v>
      </c>
      <c r="C681" s="120" t="s">
        <v>343</v>
      </c>
      <c r="D681" s="806"/>
      <c r="E681" s="15">
        <f t="shared" ref="E681:G684" si="87">E680+7</f>
        <v>45111</v>
      </c>
      <c r="F681" s="15">
        <f t="shared" si="87"/>
        <v>45115</v>
      </c>
      <c r="G681" s="15">
        <f t="shared" si="87"/>
        <v>45119</v>
      </c>
    </row>
    <row r="682" spans="1:7" s="5" customFormat="1" ht="15.75" customHeight="1">
      <c r="A682" s="24"/>
      <c r="B682" s="129" t="s">
        <v>924</v>
      </c>
      <c r="C682" s="120" t="s">
        <v>572</v>
      </c>
      <c r="D682" s="806"/>
      <c r="E682" s="15">
        <f t="shared" si="87"/>
        <v>45118</v>
      </c>
      <c r="F682" s="15">
        <f t="shared" si="87"/>
        <v>45122</v>
      </c>
      <c r="G682" s="15">
        <f t="shared" si="87"/>
        <v>45126</v>
      </c>
    </row>
    <row r="683" spans="1:7" s="5" customFormat="1" ht="15.75" customHeight="1">
      <c r="A683" s="24"/>
      <c r="B683" s="129" t="s">
        <v>17</v>
      </c>
      <c r="C683" s="120" t="s">
        <v>573</v>
      </c>
      <c r="D683" s="806"/>
      <c r="E683" s="15">
        <f t="shared" si="87"/>
        <v>45125</v>
      </c>
      <c r="F683" s="15">
        <f t="shared" si="87"/>
        <v>45129</v>
      </c>
      <c r="G683" s="15">
        <f t="shared" si="87"/>
        <v>45133</v>
      </c>
    </row>
    <row r="684" spans="1:7" s="5" customFormat="1" ht="15.75" customHeight="1">
      <c r="A684" s="47"/>
      <c r="B684" s="129" t="s">
        <v>924</v>
      </c>
      <c r="C684" s="120" t="s">
        <v>574</v>
      </c>
      <c r="D684" s="806"/>
      <c r="E684" s="15">
        <f t="shared" si="87"/>
        <v>45132</v>
      </c>
      <c r="F684" s="15">
        <f t="shared" si="87"/>
        <v>45136</v>
      </c>
      <c r="G684" s="15">
        <f t="shared" si="87"/>
        <v>45140</v>
      </c>
    </row>
    <row r="685" spans="1:7" s="5" customFormat="1" ht="15.75" customHeight="1">
      <c r="A685" s="24"/>
      <c r="B685" s="40"/>
      <c r="C685" s="40"/>
      <c r="D685" s="40"/>
      <c r="E685" s="17"/>
      <c r="F685" s="17"/>
      <c r="G685" s="17"/>
    </row>
    <row r="686" spans="1:7" s="5" customFormat="1" ht="15.75" customHeight="1">
      <c r="A686" s="24"/>
      <c r="B686" s="96"/>
      <c r="C686" s="22"/>
      <c r="D686" s="23"/>
      <c r="E686" s="23"/>
      <c r="F686" s="99"/>
      <c r="G686" s="99"/>
    </row>
    <row r="687" spans="1:7" s="5" customFormat="1" ht="15.75" customHeight="1">
      <c r="A687" s="24"/>
      <c r="B687" s="778" t="s">
        <v>22</v>
      </c>
      <c r="C687" s="778" t="s">
        <v>23</v>
      </c>
      <c r="D687" s="778" t="s">
        <v>24</v>
      </c>
      <c r="E687" s="75" t="s">
        <v>669</v>
      </c>
      <c r="F687" s="75" t="s">
        <v>25</v>
      </c>
      <c r="G687" s="75" t="s">
        <v>925</v>
      </c>
    </row>
    <row r="688" spans="1:7" s="5" customFormat="1" ht="15.75" customHeight="1">
      <c r="A688" s="24" t="s">
        <v>926</v>
      </c>
      <c r="B688" s="779"/>
      <c r="C688" s="779"/>
      <c r="D688" s="779"/>
      <c r="E688" s="75" t="s">
        <v>16</v>
      </c>
      <c r="F688" s="75" t="s">
        <v>26</v>
      </c>
      <c r="G688" s="75" t="s">
        <v>27</v>
      </c>
    </row>
    <row r="689" spans="1:7" s="5" customFormat="1" ht="15.75" customHeight="1">
      <c r="A689" s="24"/>
      <c r="B689" s="155" t="s">
        <v>927</v>
      </c>
      <c r="C689" s="162" t="s">
        <v>312</v>
      </c>
      <c r="D689" s="784" t="s">
        <v>928</v>
      </c>
      <c r="E689" s="15">
        <v>45108</v>
      </c>
      <c r="F689" s="15">
        <f>E689+3</f>
        <v>45111</v>
      </c>
      <c r="G689" s="15">
        <f>F689+5</f>
        <v>45116</v>
      </c>
    </row>
    <row r="690" spans="1:7" s="5" customFormat="1" ht="15.75" customHeight="1">
      <c r="A690" s="24"/>
      <c r="B690" s="155" t="s">
        <v>927</v>
      </c>
      <c r="C690" s="162" t="s">
        <v>482</v>
      </c>
      <c r="D690" s="859"/>
      <c r="E690" s="15">
        <f t="shared" ref="E690:G693" si="88">E689+7</f>
        <v>45115</v>
      </c>
      <c r="F690" s="15">
        <f t="shared" si="88"/>
        <v>45118</v>
      </c>
      <c r="G690" s="15">
        <f t="shared" si="88"/>
        <v>45123</v>
      </c>
    </row>
    <row r="691" spans="1:7" s="5" customFormat="1" ht="15.75" customHeight="1">
      <c r="A691" s="24"/>
      <c r="B691" s="155" t="s">
        <v>927</v>
      </c>
      <c r="C691" s="162" t="s">
        <v>483</v>
      </c>
      <c r="D691" s="859"/>
      <c r="E691" s="15">
        <f t="shared" si="88"/>
        <v>45122</v>
      </c>
      <c r="F691" s="15">
        <f t="shared" si="88"/>
        <v>45125</v>
      </c>
      <c r="G691" s="15">
        <f t="shared" si="88"/>
        <v>45130</v>
      </c>
    </row>
    <row r="692" spans="1:7" s="5" customFormat="1" ht="15.75" customHeight="1">
      <c r="A692" s="24"/>
      <c r="B692" s="155" t="s">
        <v>927</v>
      </c>
      <c r="C692" s="162" t="s">
        <v>484</v>
      </c>
      <c r="D692" s="859"/>
      <c r="E692" s="15">
        <f t="shared" si="88"/>
        <v>45129</v>
      </c>
      <c r="F692" s="15">
        <f t="shared" si="88"/>
        <v>45132</v>
      </c>
      <c r="G692" s="15">
        <f t="shared" si="88"/>
        <v>45137</v>
      </c>
    </row>
    <row r="693" spans="1:7" s="5" customFormat="1" ht="15.75" customHeight="1">
      <c r="A693" s="24"/>
      <c r="B693" s="155" t="s">
        <v>927</v>
      </c>
      <c r="C693" s="162" t="s">
        <v>485</v>
      </c>
      <c r="D693" s="785"/>
      <c r="E693" s="15">
        <f t="shared" si="88"/>
        <v>45136</v>
      </c>
      <c r="F693" s="15">
        <f t="shared" si="88"/>
        <v>45139</v>
      </c>
      <c r="G693" s="15">
        <f t="shared" si="88"/>
        <v>45144</v>
      </c>
    </row>
    <row r="694" spans="1:7" s="5" customFormat="1" ht="15.75" customHeight="1">
      <c r="A694" s="24"/>
      <c r="B694" s="22"/>
      <c r="C694" s="22"/>
      <c r="D694" s="23"/>
      <c r="E694" s="23"/>
      <c r="F694" s="99"/>
      <c r="G694" s="99"/>
    </row>
    <row r="695" spans="1:7" s="5" customFormat="1" ht="15.75">
      <c r="A695" s="24"/>
      <c r="B695" s="780" t="s">
        <v>664</v>
      </c>
      <c r="C695" s="780" t="s">
        <v>23</v>
      </c>
      <c r="D695" s="780" t="s">
        <v>24</v>
      </c>
      <c r="E695" s="75" t="s">
        <v>660</v>
      </c>
      <c r="F695" s="75" t="s">
        <v>25</v>
      </c>
      <c r="G695" s="75" t="s">
        <v>96</v>
      </c>
    </row>
    <row r="696" spans="1:7" s="5" customFormat="1" ht="15.75" customHeight="1">
      <c r="A696" s="24"/>
      <c r="B696" s="781"/>
      <c r="C696" s="781"/>
      <c r="D696" s="781"/>
      <c r="E696" s="39" t="s">
        <v>16</v>
      </c>
      <c r="F696" s="75" t="s">
        <v>26</v>
      </c>
      <c r="G696" s="75" t="s">
        <v>27</v>
      </c>
    </row>
    <row r="697" spans="1:7" s="5" customFormat="1" ht="15.75" customHeight="1">
      <c r="A697" s="24"/>
      <c r="B697" s="75" t="s">
        <v>929</v>
      </c>
      <c r="C697" s="120" t="s">
        <v>312</v>
      </c>
      <c r="D697" s="832" t="s">
        <v>930</v>
      </c>
      <c r="E697" s="15">
        <v>45111</v>
      </c>
      <c r="F697" s="15">
        <f>E697+3</f>
        <v>45114</v>
      </c>
      <c r="G697" s="15">
        <f>F697+3</f>
        <v>45117</v>
      </c>
    </row>
    <row r="698" spans="1:7" s="5" customFormat="1" ht="15.75" customHeight="1">
      <c r="A698" s="24"/>
      <c r="B698" s="75" t="s">
        <v>929</v>
      </c>
      <c r="C698" s="120" t="s">
        <v>482</v>
      </c>
      <c r="D698" s="804"/>
      <c r="E698" s="15">
        <f t="shared" ref="E698:G701" si="89">E697+7</f>
        <v>45118</v>
      </c>
      <c r="F698" s="15">
        <f t="shared" si="89"/>
        <v>45121</v>
      </c>
      <c r="G698" s="15">
        <f t="shared" si="89"/>
        <v>45124</v>
      </c>
    </row>
    <row r="699" spans="1:7" s="5" customFormat="1" ht="15.75" customHeight="1">
      <c r="A699" s="24"/>
      <c r="B699" s="75" t="s">
        <v>929</v>
      </c>
      <c r="C699" s="120" t="s">
        <v>483</v>
      </c>
      <c r="D699" s="804"/>
      <c r="E699" s="15">
        <f t="shared" si="89"/>
        <v>45125</v>
      </c>
      <c r="F699" s="15">
        <f t="shared" si="89"/>
        <v>45128</v>
      </c>
      <c r="G699" s="15">
        <f t="shared" si="89"/>
        <v>45131</v>
      </c>
    </row>
    <row r="700" spans="1:7" s="5" customFormat="1" ht="15.75" customHeight="1">
      <c r="A700" s="24"/>
      <c r="B700" s="75" t="s">
        <v>929</v>
      </c>
      <c r="C700" s="120" t="s">
        <v>484</v>
      </c>
      <c r="D700" s="804"/>
      <c r="E700" s="15">
        <f t="shared" si="89"/>
        <v>45132</v>
      </c>
      <c r="F700" s="15">
        <f t="shared" si="89"/>
        <v>45135</v>
      </c>
      <c r="G700" s="15">
        <f t="shared" si="89"/>
        <v>45138</v>
      </c>
    </row>
    <row r="701" spans="1:7" s="5" customFormat="1" ht="15.75" customHeight="1">
      <c r="A701" s="24"/>
      <c r="B701" s="75" t="s">
        <v>929</v>
      </c>
      <c r="C701" s="120" t="s">
        <v>485</v>
      </c>
      <c r="D701" s="781"/>
      <c r="E701" s="15">
        <f t="shared" si="89"/>
        <v>45139</v>
      </c>
      <c r="F701" s="15">
        <f t="shared" si="89"/>
        <v>45142</v>
      </c>
      <c r="G701" s="15">
        <f t="shared" si="89"/>
        <v>45145</v>
      </c>
    </row>
    <row r="702" spans="1:7" s="5" customFormat="1" ht="15.75" customHeight="1">
      <c r="A702" s="24"/>
      <c r="B702" s="40"/>
      <c r="C702" s="40"/>
      <c r="D702" s="40"/>
      <c r="E702" s="40"/>
      <c r="F702" s="17"/>
      <c r="G702" s="17"/>
    </row>
    <row r="703" spans="1:7" s="5" customFormat="1" ht="15.75" customHeight="1">
      <c r="A703" s="24"/>
      <c r="B703" s="96"/>
      <c r="C703" s="22"/>
      <c r="D703" s="23"/>
      <c r="E703" s="23"/>
      <c r="F703" s="99"/>
      <c r="G703" s="99"/>
    </row>
    <row r="704" spans="1:7" s="5" customFormat="1" ht="15.75" customHeight="1">
      <c r="A704" s="24" t="s">
        <v>931</v>
      </c>
      <c r="B704" s="780" t="s">
        <v>22</v>
      </c>
      <c r="C704" s="780" t="s">
        <v>23</v>
      </c>
      <c r="D704" s="780" t="s">
        <v>24</v>
      </c>
      <c r="E704" s="75" t="s">
        <v>660</v>
      </c>
      <c r="F704" s="75" t="s">
        <v>25</v>
      </c>
      <c r="G704" s="75" t="s">
        <v>97</v>
      </c>
    </row>
    <row r="705" spans="1:7" s="5" customFormat="1" ht="15.75" customHeight="1">
      <c r="A705" s="24"/>
      <c r="B705" s="781"/>
      <c r="C705" s="781"/>
      <c r="D705" s="781"/>
      <c r="E705" s="39" t="s">
        <v>16</v>
      </c>
      <c r="F705" s="75" t="s">
        <v>26</v>
      </c>
      <c r="G705" s="75" t="s">
        <v>27</v>
      </c>
    </row>
    <row r="706" spans="1:7" s="5" customFormat="1" ht="15.75" customHeight="1">
      <c r="A706" s="24"/>
      <c r="B706" s="129" t="s">
        <v>921</v>
      </c>
      <c r="C706" s="120" t="s">
        <v>932</v>
      </c>
      <c r="D706" s="806" t="s">
        <v>933</v>
      </c>
      <c r="E706" s="15">
        <v>45104</v>
      </c>
      <c r="F706" s="15">
        <f>E706+4</f>
        <v>45108</v>
      </c>
      <c r="G706" s="15">
        <f>F706+4</f>
        <v>45112</v>
      </c>
    </row>
    <row r="707" spans="1:7" s="5" customFormat="1" ht="15.75" customHeight="1">
      <c r="A707" s="24"/>
      <c r="B707" s="129" t="s">
        <v>921</v>
      </c>
      <c r="C707" s="120" t="s">
        <v>343</v>
      </c>
      <c r="D707" s="806"/>
      <c r="E707" s="15">
        <f t="shared" ref="E707:G710" si="90">E706+7</f>
        <v>45111</v>
      </c>
      <c r="F707" s="15">
        <f t="shared" si="90"/>
        <v>45115</v>
      </c>
      <c r="G707" s="15">
        <f t="shared" si="90"/>
        <v>45119</v>
      </c>
    </row>
    <row r="708" spans="1:7" s="5" customFormat="1" ht="15.75" customHeight="1">
      <c r="A708" s="24"/>
      <c r="B708" s="129" t="s">
        <v>921</v>
      </c>
      <c r="C708" s="120" t="s">
        <v>572</v>
      </c>
      <c r="D708" s="806"/>
      <c r="E708" s="15">
        <f t="shared" si="90"/>
        <v>45118</v>
      </c>
      <c r="F708" s="15">
        <f t="shared" si="90"/>
        <v>45122</v>
      </c>
      <c r="G708" s="15">
        <f t="shared" si="90"/>
        <v>45126</v>
      </c>
    </row>
    <row r="709" spans="1:7" s="5" customFormat="1" ht="15.75" customHeight="1">
      <c r="A709" s="24"/>
      <c r="B709" s="129" t="s">
        <v>17</v>
      </c>
      <c r="C709" s="120" t="s">
        <v>573</v>
      </c>
      <c r="D709" s="806"/>
      <c r="E709" s="15">
        <f t="shared" si="90"/>
        <v>45125</v>
      </c>
      <c r="F709" s="15">
        <f t="shared" si="90"/>
        <v>45129</v>
      </c>
      <c r="G709" s="15">
        <f t="shared" si="90"/>
        <v>45133</v>
      </c>
    </row>
    <row r="710" spans="1:7" s="5" customFormat="1" ht="15.75" customHeight="1">
      <c r="A710" s="24"/>
      <c r="B710" s="129" t="s">
        <v>921</v>
      </c>
      <c r="C710" s="120" t="s">
        <v>574</v>
      </c>
      <c r="D710" s="806"/>
      <c r="E710" s="15">
        <f t="shared" si="90"/>
        <v>45132</v>
      </c>
      <c r="F710" s="15">
        <f t="shared" si="90"/>
        <v>45136</v>
      </c>
      <c r="G710" s="15">
        <f t="shared" si="90"/>
        <v>45140</v>
      </c>
    </row>
    <row r="711" spans="1:7" s="5" customFormat="1" ht="15.75" customHeight="1">
      <c r="A711" s="24"/>
      <c r="B711" s="820"/>
      <c r="C711" s="820"/>
      <c r="D711" s="820"/>
      <c r="E711" s="17"/>
      <c r="F711" s="17"/>
      <c r="G711" s="17"/>
    </row>
    <row r="712" spans="1:7" s="5" customFormat="1" ht="15.75" customHeight="1">
      <c r="A712" s="24"/>
      <c r="B712" s="821"/>
      <c r="C712" s="821"/>
      <c r="D712" s="821"/>
      <c r="E712" s="17"/>
      <c r="F712" s="17"/>
      <c r="G712" s="17"/>
    </row>
    <row r="713" spans="1:7" s="5" customFormat="1" ht="15.75" customHeight="1">
      <c r="A713" s="49" t="s">
        <v>877</v>
      </c>
      <c r="B713" s="50"/>
      <c r="C713" s="50"/>
      <c r="D713" s="50"/>
      <c r="E713" s="50"/>
      <c r="F713" s="50"/>
      <c r="G713" s="50"/>
    </row>
    <row r="714" spans="1:7" s="5" customFormat="1" ht="15.75" customHeight="1">
      <c r="A714" s="24"/>
      <c r="B714" s="22"/>
      <c r="C714" s="99"/>
      <c r="D714" s="11"/>
      <c r="E714" s="23"/>
      <c r="F714" s="99"/>
      <c r="G714" s="99"/>
    </row>
    <row r="715" spans="1:7" s="5" customFormat="1" ht="15.75" customHeight="1">
      <c r="A715" s="24" t="s">
        <v>934</v>
      </c>
      <c r="B715" s="780" t="s">
        <v>22</v>
      </c>
      <c r="C715" s="776" t="s">
        <v>23</v>
      </c>
      <c r="D715" s="776" t="s">
        <v>24</v>
      </c>
      <c r="E715" s="75" t="s">
        <v>660</v>
      </c>
      <c r="F715" s="75" t="s">
        <v>25</v>
      </c>
      <c r="G715" s="92" t="s">
        <v>935</v>
      </c>
    </row>
    <row r="716" spans="1:7" s="5" customFormat="1" ht="15.75" customHeight="1">
      <c r="A716" s="24"/>
      <c r="B716" s="781"/>
      <c r="C716" s="777"/>
      <c r="D716" s="777"/>
      <c r="E716" s="93" t="s">
        <v>16</v>
      </c>
      <c r="F716" s="25" t="s">
        <v>26</v>
      </c>
      <c r="G716" s="75" t="s">
        <v>27</v>
      </c>
    </row>
    <row r="717" spans="1:7" s="5" customFormat="1" ht="15.75" customHeight="1">
      <c r="A717" s="24"/>
      <c r="B717" s="35" t="s">
        <v>644</v>
      </c>
      <c r="C717" s="44" t="s">
        <v>647</v>
      </c>
      <c r="D717" s="801" t="s">
        <v>650</v>
      </c>
      <c r="E717" s="34">
        <v>45105</v>
      </c>
      <c r="F717" s="34">
        <f>E717+4</f>
        <v>45109</v>
      </c>
      <c r="G717" s="15">
        <f>F717+3</f>
        <v>45112</v>
      </c>
    </row>
    <row r="718" spans="1:7" s="5" customFormat="1" ht="15.75" customHeight="1">
      <c r="A718" s="24"/>
      <c r="B718" s="87" t="s">
        <v>645</v>
      </c>
      <c r="C718" s="87" t="s">
        <v>648</v>
      </c>
      <c r="D718" s="802"/>
      <c r="E718" s="34">
        <f t="shared" ref="E718:G721" si="91">E717+7</f>
        <v>45112</v>
      </c>
      <c r="F718" s="34">
        <f t="shared" si="91"/>
        <v>45116</v>
      </c>
      <c r="G718" s="15">
        <f t="shared" si="91"/>
        <v>45119</v>
      </c>
    </row>
    <row r="719" spans="1:7" s="5" customFormat="1" ht="15.75" customHeight="1">
      <c r="A719" s="24"/>
      <c r="B719" s="85" t="s">
        <v>646</v>
      </c>
      <c r="C719" s="70" t="s">
        <v>648</v>
      </c>
      <c r="D719" s="802"/>
      <c r="E719" s="34">
        <f t="shared" si="91"/>
        <v>45119</v>
      </c>
      <c r="F719" s="34">
        <f t="shared" si="91"/>
        <v>45123</v>
      </c>
      <c r="G719" s="15">
        <f t="shared" si="91"/>
        <v>45126</v>
      </c>
    </row>
    <row r="720" spans="1:7" s="5" customFormat="1" ht="15.75" customHeight="1">
      <c r="A720" s="53"/>
      <c r="B720" s="87" t="s">
        <v>645</v>
      </c>
      <c r="C720" s="84" t="s">
        <v>649</v>
      </c>
      <c r="D720" s="802"/>
      <c r="E720" s="34">
        <f t="shared" si="91"/>
        <v>45126</v>
      </c>
      <c r="F720" s="34">
        <f t="shared" si="91"/>
        <v>45130</v>
      </c>
      <c r="G720" s="15">
        <f t="shared" si="91"/>
        <v>45133</v>
      </c>
    </row>
    <row r="721" spans="1:7" s="5" customFormat="1" ht="15.75" customHeight="1">
      <c r="A721" s="24"/>
      <c r="B721" s="85" t="s">
        <v>646</v>
      </c>
      <c r="C721" s="84" t="s">
        <v>649</v>
      </c>
      <c r="D721" s="803"/>
      <c r="E721" s="34">
        <f t="shared" si="91"/>
        <v>45133</v>
      </c>
      <c r="F721" s="34">
        <f t="shared" si="91"/>
        <v>45137</v>
      </c>
      <c r="G721" s="15">
        <f t="shared" si="91"/>
        <v>45140</v>
      </c>
    </row>
    <row r="722" spans="1:7" s="5" customFormat="1" ht="15.75" customHeight="1">
      <c r="A722" s="24"/>
      <c r="B722" s="18"/>
      <c r="C722" s="18"/>
      <c r="D722" s="76"/>
      <c r="E722" s="17"/>
      <c r="F722" s="17"/>
      <c r="G722" s="17"/>
    </row>
    <row r="723" spans="1:7" s="5" customFormat="1" ht="15.75" customHeight="1">
      <c r="A723" s="24"/>
      <c r="B723" s="780" t="s">
        <v>22</v>
      </c>
      <c r="C723" s="776" t="s">
        <v>23</v>
      </c>
      <c r="D723" s="776" t="s">
        <v>24</v>
      </c>
      <c r="E723" s="75" t="s">
        <v>660</v>
      </c>
      <c r="F723" s="75" t="s">
        <v>25</v>
      </c>
      <c r="G723" s="92" t="s">
        <v>935</v>
      </c>
    </row>
    <row r="724" spans="1:7" s="5" customFormat="1" ht="15.75" customHeight="1">
      <c r="A724" s="24"/>
      <c r="B724" s="781"/>
      <c r="C724" s="777"/>
      <c r="D724" s="777"/>
      <c r="E724" s="93" t="s">
        <v>16</v>
      </c>
      <c r="F724" s="25" t="s">
        <v>26</v>
      </c>
      <c r="G724" s="75" t="s">
        <v>27</v>
      </c>
    </row>
    <row r="725" spans="1:7" s="5" customFormat="1" ht="15.75" customHeight="1">
      <c r="A725" s="24"/>
      <c r="B725" s="35" t="s">
        <v>570</v>
      </c>
      <c r="C725" s="44" t="s">
        <v>822</v>
      </c>
      <c r="D725" s="782" t="s">
        <v>936</v>
      </c>
      <c r="E725" s="34">
        <v>45108</v>
      </c>
      <c r="F725" s="34">
        <f>E725+4</f>
        <v>45112</v>
      </c>
      <c r="G725" s="15">
        <f>F725+3</f>
        <v>45115</v>
      </c>
    </row>
    <row r="726" spans="1:7" s="5" customFormat="1" ht="15.75" customHeight="1">
      <c r="A726" s="24"/>
      <c r="B726" s="35" t="s">
        <v>255</v>
      </c>
      <c r="C726" s="44" t="s">
        <v>937</v>
      </c>
      <c r="D726" s="774"/>
      <c r="E726" s="34">
        <f t="shared" ref="E726:G729" si="92">E725+7</f>
        <v>45115</v>
      </c>
      <c r="F726" s="34">
        <f t="shared" si="92"/>
        <v>45119</v>
      </c>
      <c r="G726" s="15">
        <f t="shared" si="92"/>
        <v>45122</v>
      </c>
    </row>
    <row r="727" spans="1:7" s="5" customFormat="1" ht="15.75" customHeight="1">
      <c r="A727" s="24"/>
      <c r="B727" s="35" t="s">
        <v>266</v>
      </c>
      <c r="C727" s="44" t="s">
        <v>937</v>
      </c>
      <c r="D727" s="774"/>
      <c r="E727" s="34">
        <f t="shared" si="92"/>
        <v>45122</v>
      </c>
      <c r="F727" s="34">
        <f t="shared" si="92"/>
        <v>45126</v>
      </c>
      <c r="G727" s="15">
        <f t="shared" si="92"/>
        <v>45129</v>
      </c>
    </row>
    <row r="728" spans="1:7" s="5" customFormat="1" ht="15.75" customHeight="1">
      <c r="A728" s="24"/>
      <c r="B728" s="35" t="s">
        <v>570</v>
      </c>
      <c r="C728" s="44" t="s">
        <v>874</v>
      </c>
      <c r="D728" s="774"/>
      <c r="E728" s="34">
        <f t="shared" si="92"/>
        <v>45129</v>
      </c>
      <c r="F728" s="34">
        <f t="shared" si="92"/>
        <v>45133</v>
      </c>
      <c r="G728" s="15">
        <f t="shared" si="92"/>
        <v>45136</v>
      </c>
    </row>
    <row r="729" spans="1:7" s="5" customFormat="1" ht="15.75" customHeight="1">
      <c r="A729" s="24"/>
      <c r="B729" s="35" t="s">
        <v>255</v>
      </c>
      <c r="C729" s="44" t="s">
        <v>938</v>
      </c>
      <c r="D729" s="783"/>
      <c r="E729" s="34">
        <f t="shared" si="92"/>
        <v>45136</v>
      </c>
      <c r="F729" s="34">
        <f t="shared" si="92"/>
        <v>45140</v>
      </c>
      <c r="G729" s="15">
        <f t="shared" si="92"/>
        <v>45143</v>
      </c>
    </row>
    <row r="730" spans="1:7" s="5" customFormat="1" ht="15.75" customHeight="1">
      <c r="A730" s="24"/>
      <c r="B730" s="18"/>
      <c r="C730" s="18"/>
      <c r="D730" s="76"/>
      <c r="E730" s="17"/>
      <c r="F730" s="17"/>
      <c r="G730" s="17"/>
    </row>
    <row r="731" spans="1:7" s="5" customFormat="1" ht="15.75" customHeight="1">
      <c r="A731" s="24"/>
      <c r="B731" s="780" t="s">
        <v>22</v>
      </c>
      <c r="C731" s="776" t="s">
        <v>23</v>
      </c>
      <c r="D731" s="776" t="s">
        <v>24</v>
      </c>
      <c r="E731" s="75" t="s">
        <v>660</v>
      </c>
      <c r="F731" s="75" t="s">
        <v>25</v>
      </c>
      <c r="G731" s="92" t="s">
        <v>935</v>
      </c>
    </row>
    <row r="732" spans="1:7" s="5" customFormat="1" ht="15.75" customHeight="1">
      <c r="A732" s="24"/>
      <c r="B732" s="781"/>
      <c r="C732" s="777"/>
      <c r="D732" s="777"/>
      <c r="E732" s="93" t="s">
        <v>16</v>
      </c>
      <c r="F732" s="25" t="s">
        <v>26</v>
      </c>
      <c r="G732" s="75" t="s">
        <v>27</v>
      </c>
    </row>
    <row r="733" spans="1:7" s="5" customFormat="1" ht="15.75" customHeight="1">
      <c r="A733" s="24"/>
      <c r="B733" s="83" t="s">
        <v>347</v>
      </c>
      <c r="C733" s="86" t="s">
        <v>285</v>
      </c>
      <c r="D733" s="801" t="s">
        <v>643</v>
      </c>
      <c r="E733" s="34">
        <v>45105</v>
      </c>
      <c r="F733" s="34">
        <f>E733+4</f>
        <v>45109</v>
      </c>
      <c r="G733" s="15">
        <f>F733+3</f>
        <v>45112</v>
      </c>
    </row>
    <row r="734" spans="1:7" s="5" customFormat="1" ht="15.75" customHeight="1">
      <c r="A734" s="24"/>
      <c r="B734" s="83" t="s">
        <v>249</v>
      </c>
      <c r="C734" s="86" t="s">
        <v>348</v>
      </c>
      <c r="D734" s="802"/>
      <c r="E734" s="34">
        <f t="shared" ref="E734:G737" si="93">E733+7</f>
        <v>45112</v>
      </c>
      <c r="F734" s="34">
        <f t="shared" si="93"/>
        <v>45116</v>
      </c>
      <c r="G734" s="15">
        <f t="shared" si="93"/>
        <v>45119</v>
      </c>
    </row>
    <row r="735" spans="1:7" s="5" customFormat="1" ht="15.75" customHeight="1">
      <c r="A735" s="24"/>
      <c r="B735" s="83" t="s">
        <v>250</v>
      </c>
      <c r="C735" s="86" t="s">
        <v>348</v>
      </c>
      <c r="D735" s="802"/>
      <c r="E735" s="34">
        <f t="shared" si="93"/>
        <v>45119</v>
      </c>
      <c r="F735" s="34">
        <f t="shared" si="93"/>
        <v>45123</v>
      </c>
      <c r="G735" s="15">
        <f t="shared" si="93"/>
        <v>45126</v>
      </c>
    </row>
    <row r="736" spans="1:7" s="5" customFormat="1" ht="15.75" customHeight="1">
      <c r="A736" s="24"/>
      <c r="B736" s="83" t="s">
        <v>248</v>
      </c>
      <c r="C736" s="86" t="s">
        <v>285</v>
      </c>
      <c r="D736" s="802"/>
      <c r="E736" s="34">
        <f t="shared" si="93"/>
        <v>45126</v>
      </c>
      <c r="F736" s="34">
        <f t="shared" si="93"/>
        <v>45130</v>
      </c>
      <c r="G736" s="15">
        <f t="shared" si="93"/>
        <v>45133</v>
      </c>
    </row>
    <row r="737" spans="1:7" s="5" customFormat="1" ht="15.75" customHeight="1">
      <c r="A737" s="24"/>
      <c r="B737" s="83" t="s">
        <v>347</v>
      </c>
      <c r="C737" s="86" t="s">
        <v>576</v>
      </c>
      <c r="D737" s="803"/>
      <c r="E737" s="34">
        <f t="shared" si="93"/>
        <v>45133</v>
      </c>
      <c r="F737" s="34">
        <f t="shared" si="93"/>
        <v>45137</v>
      </c>
      <c r="G737" s="15">
        <f t="shared" si="93"/>
        <v>45140</v>
      </c>
    </row>
    <row r="738" spans="1:7" s="5" customFormat="1" ht="15.75" customHeight="1">
      <c r="A738" s="24"/>
      <c r="B738" s="18"/>
      <c r="C738" s="54"/>
      <c r="D738" s="77"/>
      <c r="E738" s="17"/>
      <c r="F738" s="17"/>
      <c r="G738" s="17"/>
    </row>
    <row r="739" spans="1:7" s="5" customFormat="1" ht="15.75" customHeight="1">
      <c r="A739" s="24"/>
      <c r="B739" s="18"/>
      <c r="C739" s="18"/>
      <c r="D739" s="76"/>
      <c r="E739" s="17"/>
      <c r="F739" s="17"/>
      <c r="G739" s="17"/>
    </row>
    <row r="740" spans="1:7" s="5" customFormat="1" ht="15.75" customHeight="1">
      <c r="A740" s="805" t="s">
        <v>98</v>
      </c>
      <c r="B740" s="805"/>
      <c r="C740" s="805"/>
      <c r="D740" s="805"/>
      <c r="E740" s="805"/>
      <c r="F740" s="805"/>
      <c r="G740" s="805"/>
    </row>
    <row r="741" spans="1:7" s="5" customFormat="1" ht="15.75" customHeight="1">
      <c r="A741" s="24"/>
      <c r="B741" s="94"/>
      <c r="C741" s="22"/>
      <c r="D741" s="23"/>
      <c r="E741" s="23"/>
      <c r="F741" s="99"/>
      <c r="G741" s="99"/>
    </row>
    <row r="742" spans="1:7" s="5" customFormat="1" ht="15.75" customHeight="1">
      <c r="A742" s="24" t="s">
        <v>939</v>
      </c>
      <c r="B742" s="778" t="s">
        <v>22</v>
      </c>
      <c r="C742" s="778" t="s">
        <v>23</v>
      </c>
      <c r="D742" s="778" t="s">
        <v>24</v>
      </c>
      <c r="E742" s="75" t="s">
        <v>660</v>
      </c>
      <c r="F742" s="75" t="s">
        <v>25</v>
      </c>
      <c r="G742" s="75" t="s">
        <v>940</v>
      </c>
    </row>
    <row r="743" spans="1:7" s="5" customFormat="1" ht="15.75" customHeight="1">
      <c r="A743" s="24"/>
      <c r="B743" s="779"/>
      <c r="C743" s="779"/>
      <c r="D743" s="779"/>
      <c r="E743" s="75" t="s">
        <v>16</v>
      </c>
      <c r="F743" s="75" t="s">
        <v>26</v>
      </c>
      <c r="G743" s="75" t="s">
        <v>941</v>
      </c>
    </row>
    <row r="744" spans="1:7" s="5" customFormat="1" ht="15.75" customHeight="1">
      <c r="A744" s="24"/>
      <c r="B744" s="75" t="s">
        <v>252</v>
      </c>
      <c r="C744" s="142" t="s">
        <v>370</v>
      </c>
      <c r="D744" s="773" t="s">
        <v>942</v>
      </c>
      <c r="E744" s="100">
        <v>45110</v>
      </c>
      <c r="F744" s="100">
        <f>E744+4</f>
        <v>45114</v>
      </c>
      <c r="G744" s="15">
        <f>F744+13</f>
        <v>45127</v>
      </c>
    </row>
    <row r="745" spans="1:7" s="5" customFormat="1" ht="15.75" customHeight="1">
      <c r="A745" s="24"/>
      <c r="B745" s="75" t="s">
        <v>291</v>
      </c>
      <c r="C745" s="142" t="s">
        <v>371</v>
      </c>
      <c r="D745" s="774"/>
      <c r="E745" s="82">
        <f t="shared" ref="E745:G748" si="94">E744+7</f>
        <v>45117</v>
      </c>
      <c r="F745" s="100">
        <f t="shared" si="94"/>
        <v>45121</v>
      </c>
      <c r="G745" s="15">
        <f t="shared" si="94"/>
        <v>45134</v>
      </c>
    </row>
    <row r="746" spans="1:7" s="5" customFormat="1" ht="15.75" customHeight="1">
      <c r="A746" s="24"/>
      <c r="B746" s="75" t="s">
        <v>242</v>
      </c>
      <c r="C746" s="142" t="s">
        <v>372</v>
      </c>
      <c r="D746" s="774"/>
      <c r="E746" s="82">
        <f t="shared" si="94"/>
        <v>45124</v>
      </c>
      <c r="F746" s="100">
        <f t="shared" si="94"/>
        <v>45128</v>
      </c>
      <c r="G746" s="15">
        <f t="shared" si="94"/>
        <v>45141</v>
      </c>
    </row>
    <row r="747" spans="1:7" s="5" customFormat="1" ht="15.75" customHeight="1">
      <c r="A747" s="24"/>
      <c r="B747" s="143" t="s">
        <v>296</v>
      </c>
      <c r="C747" s="144" t="s">
        <v>373</v>
      </c>
      <c r="D747" s="774"/>
      <c r="E747" s="82">
        <f t="shared" si="94"/>
        <v>45131</v>
      </c>
      <c r="F747" s="100">
        <f t="shared" si="94"/>
        <v>45135</v>
      </c>
      <c r="G747" s="15">
        <f t="shared" si="94"/>
        <v>45148</v>
      </c>
    </row>
    <row r="748" spans="1:7" s="5" customFormat="1" ht="15.75" customHeight="1">
      <c r="A748" s="24"/>
      <c r="B748" s="75" t="s">
        <v>260</v>
      </c>
      <c r="C748" s="142" t="s">
        <v>374</v>
      </c>
      <c r="D748" s="775"/>
      <c r="E748" s="82">
        <f t="shared" si="94"/>
        <v>45138</v>
      </c>
      <c r="F748" s="100">
        <f t="shared" si="94"/>
        <v>45142</v>
      </c>
      <c r="G748" s="15">
        <f t="shared" si="94"/>
        <v>45155</v>
      </c>
    </row>
    <row r="749" spans="1:7" s="5" customFormat="1" ht="15.75" customHeight="1">
      <c r="A749" s="24"/>
      <c r="B749" s="22"/>
      <c r="C749" s="22"/>
      <c r="D749" s="23"/>
      <c r="E749" s="23"/>
      <c r="F749" s="99"/>
      <c r="G749" s="99"/>
    </row>
    <row r="750" spans="1:7" s="5" customFormat="1" ht="15.75" customHeight="1">
      <c r="A750" s="24"/>
      <c r="B750" s="778" t="s">
        <v>22</v>
      </c>
      <c r="C750" s="778" t="s">
        <v>23</v>
      </c>
      <c r="D750" s="778" t="s">
        <v>24</v>
      </c>
      <c r="E750" s="75" t="s">
        <v>669</v>
      </c>
      <c r="F750" s="75" t="s">
        <v>25</v>
      </c>
      <c r="G750" s="75" t="s">
        <v>943</v>
      </c>
    </row>
    <row r="751" spans="1:7" s="5" customFormat="1" ht="15.75" customHeight="1">
      <c r="A751" s="24"/>
      <c r="B751" s="779"/>
      <c r="C751" s="779"/>
      <c r="D751" s="779"/>
      <c r="E751" s="75" t="s">
        <v>16</v>
      </c>
      <c r="F751" s="75" t="s">
        <v>26</v>
      </c>
      <c r="G751" s="75" t="s">
        <v>941</v>
      </c>
    </row>
    <row r="752" spans="1:7" s="5" customFormat="1" ht="15.75" customHeight="1">
      <c r="A752" s="24"/>
      <c r="B752" s="163" t="s">
        <v>433</v>
      </c>
      <c r="C752" s="164" t="s">
        <v>944</v>
      </c>
      <c r="D752" s="773" t="s">
        <v>945</v>
      </c>
      <c r="E752" s="100">
        <v>45110</v>
      </c>
      <c r="F752" s="100">
        <f>E752+4</f>
        <v>45114</v>
      </c>
      <c r="G752" s="15">
        <f>F752+13</f>
        <v>45127</v>
      </c>
    </row>
    <row r="753" spans="1:7" s="5" customFormat="1" ht="15.75" customHeight="1">
      <c r="A753" s="24"/>
      <c r="B753" s="165" t="s">
        <v>315</v>
      </c>
      <c r="C753" s="166" t="s">
        <v>946</v>
      </c>
      <c r="D753" s="774"/>
      <c r="E753" s="82">
        <f t="shared" ref="E753:G753" si="95">E752+7</f>
        <v>45117</v>
      </c>
      <c r="F753" s="100">
        <f t="shared" si="95"/>
        <v>45121</v>
      </c>
      <c r="G753" s="15">
        <f t="shared" si="95"/>
        <v>45134</v>
      </c>
    </row>
    <row r="754" spans="1:7" s="5" customFormat="1" ht="15.75" customHeight="1">
      <c r="A754" s="24"/>
      <c r="B754" s="167" t="s">
        <v>947</v>
      </c>
      <c r="C754" s="167" t="s">
        <v>948</v>
      </c>
      <c r="D754" s="774"/>
      <c r="E754" s="82">
        <f t="shared" ref="E754:G754" si="96">E753+7</f>
        <v>45124</v>
      </c>
      <c r="F754" s="100">
        <f t="shared" si="96"/>
        <v>45128</v>
      </c>
      <c r="G754" s="15">
        <f t="shared" si="96"/>
        <v>45141</v>
      </c>
    </row>
    <row r="755" spans="1:7" s="5" customFormat="1" ht="15.75" customHeight="1">
      <c r="A755" s="24"/>
      <c r="B755" s="163" t="s">
        <v>434</v>
      </c>
      <c r="C755" s="164" t="s">
        <v>949</v>
      </c>
      <c r="D755" s="774"/>
      <c r="E755" s="82">
        <f t="shared" ref="E755:G755" si="97">E754+7</f>
        <v>45131</v>
      </c>
      <c r="F755" s="100">
        <f t="shared" si="97"/>
        <v>45135</v>
      </c>
      <c r="G755" s="15">
        <f t="shared" si="97"/>
        <v>45148</v>
      </c>
    </row>
    <row r="756" spans="1:7" s="5" customFormat="1" ht="15.75" customHeight="1">
      <c r="A756" s="24"/>
      <c r="B756" s="163"/>
      <c r="C756" s="151"/>
      <c r="D756" s="775"/>
      <c r="E756" s="82">
        <f t="shared" ref="E756:G756" si="98">E755+7</f>
        <v>45138</v>
      </c>
      <c r="F756" s="100">
        <f t="shared" si="98"/>
        <v>45142</v>
      </c>
      <c r="G756" s="15">
        <f t="shared" si="98"/>
        <v>45155</v>
      </c>
    </row>
    <row r="757" spans="1:7" s="5" customFormat="1" ht="15.75" customHeight="1">
      <c r="A757" s="24"/>
      <c r="B757" s="22"/>
      <c r="C757" s="22"/>
      <c r="D757" s="23"/>
      <c r="E757" s="23"/>
      <c r="F757" s="99"/>
      <c r="G757" s="99"/>
    </row>
    <row r="758" spans="1:7" s="5" customFormat="1" ht="15.75" customHeight="1">
      <c r="A758" s="24"/>
      <c r="B758" s="94"/>
      <c r="C758" s="99"/>
      <c r="D758" s="23"/>
      <c r="E758" s="23"/>
      <c r="F758" s="99"/>
      <c r="G758" s="99"/>
    </row>
    <row r="759" spans="1:7" s="5" customFormat="1" ht="15.75" customHeight="1">
      <c r="A759" s="24"/>
      <c r="B759" s="780" t="s">
        <v>22</v>
      </c>
      <c r="C759" s="780" t="s">
        <v>23</v>
      </c>
      <c r="D759" s="780" t="s">
        <v>24</v>
      </c>
      <c r="E759" s="75" t="s">
        <v>950</v>
      </c>
      <c r="F759" s="75" t="s">
        <v>25</v>
      </c>
      <c r="G759" s="92" t="s">
        <v>102</v>
      </c>
    </row>
    <row r="760" spans="1:7" s="5" customFormat="1" ht="15.75" customHeight="1">
      <c r="A760" s="24" t="s">
        <v>951</v>
      </c>
      <c r="B760" s="781"/>
      <c r="C760" s="781"/>
      <c r="D760" s="781"/>
      <c r="E760" s="39" t="s">
        <v>16</v>
      </c>
      <c r="F760" s="25" t="s">
        <v>26</v>
      </c>
      <c r="G760" s="75" t="s">
        <v>27</v>
      </c>
    </row>
    <row r="761" spans="1:7" s="5" customFormat="1" ht="15.75" customHeight="1">
      <c r="A761" s="24"/>
      <c r="B761" s="14" t="s">
        <v>601</v>
      </c>
      <c r="C761" s="14" t="s">
        <v>603</v>
      </c>
      <c r="D761" s="773" t="s">
        <v>952</v>
      </c>
      <c r="E761" s="34">
        <v>45105</v>
      </c>
      <c r="F761" s="34">
        <f>E761+5</f>
        <v>45110</v>
      </c>
      <c r="G761" s="15">
        <f>F761+19</f>
        <v>45129</v>
      </c>
    </row>
    <row r="762" spans="1:7" s="5" customFormat="1" ht="15.75" customHeight="1">
      <c r="A762" s="24"/>
      <c r="B762" s="14" t="s">
        <v>602</v>
      </c>
      <c r="C762" s="14" t="s">
        <v>604</v>
      </c>
      <c r="D762" s="774"/>
      <c r="E762" s="34">
        <f t="shared" ref="E762:G765" si="99">E761+7</f>
        <v>45112</v>
      </c>
      <c r="F762" s="34">
        <f t="shared" si="99"/>
        <v>45117</v>
      </c>
      <c r="G762" s="15">
        <f t="shared" si="99"/>
        <v>45136</v>
      </c>
    </row>
    <row r="763" spans="1:7" s="5" customFormat="1" ht="15.75" customHeight="1">
      <c r="A763" s="24"/>
      <c r="B763" s="14" t="s">
        <v>600</v>
      </c>
      <c r="C763" s="14" t="s">
        <v>605</v>
      </c>
      <c r="D763" s="774"/>
      <c r="E763" s="34">
        <f t="shared" si="99"/>
        <v>45119</v>
      </c>
      <c r="F763" s="34">
        <f t="shared" si="99"/>
        <v>45124</v>
      </c>
      <c r="G763" s="15">
        <f t="shared" si="99"/>
        <v>45143</v>
      </c>
    </row>
    <row r="764" spans="1:7" s="5" customFormat="1" ht="15.75" customHeight="1">
      <c r="A764" s="24"/>
      <c r="B764" s="14" t="s">
        <v>333</v>
      </c>
      <c r="C764" s="14" t="s">
        <v>606</v>
      </c>
      <c r="D764" s="774"/>
      <c r="E764" s="34">
        <f t="shared" si="99"/>
        <v>45126</v>
      </c>
      <c r="F764" s="34">
        <f t="shared" si="99"/>
        <v>45131</v>
      </c>
      <c r="G764" s="15">
        <f t="shared" si="99"/>
        <v>45150</v>
      </c>
    </row>
    <row r="765" spans="1:7" s="5" customFormat="1" ht="15.75" customHeight="1">
      <c r="A765" s="47"/>
      <c r="B765" s="14" t="s">
        <v>334</v>
      </c>
      <c r="C765" s="14" t="s">
        <v>607</v>
      </c>
      <c r="D765" s="775"/>
      <c r="E765" s="34">
        <f t="shared" si="99"/>
        <v>45133</v>
      </c>
      <c r="F765" s="34">
        <f t="shared" si="99"/>
        <v>45138</v>
      </c>
      <c r="G765" s="15">
        <f t="shared" si="99"/>
        <v>45157</v>
      </c>
    </row>
    <row r="766" spans="1:7" s="5" customFormat="1" ht="15.75" customHeight="1">
      <c r="A766" s="24"/>
      <c r="B766" s="22"/>
      <c r="C766" s="99"/>
      <c r="D766" s="23"/>
      <c r="E766" s="23"/>
      <c r="F766" s="99"/>
      <c r="G766" s="99"/>
    </row>
    <row r="767" spans="1:7" s="5" customFormat="1" ht="15.75" customHeight="1">
      <c r="A767" s="24"/>
      <c r="B767" s="94"/>
      <c r="C767" s="22"/>
      <c r="D767" s="23"/>
      <c r="E767" s="23"/>
      <c r="F767" s="99"/>
      <c r="G767" s="99"/>
    </row>
    <row r="768" spans="1:7" s="5" customFormat="1" ht="15.75" customHeight="1">
      <c r="A768" s="24" t="s">
        <v>953</v>
      </c>
      <c r="B768" s="780" t="s">
        <v>22</v>
      </c>
      <c r="C768" s="780" t="s">
        <v>23</v>
      </c>
      <c r="D768" s="780" t="s">
        <v>24</v>
      </c>
      <c r="E768" s="75" t="s">
        <v>660</v>
      </c>
      <c r="F768" s="75" t="s">
        <v>25</v>
      </c>
      <c r="G768" s="92" t="s">
        <v>102</v>
      </c>
    </row>
    <row r="769" spans="1:7" s="5" customFormat="1" ht="15.75" customHeight="1">
      <c r="A769" s="24"/>
      <c r="B769" s="781"/>
      <c r="C769" s="781"/>
      <c r="D769" s="781"/>
      <c r="E769" s="39" t="s">
        <v>16</v>
      </c>
      <c r="F769" s="25" t="s">
        <v>26</v>
      </c>
      <c r="G769" s="75" t="s">
        <v>27</v>
      </c>
    </row>
    <row r="770" spans="1:7" s="5" customFormat="1" ht="15.75" customHeight="1">
      <c r="A770" s="24"/>
      <c r="B770" s="85" t="s">
        <v>297</v>
      </c>
      <c r="C770" s="85" t="s">
        <v>215</v>
      </c>
      <c r="D770" s="773" t="s">
        <v>864</v>
      </c>
      <c r="E770" s="100">
        <v>45106</v>
      </c>
      <c r="F770" s="100">
        <f>E770+4</f>
        <v>45110</v>
      </c>
      <c r="G770" s="15">
        <f>F770+10</f>
        <v>45120</v>
      </c>
    </row>
    <row r="771" spans="1:7" s="5" customFormat="1" ht="15.75" customHeight="1">
      <c r="A771" s="24"/>
      <c r="B771" s="85" t="s">
        <v>392</v>
      </c>
      <c r="C771" s="85" t="s">
        <v>282</v>
      </c>
      <c r="D771" s="774"/>
      <c r="E771" s="82">
        <f t="shared" ref="E771:G774" si="100">E770+7</f>
        <v>45113</v>
      </c>
      <c r="F771" s="100">
        <f t="shared" si="100"/>
        <v>45117</v>
      </c>
      <c r="G771" s="15">
        <f t="shared" si="100"/>
        <v>45127</v>
      </c>
    </row>
    <row r="772" spans="1:7" s="5" customFormat="1" ht="15.75" customHeight="1">
      <c r="A772" s="24"/>
      <c r="B772" s="126" t="s">
        <v>393</v>
      </c>
      <c r="C772" s="126" t="s">
        <v>396</v>
      </c>
      <c r="D772" s="774"/>
      <c r="E772" s="82">
        <f t="shared" si="100"/>
        <v>45120</v>
      </c>
      <c r="F772" s="100">
        <f t="shared" si="100"/>
        <v>45124</v>
      </c>
      <c r="G772" s="15">
        <f t="shared" si="100"/>
        <v>45134</v>
      </c>
    </row>
    <row r="773" spans="1:7" s="5" customFormat="1" ht="15.75" customHeight="1">
      <c r="A773" s="24"/>
      <c r="B773" s="85" t="s">
        <v>394</v>
      </c>
      <c r="C773" s="85" t="s">
        <v>397</v>
      </c>
      <c r="D773" s="774"/>
      <c r="E773" s="82">
        <f t="shared" si="100"/>
        <v>45127</v>
      </c>
      <c r="F773" s="100">
        <f t="shared" si="100"/>
        <v>45131</v>
      </c>
      <c r="G773" s="15">
        <f t="shared" si="100"/>
        <v>45141</v>
      </c>
    </row>
    <row r="774" spans="1:7" s="5" customFormat="1" ht="15.75" customHeight="1">
      <c r="A774" s="24"/>
      <c r="B774" s="152" t="s">
        <v>395</v>
      </c>
      <c r="C774" s="152" t="s">
        <v>398</v>
      </c>
      <c r="D774" s="775"/>
      <c r="E774" s="82">
        <f t="shared" si="100"/>
        <v>45134</v>
      </c>
      <c r="F774" s="100">
        <f t="shared" si="100"/>
        <v>45138</v>
      </c>
      <c r="G774" s="15">
        <f t="shared" si="100"/>
        <v>45148</v>
      </c>
    </row>
    <row r="775" spans="1:7" s="5" customFormat="1" ht="15.75" customHeight="1">
      <c r="A775" s="24"/>
      <c r="B775" s="43"/>
      <c r="C775" s="22"/>
      <c r="D775" s="23"/>
      <c r="E775" s="23"/>
      <c r="F775" s="99"/>
      <c r="G775" s="99"/>
    </row>
    <row r="776" spans="1:7" s="5" customFormat="1" ht="15.75" customHeight="1">
      <c r="A776" s="24"/>
      <c r="B776" s="94"/>
      <c r="C776" s="22"/>
      <c r="D776" s="23"/>
      <c r="E776" s="23"/>
      <c r="F776" s="99"/>
      <c r="G776" s="99"/>
    </row>
    <row r="777" spans="1:7" s="5" customFormat="1" ht="15.75" customHeight="1">
      <c r="A777" s="24"/>
      <c r="B777" s="18"/>
      <c r="C777" s="18"/>
      <c r="D777" s="20"/>
      <c r="E777" s="20"/>
      <c r="F777" s="17"/>
      <c r="G777" s="17"/>
    </row>
    <row r="778" spans="1:7" s="5" customFormat="1" ht="15.75" customHeight="1">
      <c r="A778" s="24" t="s">
        <v>954</v>
      </c>
      <c r="B778" s="778" t="s">
        <v>22</v>
      </c>
      <c r="C778" s="778" t="s">
        <v>23</v>
      </c>
      <c r="D778" s="778" t="s">
        <v>659</v>
      </c>
      <c r="E778" s="75" t="s">
        <v>660</v>
      </c>
      <c r="F778" s="75" t="s">
        <v>25</v>
      </c>
      <c r="G778" s="75" t="s">
        <v>103</v>
      </c>
    </row>
    <row r="779" spans="1:7" s="5" customFormat="1" ht="15.75" customHeight="1">
      <c r="A779" s="24"/>
      <c r="B779" s="779"/>
      <c r="C779" s="779"/>
      <c r="D779" s="779"/>
      <c r="E779" s="75" t="s">
        <v>16</v>
      </c>
      <c r="F779" s="75" t="s">
        <v>26</v>
      </c>
      <c r="G779" s="75" t="s">
        <v>27</v>
      </c>
    </row>
    <row r="780" spans="1:7" s="5" customFormat="1" ht="15.75" customHeight="1">
      <c r="A780" s="24"/>
      <c r="B780" s="152" t="s">
        <v>386</v>
      </c>
      <c r="C780" s="153" t="s">
        <v>388</v>
      </c>
      <c r="D780" s="782" t="s">
        <v>808</v>
      </c>
      <c r="E780" s="34">
        <v>45108</v>
      </c>
      <c r="F780" s="34">
        <f>E780+5</f>
        <v>45113</v>
      </c>
      <c r="G780" s="15">
        <f>F780+19</f>
        <v>45132</v>
      </c>
    </row>
    <row r="781" spans="1:7" s="5" customFormat="1" ht="15.75" customHeight="1">
      <c r="A781" s="24"/>
      <c r="B781" s="152" t="s">
        <v>40</v>
      </c>
      <c r="C781" s="153" t="s">
        <v>389</v>
      </c>
      <c r="D781" s="809"/>
      <c r="E781" s="34">
        <f t="shared" ref="E781:G784" si="101">E780+7</f>
        <v>45115</v>
      </c>
      <c r="F781" s="34">
        <f t="shared" si="101"/>
        <v>45120</v>
      </c>
      <c r="G781" s="15">
        <f t="shared" si="101"/>
        <v>45139</v>
      </c>
    </row>
    <row r="782" spans="1:7" s="5" customFormat="1" ht="15.75" customHeight="1">
      <c r="A782" s="24"/>
      <c r="B782" s="152" t="s">
        <v>387</v>
      </c>
      <c r="C782" s="153" t="s">
        <v>390</v>
      </c>
      <c r="D782" s="809"/>
      <c r="E782" s="34">
        <f t="shared" si="101"/>
        <v>45122</v>
      </c>
      <c r="F782" s="34">
        <f t="shared" si="101"/>
        <v>45127</v>
      </c>
      <c r="G782" s="15">
        <f t="shared" si="101"/>
        <v>45146</v>
      </c>
    </row>
    <row r="783" spans="1:7" s="5" customFormat="1" ht="15.75" customHeight="1">
      <c r="A783" s="24"/>
      <c r="B783" s="152" t="s">
        <v>270</v>
      </c>
      <c r="C783" s="153" t="s">
        <v>372</v>
      </c>
      <c r="D783" s="809"/>
      <c r="E783" s="34">
        <f t="shared" si="101"/>
        <v>45129</v>
      </c>
      <c r="F783" s="34">
        <f t="shared" si="101"/>
        <v>45134</v>
      </c>
      <c r="G783" s="15">
        <f t="shared" si="101"/>
        <v>45153</v>
      </c>
    </row>
    <row r="784" spans="1:7" s="5" customFormat="1" ht="15.75" customHeight="1">
      <c r="A784" s="24"/>
      <c r="B784" s="152" t="s">
        <v>271</v>
      </c>
      <c r="C784" s="153" t="s">
        <v>391</v>
      </c>
      <c r="D784" s="783"/>
      <c r="E784" s="34">
        <f t="shared" si="101"/>
        <v>45136</v>
      </c>
      <c r="F784" s="34">
        <f t="shared" si="101"/>
        <v>45141</v>
      </c>
      <c r="G784" s="15">
        <f t="shared" si="101"/>
        <v>45160</v>
      </c>
    </row>
    <row r="785" spans="1:7" s="5" customFormat="1" ht="15.75" customHeight="1">
      <c r="A785" s="24"/>
      <c r="B785" s="18"/>
      <c r="C785" s="18"/>
      <c r="D785" s="20"/>
      <c r="E785" s="17"/>
      <c r="F785" s="17"/>
      <c r="G785" s="17"/>
    </row>
    <row r="786" spans="1:7" s="5" customFormat="1" ht="15.75" customHeight="1">
      <c r="A786" s="24"/>
      <c r="B786" s="18"/>
      <c r="C786" s="18"/>
      <c r="D786" s="20"/>
      <c r="E786" s="20"/>
      <c r="F786" s="17"/>
      <c r="G786" s="17"/>
    </row>
    <row r="787" spans="1:7" s="5" customFormat="1" ht="15.75" customHeight="1">
      <c r="A787" s="24"/>
      <c r="B787" s="94"/>
      <c r="C787" s="22"/>
      <c r="D787" s="23"/>
      <c r="E787" s="23"/>
      <c r="F787" s="99"/>
      <c r="G787" s="99"/>
    </row>
    <row r="788" spans="1:7" s="5" customFormat="1" ht="15.75" customHeight="1">
      <c r="A788" s="24" t="s">
        <v>955</v>
      </c>
      <c r="B788" s="780" t="s">
        <v>22</v>
      </c>
      <c r="C788" s="780" t="s">
        <v>23</v>
      </c>
      <c r="D788" s="780" t="s">
        <v>24</v>
      </c>
      <c r="E788" s="75" t="s">
        <v>669</v>
      </c>
      <c r="F788" s="75" t="s">
        <v>25</v>
      </c>
      <c r="G788" s="92" t="s">
        <v>956</v>
      </c>
    </row>
    <row r="789" spans="1:7" s="5" customFormat="1" ht="15.75" customHeight="1">
      <c r="A789" s="24"/>
      <c r="B789" s="781"/>
      <c r="C789" s="781"/>
      <c r="D789" s="781"/>
      <c r="E789" s="39" t="s">
        <v>16</v>
      </c>
      <c r="F789" s="25" t="s">
        <v>26</v>
      </c>
      <c r="G789" s="75" t="s">
        <v>27</v>
      </c>
    </row>
    <row r="790" spans="1:7" s="5" customFormat="1" ht="15.75" customHeight="1">
      <c r="A790" s="24"/>
      <c r="B790" s="168" t="s">
        <v>562</v>
      </c>
      <c r="C790" s="169" t="s">
        <v>957</v>
      </c>
      <c r="D790" s="782" t="s">
        <v>958</v>
      </c>
      <c r="E790" s="34">
        <v>45104</v>
      </c>
      <c r="F790" s="34">
        <f>E790+4</f>
        <v>45108</v>
      </c>
      <c r="G790" s="15">
        <f>F790+13</f>
        <v>45121</v>
      </c>
    </row>
    <row r="791" spans="1:7" s="5" customFormat="1" ht="15.75" customHeight="1">
      <c r="A791" s="24"/>
      <c r="B791" s="168" t="s">
        <v>350</v>
      </c>
      <c r="C791" s="169" t="s">
        <v>959</v>
      </c>
      <c r="D791" s="774"/>
      <c r="E791" s="34">
        <f t="shared" ref="E791:G794" si="102">E790+7</f>
        <v>45111</v>
      </c>
      <c r="F791" s="34">
        <f t="shared" si="102"/>
        <v>45115</v>
      </c>
      <c r="G791" s="15">
        <f t="shared" si="102"/>
        <v>45128</v>
      </c>
    </row>
    <row r="792" spans="1:7" s="5" customFormat="1" ht="15.75" customHeight="1">
      <c r="A792" s="24"/>
      <c r="B792" s="168" t="s">
        <v>287</v>
      </c>
      <c r="C792" s="169" t="s">
        <v>960</v>
      </c>
      <c r="D792" s="774"/>
      <c r="E792" s="34">
        <f t="shared" si="102"/>
        <v>45118</v>
      </c>
      <c r="F792" s="34">
        <f t="shared" si="102"/>
        <v>45122</v>
      </c>
      <c r="G792" s="15">
        <f t="shared" si="102"/>
        <v>45135</v>
      </c>
    </row>
    <row r="793" spans="1:7" s="5" customFormat="1" ht="15.75" customHeight="1">
      <c r="A793" s="24"/>
      <c r="B793" s="168" t="s">
        <v>351</v>
      </c>
      <c r="C793" s="169" t="s">
        <v>961</v>
      </c>
      <c r="D793" s="774"/>
      <c r="E793" s="34">
        <f t="shared" si="102"/>
        <v>45125</v>
      </c>
      <c r="F793" s="34">
        <f t="shared" si="102"/>
        <v>45129</v>
      </c>
      <c r="G793" s="15">
        <f t="shared" si="102"/>
        <v>45142</v>
      </c>
    </row>
    <row r="794" spans="1:7" s="5" customFormat="1" ht="15.75" customHeight="1">
      <c r="A794" s="24"/>
      <c r="B794" s="138" t="s">
        <v>352</v>
      </c>
      <c r="C794" s="138" t="s">
        <v>962</v>
      </c>
      <c r="D794" s="783"/>
      <c r="E794" s="34">
        <f t="shared" si="102"/>
        <v>45132</v>
      </c>
      <c r="F794" s="34">
        <f t="shared" si="102"/>
        <v>45136</v>
      </c>
      <c r="G794" s="15">
        <f t="shared" si="102"/>
        <v>45149</v>
      </c>
    </row>
    <row r="795" spans="1:7" s="5" customFormat="1" ht="15.75" customHeight="1">
      <c r="A795" s="24"/>
      <c r="B795" s="18"/>
      <c r="C795" s="99"/>
      <c r="D795" s="11"/>
      <c r="E795" s="23"/>
      <c r="F795" s="99"/>
      <c r="G795" s="99"/>
    </row>
    <row r="796" spans="1:7" s="5" customFormat="1" ht="15.75" customHeight="1">
      <c r="A796" s="24"/>
      <c r="B796" s="780" t="s">
        <v>22</v>
      </c>
      <c r="C796" s="776" t="s">
        <v>23</v>
      </c>
      <c r="D796" s="780" t="s">
        <v>24</v>
      </c>
      <c r="E796" s="75" t="s">
        <v>669</v>
      </c>
      <c r="F796" s="75" t="s">
        <v>25</v>
      </c>
      <c r="G796" s="92" t="s">
        <v>956</v>
      </c>
    </row>
    <row r="797" spans="1:7" s="5" customFormat="1" ht="15.75" customHeight="1">
      <c r="A797" s="24"/>
      <c r="B797" s="781"/>
      <c r="C797" s="777"/>
      <c r="D797" s="781"/>
      <c r="E797" s="39" t="s">
        <v>16</v>
      </c>
      <c r="F797" s="25" t="s">
        <v>26</v>
      </c>
      <c r="G797" s="75" t="s">
        <v>27</v>
      </c>
    </row>
    <row r="798" spans="1:7" s="5" customFormat="1" ht="15.75" customHeight="1">
      <c r="A798" s="24"/>
      <c r="B798" s="14" t="s">
        <v>651</v>
      </c>
      <c r="C798" s="75" t="s">
        <v>652</v>
      </c>
      <c r="D798" s="773" t="s">
        <v>653</v>
      </c>
      <c r="E798" s="34">
        <v>45106</v>
      </c>
      <c r="F798" s="34">
        <f>E798+5</f>
        <v>45111</v>
      </c>
      <c r="G798" s="15">
        <v>7</v>
      </c>
    </row>
    <row r="799" spans="1:7" s="5" customFormat="1" ht="15.75" customHeight="1">
      <c r="A799" s="24"/>
      <c r="B799" s="14" t="s">
        <v>654</v>
      </c>
      <c r="C799" s="75" t="s">
        <v>655</v>
      </c>
      <c r="D799" s="807"/>
      <c r="E799" s="34">
        <f t="shared" ref="E799:G802" si="103">E798+7</f>
        <v>45113</v>
      </c>
      <c r="F799" s="34">
        <f t="shared" si="103"/>
        <v>45118</v>
      </c>
      <c r="G799" s="15">
        <f t="shared" si="103"/>
        <v>14</v>
      </c>
    </row>
    <row r="800" spans="1:7" s="5" customFormat="1" ht="15.75" customHeight="1">
      <c r="A800" s="24"/>
      <c r="B800" s="14" t="s">
        <v>656</v>
      </c>
      <c r="C800" s="75" t="s">
        <v>657</v>
      </c>
      <c r="D800" s="807"/>
      <c r="E800" s="34">
        <f t="shared" si="103"/>
        <v>45120</v>
      </c>
      <c r="F800" s="34">
        <f t="shared" si="103"/>
        <v>45125</v>
      </c>
      <c r="G800" s="15">
        <f t="shared" si="103"/>
        <v>21</v>
      </c>
    </row>
    <row r="801" spans="1:7" s="5" customFormat="1" ht="15.75" customHeight="1">
      <c r="A801" s="24"/>
      <c r="B801" s="14"/>
      <c r="C801" s="75"/>
      <c r="D801" s="807"/>
      <c r="E801" s="34">
        <f t="shared" si="103"/>
        <v>45127</v>
      </c>
      <c r="F801" s="34">
        <f t="shared" si="103"/>
        <v>45132</v>
      </c>
      <c r="G801" s="15">
        <f t="shared" si="103"/>
        <v>28</v>
      </c>
    </row>
    <row r="802" spans="1:7" s="5" customFormat="1" ht="15.75" customHeight="1">
      <c r="A802" s="24"/>
      <c r="B802" s="14"/>
      <c r="C802" s="75"/>
      <c r="D802" s="808"/>
      <c r="E802" s="34">
        <f t="shared" si="103"/>
        <v>45134</v>
      </c>
      <c r="F802" s="34">
        <f t="shared" si="103"/>
        <v>45139</v>
      </c>
      <c r="G802" s="15">
        <f t="shared" si="103"/>
        <v>35</v>
      </c>
    </row>
    <row r="803" spans="1:7" s="5" customFormat="1" ht="15.75" customHeight="1">
      <c r="A803" s="24"/>
      <c r="B803" s="18"/>
      <c r="C803" s="99"/>
      <c r="D803" s="11"/>
      <c r="E803" s="23"/>
      <c r="F803" s="99"/>
      <c r="G803" s="99"/>
    </row>
    <row r="804" spans="1:7" s="5" customFormat="1" ht="15.75" customHeight="1">
      <c r="A804" s="24"/>
      <c r="B804" s="22"/>
      <c r="C804" s="18"/>
      <c r="D804" s="20"/>
      <c r="E804" s="17"/>
      <c r="F804" s="17"/>
      <c r="G804" s="17"/>
    </row>
    <row r="805" spans="1:7" s="5" customFormat="1" ht="15.75" customHeight="1">
      <c r="A805" s="805" t="s">
        <v>105</v>
      </c>
      <c r="B805" s="805"/>
      <c r="C805" s="805"/>
      <c r="D805" s="805"/>
      <c r="E805" s="805"/>
      <c r="F805" s="805"/>
      <c r="G805" s="805"/>
    </row>
    <row r="806" spans="1:7" s="5" customFormat="1" ht="15.75" customHeight="1">
      <c r="A806" s="24"/>
      <c r="B806" s="98" t="s">
        <v>787</v>
      </c>
      <c r="C806" s="55"/>
      <c r="D806" s="11"/>
      <c r="E806" s="11"/>
      <c r="F806" s="98"/>
      <c r="G806" s="56"/>
    </row>
    <row r="807" spans="1:7" s="5" customFormat="1" ht="15.75" customHeight="1">
      <c r="A807" s="24" t="s">
        <v>963</v>
      </c>
      <c r="B807" s="780" t="s">
        <v>22</v>
      </c>
      <c r="C807" s="776" t="s">
        <v>23</v>
      </c>
      <c r="D807" s="776" t="s">
        <v>24</v>
      </c>
      <c r="E807" s="75" t="s">
        <v>660</v>
      </c>
      <c r="F807" s="75" t="s">
        <v>25</v>
      </c>
      <c r="G807" s="92" t="s">
        <v>107</v>
      </c>
    </row>
    <row r="808" spans="1:7" s="5" customFormat="1" ht="15.75" customHeight="1">
      <c r="A808" s="24"/>
      <c r="B808" s="781"/>
      <c r="C808" s="777"/>
      <c r="D808" s="777"/>
      <c r="E808" s="39" t="s">
        <v>16</v>
      </c>
      <c r="F808" s="25" t="s">
        <v>26</v>
      </c>
      <c r="G808" s="75" t="s">
        <v>27</v>
      </c>
    </row>
    <row r="809" spans="1:7" s="5" customFormat="1" ht="15.75" customHeight="1">
      <c r="A809" s="24"/>
      <c r="B809" s="14" t="s">
        <v>154</v>
      </c>
      <c r="C809" s="75" t="s">
        <v>610</v>
      </c>
      <c r="D809" s="773" t="s">
        <v>964</v>
      </c>
      <c r="E809" s="34">
        <v>45108</v>
      </c>
      <c r="F809" s="34">
        <f>E809+5</f>
        <v>45113</v>
      </c>
      <c r="G809" s="15">
        <f>F809+17</f>
        <v>45130</v>
      </c>
    </row>
    <row r="810" spans="1:7" s="5" customFormat="1" ht="15.75" customHeight="1">
      <c r="A810" s="24"/>
      <c r="B810" s="14" t="s">
        <v>608</v>
      </c>
      <c r="C810" s="75" t="s">
        <v>611</v>
      </c>
      <c r="D810" s="807"/>
      <c r="E810" s="34">
        <f t="shared" ref="E810:G813" si="104">E809+7</f>
        <v>45115</v>
      </c>
      <c r="F810" s="34">
        <f t="shared" si="104"/>
        <v>45120</v>
      </c>
      <c r="G810" s="15">
        <f t="shared" si="104"/>
        <v>45137</v>
      </c>
    </row>
    <row r="811" spans="1:7" s="5" customFormat="1" ht="15.75" customHeight="1">
      <c r="A811" s="24"/>
      <c r="B811" s="14"/>
      <c r="C811" s="170" t="s">
        <v>612</v>
      </c>
      <c r="D811" s="807"/>
      <c r="E811" s="34">
        <f t="shared" si="104"/>
        <v>45122</v>
      </c>
      <c r="F811" s="34">
        <f t="shared" si="104"/>
        <v>45127</v>
      </c>
      <c r="G811" s="15">
        <f t="shared" si="104"/>
        <v>45144</v>
      </c>
    </row>
    <row r="812" spans="1:7" s="5" customFormat="1" ht="15.75" customHeight="1">
      <c r="A812" s="53"/>
      <c r="B812" s="14" t="s">
        <v>609</v>
      </c>
      <c r="C812" s="171" t="s">
        <v>613</v>
      </c>
      <c r="D812" s="807"/>
      <c r="E812" s="34">
        <f t="shared" si="104"/>
        <v>45129</v>
      </c>
      <c r="F812" s="34">
        <f t="shared" si="104"/>
        <v>45134</v>
      </c>
      <c r="G812" s="15">
        <f t="shared" si="104"/>
        <v>45151</v>
      </c>
    </row>
    <row r="813" spans="1:7" s="5" customFormat="1" ht="15.75" customHeight="1">
      <c r="A813" s="31"/>
      <c r="B813" s="14"/>
      <c r="C813" s="75"/>
      <c r="D813" s="808"/>
      <c r="E813" s="34">
        <f t="shared" si="104"/>
        <v>45136</v>
      </c>
      <c r="F813" s="34">
        <f t="shared" si="104"/>
        <v>45141</v>
      </c>
      <c r="G813" s="15">
        <f t="shared" si="104"/>
        <v>45158</v>
      </c>
    </row>
    <row r="814" spans="1:7" s="5" customFormat="1" ht="15.75" customHeight="1">
      <c r="A814" s="24"/>
      <c r="B814" s="57"/>
      <c r="C814" s="57"/>
      <c r="D814" s="23"/>
      <c r="E814" s="23"/>
      <c r="F814" s="99"/>
      <c r="G814" s="58"/>
    </row>
    <row r="815" spans="1:7" s="5" customFormat="1" ht="15.75" customHeight="1">
      <c r="A815" s="24"/>
      <c r="B815" s="780" t="s">
        <v>664</v>
      </c>
      <c r="C815" s="780" t="s">
        <v>23</v>
      </c>
      <c r="D815" s="806" t="s">
        <v>24</v>
      </c>
      <c r="E815" s="75" t="s">
        <v>660</v>
      </c>
      <c r="F815" s="75" t="s">
        <v>25</v>
      </c>
      <c r="G815" s="75" t="s">
        <v>107</v>
      </c>
    </row>
    <row r="816" spans="1:7" s="5" customFormat="1" ht="15.75" customHeight="1">
      <c r="A816" s="24"/>
      <c r="B816" s="781"/>
      <c r="C816" s="781"/>
      <c r="D816" s="806"/>
      <c r="E816" s="75" t="s">
        <v>16</v>
      </c>
      <c r="F816" s="75" t="s">
        <v>26</v>
      </c>
      <c r="G816" s="75" t="s">
        <v>27</v>
      </c>
    </row>
    <row r="817" spans="1:7" s="5" customFormat="1" ht="15.75" customHeight="1">
      <c r="A817" s="24"/>
      <c r="B817" s="14" t="s">
        <v>614</v>
      </c>
      <c r="C817" s="35" t="s">
        <v>617</v>
      </c>
      <c r="D817" s="774" t="s">
        <v>965</v>
      </c>
      <c r="E817" s="15">
        <v>45108</v>
      </c>
      <c r="F817" s="15">
        <f>E817+3</f>
        <v>45111</v>
      </c>
      <c r="G817" s="15">
        <f>F817+15</f>
        <v>45126</v>
      </c>
    </row>
    <row r="818" spans="1:7" s="5" customFormat="1" ht="15.75" customHeight="1">
      <c r="A818" s="24"/>
      <c r="B818" s="14" t="s">
        <v>615</v>
      </c>
      <c r="C818" s="35" t="s">
        <v>218</v>
      </c>
      <c r="D818" s="774"/>
      <c r="E818" s="15">
        <f t="shared" ref="E818:G821" si="105">E817+7</f>
        <v>45115</v>
      </c>
      <c r="F818" s="15">
        <f t="shared" si="105"/>
        <v>45118</v>
      </c>
      <c r="G818" s="15">
        <f t="shared" si="105"/>
        <v>45133</v>
      </c>
    </row>
    <row r="819" spans="1:7" s="5" customFormat="1" ht="15.75" customHeight="1">
      <c r="A819" s="24"/>
      <c r="B819" s="14" t="s">
        <v>281</v>
      </c>
      <c r="C819" s="35"/>
      <c r="D819" s="774"/>
      <c r="E819" s="15">
        <f t="shared" si="105"/>
        <v>45122</v>
      </c>
      <c r="F819" s="15">
        <f t="shared" si="105"/>
        <v>45125</v>
      </c>
      <c r="G819" s="15">
        <f t="shared" si="105"/>
        <v>45140</v>
      </c>
    </row>
    <row r="820" spans="1:7" s="5" customFormat="1" ht="15.75" customHeight="1">
      <c r="A820" s="24"/>
      <c r="B820" s="14" t="s">
        <v>616</v>
      </c>
      <c r="C820" s="35" t="s">
        <v>82</v>
      </c>
      <c r="D820" s="774"/>
      <c r="E820" s="15">
        <f t="shared" si="105"/>
        <v>45129</v>
      </c>
      <c r="F820" s="15">
        <f t="shared" si="105"/>
        <v>45132</v>
      </c>
      <c r="G820" s="15">
        <f t="shared" si="105"/>
        <v>45147</v>
      </c>
    </row>
    <row r="821" spans="1:7" s="5" customFormat="1" ht="15.75" customHeight="1">
      <c r="A821" s="24"/>
      <c r="B821" s="35" t="s">
        <v>258</v>
      </c>
      <c r="C821" s="35" t="s">
        <v>398</v>
      </c>
      <c r="D821" s="783"/>
      <c r="E821" s="15">
        <f t="shared" si="105"/>
        <v>45136</v>
      </c>
      <c r="F821" s="15">
        <f t="shared" si="105"/>
        <v>45139</v>
      </c>
      <c r="G821" s="15">
        <f t="shared" si="105"/>
        <v>45154</v>
      </c>
    </row>
    <row r="822" spans="1:7" s="5" customFormat="1" ht="15.75" customHeight="1">
      <c r="A822" s="24"/>
      <c r="B822" s="18"/>
      <c r="C822" s="97"/>
      <c r="D822" s="20"/>
      <c r="E822" s="17"/>
      <c r="F822" s="17"/>
      <c r="G822" s="17"/>
    </row>
    <row r="823" spans="1:7" s="6" customFormat="1" ht="15.75">
      <c r="A823" s="81"/>
      <c r="B823" s="780" t="s">
        <v>664</v>
      </c>
      <c r="C823" s="780" t="s">
        <v>23</v>
      </c>
      <c r="D823" s="806" t="s">
        <v>24</v>
      </c>
      <c r="E823" s="75" t="s">
        <v>660</v>
      </c>
      <c r="F823" s="75" t="s">
        <v>25</v>
      </c>
      <c r="G823" s="75" t="s">
        <v>107</v>
      </c>
    </row>
    <row r="824" spans="1:7" s="5" customFormat="1" ht="15.75">
      <c r="A824" s="24"/>
      <c r="B824" s="781"/>
      <c r="C824" s="781"/>
      <c r="D824" s="806"/>
      <c r="E824" s="75" t="s">
        <v>16</v>
      </c>
      <c r="F824" s="75" t="s">
        <v>26</v>
      </c>
      <c r="G824" s="75" t="s">
        <v>27</v>
      </c>
    </row>
    <row r="825" spans="1:7" s="5" customFormat="1" ht="15.75" customHeight="1">
      <c r="A825" s="24"/>
      <c r="B825" s="14" t="s">
        <v>430</v>
      </c>
      <c r="C825" s="35" t="s">
        <v>966</v>
      </c>
      <c r="D825" s="774" t="s">
        <v>967</v>
      </c>
      <c r="E825" s="15">
        <v>45109</v>
      </c>
      <c r="F825" s="15">
        <f>E825+3</f>
        <v>45112</v>
      </c>
      <c r="G825" s="15">
        <f>F825+15</f>
        <v>45127</v>
      </c>
    </row>
    <row r="826" spans="1:7" s="5" customFormat="1" ht="15.75" customHeight="1">
      <c r="A826" s="24"/>
      <c r="B826" s="14" t="s">
        <v>431</v>
      </c>
      <c r="C826" s="35" t="s">
        <v>968</v>
      </c>
      <c r="D826" s="774"/>
      <c r="E826" s="15">
        <f t="shared" ref="E826:G826" si="106">E825+7</f>
        <v>45116</v>
      </c>
      <c r="F826" s="15">
        <f t="shared" si="106"/>
        <v>45119</v>
      </c>
      <c r="G826" s="15">
        <f t="shared" si="106"/>
        <v>45134</v>
      </c>
    </row>
    <row r="827" spans="1:7" s="5" customFormat="1" ht="15.75" customHeight="1">
      <c r="A827" s="24"/>
      <c r="B827" s="14" t="s">
        <v>432</v>
      </c>
      <c r="C827" s="35" t="s">
        <v>969</v>
      </c>
      <c r="D827" s="774"/>
      <c r="E827" s="15">
        <f t="shared" ref="E827:G827" si="107">E826+7</f>
        <v>45123</v>
      </c>
      <c r="F827" s="15">
        <f t="shared" si="107"/>
        <v>45126</v>
      </c>
      <c r="G827" s="15">
        <f t="shared" si="107"/>
        <v>45141</v>
      </c>
    </row>
    <row r="828" spans="1:7" s="5" customFormat="1" ht="15.75" customHeight="1">
      <c r="A828" s="24"/>
      <c r="B828" s="14" t="s">
        <v>314</v>
      </c>
      <c r="C828" s="35" t="s">
        <v>970</v>
      </c>
      <c r="D828" s="774"/>
      <c r="E828" s="15">
        <f t="shared" ref="E828:G828" si="108">E827+7</f>
        <v>45130</v>
      </c>
      <c r="F828" s="15">
        <f t="shared" si="108"/>
        <v>45133</v>
      </c>
      <c r="G828" s="15">
        <f t="shared" si="108"/>
        <v>45148</v>
      </c>
    </row>
    <row r="829" spans="1:7" s="5" customFormat="1" ht="15.75" customHeight="1">
      <c r="A829" s="24"/>
      <c r="B829" s="35"/>
      <c r="C829" s="35"/>
      <c r="D829" s="783"/>
      <c r="E829" s="15">
        <f t="shared" ref="E829:G829" si="109">E828+7</f>
        <v>45137</v>
      </c>
      <c r="F829" s="15">
        <f t="shared" si="109"/>
        <v>45140</v>
      </c>
      <c r="G829" s="15">
        <f t="shared" si="109"/>
        <v>45155</v>
      </c>
    </row>
    <row r="830" spans="1:7" s="5" customFormat="1" ht="15.75" customHeight="1">
      <c r="A830" s="24"/>
      <c r="B830" s="18"/>
      <c r="C830" s="18"/>
      <c r="D830" s="28"/>
      <c r="E830" s="17"/>
      <c r="F830" s="17"/>
      <c r="G830" s="17"/>
    </row>
    <row r="831" spans="1:7" s="6" customFormat="1" ht="15.75">
      <c r="A831" s="81"/>
      <c r="B831" s="780" t="s">
        <v>664</v>
      </c>
      <c r="C831" s="780" t="s">
        <v>23</v>
      </c>
      <c r="D831" s="806" t="s">
        <v>24</v>
      </c>
      <c r="E831" s="75" t="s">
        <v>660</v>
      </c>
      <c r="F831" s="75" t="s">
        <v>25</v>
      </c>
      <c r="G831" s="75" t="s">
        <v>107</v>
      </c>
    </row>
    <row r="832" spans="1:7" s="5" customFormat="1" ht="15.75" customHeight="1">
      <c r="A832" s="24"/>
      <c r="B832" s="781"/>
      <c r="C832" s="781"/>
      <c r="D832" s="806"/>
      <c r="E832" s="75" t="s">
        <v>16</v>
      </c>
      <c r="F832" s="75" t="s">
        <v>26</v>
      </c>
      <c r="G832" s="75" t="s">
        <v>27</v>
      </c>
    </row>
    <row r="833" spans="1:7" s="5" customFormat="1" ht="15.75" customHeight="1">
      <c r="A833" s="24"/>
      <c r="B833" s="14" t="s">
        <v>426</v>
      </c>
      <c r="C833" s="35" t="s">
        <v>971</v>
      </c>
      <c r="D833" s="774" t="s">
        <v>972</v>
      </c>
      <c r="E833" s="15">
        <v>45111</v>
      </c>
      <c r="F833" s="15">
        <f>E833+3</f>
        <v>45114</v>
      </c>
      <c r="G833" s="15">
        <f>F833+15</f>
        <v>45129</v>
      </c>
    </row>
    <row r="834" spans="1:7" s="5" customFormat="1" ht="15.75" customHeight="1">
      <c r="A834" s="24"/>
      <c r="B834" s="14" t="s">
        <v>427</v>
      </c>
      <c r="C834" s="35" t="s">
        <v>973</v>
      </c>
      <c r="D834" s="774"/>
      <c r="E834" s="15">
        <f t="shared" ref="E834:G834" si="110">E833+7</f>
        <v>45118</v>
      </c>
      <c r="F834" s="15">
        <f t="shared" si="110"/>
        <v>45121</v>
      </c>
      <c r="G834" s="15">
        <f t="shared" si="110"/>
        <v>45136</v>
      </c>
    </row>
    <row r="835" spans="1:7" s="5" customFormat="1" ht="15.75" customHeight="1">
      <c r="A835" s="24"/>
      <c r="B835" s="14" t="s">
        <v>428</v>
      </c>
      <c r="C835" s="35" t="s">
        <v>974</v>
      </c>
      <c r="D835" s="774"/>
      <c r="E835" s="15">
        <f t="shared" ref="E835:G835" si="111">E834+7</f>
        <v>45125</v>
      </c>
      <c r="F835" s="15">
        <f t="shared" si="111"/>
        <v>45128</v>
      </c>
      <c r="G835" s="15">
        <f t="shared" si="111"/>
        <v>45143</v>
      </c>
    </row>
    <row r="836" spans="1:7" s="5" customFormat="1" ht="15.75" customHeight="1">
      <c r="A836" s="24"/>
      <c r="B836" s="35" t="s">
        <v>429</v>
      </c>
      <c r="C836" s="35" t="s">
        <v>975</v>
      </c>
      <c r="D836" s="774"/>
      <c r="E836" s="15">
        <f t="shared" ref="E836:G836" si="112">E835+7</f>
        <v>45132</v>
      </c>
      <c r="F836" s="15">
        <f t="shared" si="112"/>
        <v>45135</v>
      </c>
      <c r="G836" s="15">
        <f t="shared" si="112"/>
        <v>45150</v>
      </c>
    </row>
    <row r="837" spans="1:7" s="5" customFormat="1" ht="15.75" customHeight="1">
      <c r="A837" s="24"/>
      <c r="B837" s="35"/>
      <c r="C837" s="35"/>
      <c r="D837" s="783"/>
      <c r="E837" s="15">
        <f t="shared" ref="E837:G837" si="113">E836+7</f>
        <v>45139</v>
      </c>
      <c r="F837" s="15">
        <f t="shared" si="113"/>
        <v>45142</v>
      </c>
      <c r="G837" s="15">
        <f t="shared" si="113"/>
        <v>45157</v>
      </c>
    </row>
    <row r="838" spans="1:7" s="5" customFormat="1" ht="15.75" customHeight="1">
      <c r="A838" s="24"/>
      <c r="B838" s="99"/>
      <c r="C838" s="57"/>
      <c r="D838" s="23"/>
      <c r="E838" s="23"/>
      <c r="F838" s="58"/>
      <c r="G838" s="58"/>
    </row>
    <row r="839" spans="1:7" s="5" customFormat="1" ht="15.75" customHeight="1">
      <c r="A839" s="24"/>
      <c r="B839" s="776" t="s">
        <v>745</v>
      </c>
      <c r="C839" s="776" t="s">
        <v>23</v>
      </c>
      <c r="D839" s="776" t="s">
        <v>976</v>
      </c>
      <c r="E839" s="75" t="s">
        <v>669</v>
      </c>
      <c r="F839" s="75" t="s">
        <v>25</v>
      </c>
      <c r="G839" s="172" t="s">
        <v>194</v>
      </c>
    </row>
    <row r="840" spans="1:7" s="5" customFormat="1" ht="15.75" customHeight="1">
      <c r="A840" s="24" t="s">
        <v>977</v>
      </c>
      <c r="B840" s="777"/>
      <c r="C840" s="777"/>
      <c r="D840" s="777"/>
      <c r="E840" s="15" t="s">
        <v>16</v>
      </c>
      <c r="F840" s="75" t="s">
        <v>26</v>
      </c>
      <c r="G840" s="75" t="s">
        <v>27</v>
      </c>
    </row>
    <row r="841" spans="1:7" s="5" customFormat="1" ht="15.75" customHeight="1">
      <c r="A841" s="24"/>
      <c r="B841" s="152" t="s">
        <v>386</v>
      </c>
      <c r="C841" s="153" t="s">
        <v>388</v>
      </c>
      <c r="D841" s="782" t="s">
        <v>808</v>
      </c>
      <c r="E841" s="15">
        <v>45105</v>
      </c>
      <c r="F841" s="15">
        <f>E841+5</f>
        <v>45110</v>
      </c>
      <c r="G841" s="15">
        <f>F841+12</f>
        <v>45122</v>
      </c>
    </row>
    <row r="842" spans="1:7" s="5" customFormat="1" ht="15.75" customHeight="1">
      <c r="A842" s="24"/>
      <c r="B842" s="152" t="s">
        <v>40</v>
      </c>
      <c r="C842" s="153" t="s">
        <v>389</v>
      </c>
      <c r="D842" s="774"/>
      <c r="E842" s="15">
        <f>E841+7</f>
        <v>45112</v>
      </c>
      <c r="F842" s="15">
        <f>F841+7</f>
        <v>45117</v>
      </c>
      <c r="G842" s="15">
        <f>G841+7</f>
        <v>45129</v>
      </c>
    </row>
    <row r="843" spans="1:7" s="5" customFormat="1" ht="15.75" customHeight="1">
      <c r="A843" s="24"/>
      <c r="B843" s="152" t="s">
        <v>387</v>
      </c>
      <c r="C843" s="153" t="s">
        <v>390</v>
      </c>
      <c r="D843" s="774"/>
      <c r="E843" s="15">
        <f t="shared" ref="E843:G845" si="114">E842+7</f>
        <v>45119</v>
      </c>
      <c r="F843" s="15">
        <f t="shared" si="114"/>
        <v>45124</v>
      </c>
      <c r="G843" s="15">
        <f t="shared" si="114"/>
        <v>45136</v>
      </c>
    </row>
    <row r="844" spans="1:7" s="5" customFormat="1" ht="15.75" customHeight="1">
      <c r="A844" s="24"/>
      <c r="B844" s="152" t="s">
        <v>270</v>
      </c>
      <c r="C844" s="153" t="s">
        <v>372</v>
      </c>
      <c r="D844" s="774"/>
      <c r="E844" s="15">
        <f t="shared" si="114"/>
        <v>45126</v>
      </c>
      <c r="F844" s="15">
        <f t="shared" si="114"/>
        <v>45131</v>
      </c>
      <c r="G844" s="15">
        <f t="shared" si="114"/>
        <v>45143</v>
      </c>
    </row>
    <row r="845" spans="1:7" s="5" customFormat="1" ht="15.75" customHeight="1">
      <c r="A845" s="47"/>
      <c r="B845" s="152" t="s">
        <v>271</v>
      </c>
      <c r="C845" s="153" t="s">
        <v>391</v>
      </c>
      <c r="D845" s="783"/>
      <c r="E845" s="15">
        <f t="shared" si="114"/>
        <v>45133</v>
      </c>
      <c r="F845" s="15">
        <f t="shared" si="114"/>
        <v>45138</v>
      </c>
      <c r="G845" s="15">
        <f t="shared" si="114"/>
        <v>45150</v>
      </c>
    </row>
    <row r="846" spans="1:7" s="5" customFormat="1" ht="15.75" customHeight="1">
      <c r="A846" s="24"/>
      <c r="B846" s="18"/>
      <c r="C846" s="18"/>
      <c r="D846" s="20"/>
      <c r="E846" s="17"/>
      <c r="F846" s="17"/>
      <c r="G846" s="17"/>
    </row>
    <row r="847" spans="1:7" s="5" customFormat="1" ht="15.75" customHeight="1">
      <c r="A847" s="24"/>
      <c r="B847" s="99"/>
      <c r="C847" s="57"/>
      <c r="D847" s="23"/>
      <c r="E847" s="23"/>
      <c r="F847" s="99"/>
      <c r="G847" s="58"/>
    </row>
    <row r="848" spans="1:7" s="5" customFormat="1" ht="15.75" customHeight="1">
      <c r="A848" s="24" t="s">
        <v>978</v>
      </c>
      <c r="B848" s="780" t="s">
        <v>22</v>
      </c>
      <c r="C848" s="776" t="s">
        <v>23</v>
      </c>
      <c r="D848" s="776" t="s">
        <v>24</v>
      </c>
      <c r="E848" s="75" t="s">
        <v>660</v>
      </c>
      <c r="F848" s="75" t="s">
        <v>25</v>
      </c>
      <c r="G848" s="92" t="s">
        <v>107</v>
      </c>
    </row>
    <row r="849" spans="1:7" s="5" customFormat="1" ht="15.75" customHeight="1">
      <c r="A849" s="24"/>
      <c r="B849" s="781"/>
      <c r="C849" s="777"/>
      <c r="D849" s="777"/>
      <c r="E849" s="39" t="s">
        <v>16</v>
      </c>
      <c r="F849" s="25" t="s">
        <v>26</v>
      </c>
      <c r="G849" s="75" t="s">
        <v>27</v>
      </c>
    </row>
    <row r="850" spans="1:7" s="5" customFormat="1" ht="15.75" customHeight="1">
      <c r="A850" s="24"/>
      <c r="B850" s="14" t="s">
        <v>154</v>
      </c>
      <c r="C850" s="75" t="s">
        <v>610</v>
      </c>
      <c r="D850" s="773" t="s">
        <v>964</v>
      </c>
      <c r="E850" s="34">
        <v>45108</v>
      </c>
      <c r="F850" s="34">
        <f>E850+5</f>
        <v>45113</v>
      </c>
      <c r="G850" s="15">
        <f>F850+17</f>
        <v>45130</v>
      </c>
    </row>
    <row r="851" spans="1:7" s="5" customFormat="1" ht="15.75" customHeight="1">
      <c r="A851" s="24"/>
      <c r="B851" s="14" t="s">
        <v>608</v>
      </c>
      <c r="C851" s="75" t="s">
        <v>611</v>
      </c>
      <c r="D851" s="807"/>
      <c r="E851" s="34">
        <f t="shared" ref="E851:G854" si="115">E850+7</f>
        <v>45115</v>
      </c>
      <c r="F851" s="34">
        <f t="shared" si="115"/>
        <v>45120</v>
      </c>
      <c r="G851" s="15">
        <f t="shared" si="115"/>
        <v>45137</v>
      </c>
    </row>
    <row r="852" spans="1:7" s="5" customFormat="1" ht="15.75" customHeight="1">
      <c r="A852" s="24"/>
      <c r="B852" s="14"/>
      <c r="C852" s="170" t="s">
        <v>612</v>
      </c>
      <c r="D852" s="807"/>
      <c r="E852" s="34">
        <f t="shared" si="115"/>
        <v>45122</v>
      </c>
      <c r="F852" s="34">
        <f t="shared" si="115"/>
        <v>45127</v>
      </c>
      <c r="G852" s="15">
        <f t="shared" si="115"/>
        <v>45144</v>
      </c>
    </row>
    <row r="853" spans="1:7" s="5" customFormat="1" ht="15.75" customHeight="1">
      <c r="A853" s="24"/>
      <c r="B853" s="14" t="s">
        <v>609</v>
      </c>
      <c r="C853" s="171" t="s">
        <v>613</v>
      </c>
      <c r="D853" s="807"/>
      <c r="E853" s="34">
        <f t="shared" si="115"/>
        <v>45129</v>
      </c>
      <c r="F853" s="34">
        <f t="shared" si="115"/>
        <v>45134</v>
      </c>
      <c r="G853" s="15">
        <f t="shared" si="115"/>
        <v>45151</v>
      </c>
    </row>
    <row r="854" spans="1:7" s="5" customFormat="1" ht="15.75" customHeight="1">
      <c r="A854" s="47"/>
      <c r="B854" s="14"/>
      <c r="C854" s="75"/>
      <c r="D854" s="808"/>
      <c r="E854" s="34">
        <f t="shared" si="115"/>
        <v>45136</v>
      </c>
      <c r="F854" s="34">
        <f t="shared" si="115"/>
        <v>45141</v>
      </c>
      <c r="G854" s="15">
        <f t="shared" si="115"/>
        <v>45158</v>
      </c>
    </row>
    <row r="855" spans="1:7" s="5" customFormat="1" ht="15.75" customHeight="1">
      <c r="A855" s="24"/>
      <c r="B855" s="59"/>
      <c r="C855" s="57"/>
      <c r="D855" s="23"/>
      <c r="E855" s="23"/>
      <c r="F855" s="99"/>
      <c r="G855" s="58"/>
    </row>
    <row r="856" spans="1:7" s="5" customFormat="1" ht="15.75" customHeight="1">
      <c r="A856" s="24"/>
      <c r="B856" s="99"/>
      <c r="C856" s="57"/>
      <c r="D856" s="23"/>
      <c r="E856" s="23"/>
      <c r="F856" s="99"/>
      <c r="G856" s="58"/>
    </row>
    <row r="857" spans="1:7" s="5" customFormat="1" ht="15.75" customHeight="1">
      <c r="A857" s="24" t="s">
        <v>979</v>
      </c>
      <c r="B857" s="778" t="s">
        <v>22</v>
      </c>
      <c r="C857" s="778" t="s">
        <v>23</v>
      </c>
      <c r="D857" s="776" t="s">
        <v>24</v>
      </c>
      <c r="E857" s="75" t="s">
        <v>660</v>
      </c>
      <c r="F857" s="75" t="s">
        <v>25</v>
      </c>
      <c r="G857" s="75" t="s">
        <v>110</v>
      </c>
    </row>
    <row r="858" spans="1:7" s="5" customFormat="1" ht="15.75" customHeight="1">
      <c r="A858" s="24"/>
      <c r="B858" s="779"/>
      <c r="C858" s="779"/>
      <c r="D858" s="777"/>
      <c r="E858" s="39" t="s">
        <v>16</v>
      </c>
      <c r="F858" s="25" t="s">
        <v>26</v>
      </c>
      <c r="G858" s="75" t="s">
        <v>27</v>
      </c>
    </row>
    <row r="859" spans="1:7" s="5" customFormat="1" ht="15.75" customHeight="1">
      <c r="A859" s="24"/>
      <c r="B859" s="163"/>
      <c r="C859" s="173"/>
      <c r="D859" s="773" t="s">
        <v>980</v>
      </c>
      <c r="E859" s="34">
        <v>45108</v>
      </c>
      <c r="F859" s="34">
        <f>E859+4</f>
        <v>45112</v>
      </c>
      <c r="G859" s="15">
        <f>F859+31</f>
        <v>45143</v>
      </c>
    </row>
    <row r="860" spans="1:7" s="5" customFormat="1" ht="15.75" customHeight="1">
      <c r="A860" s="24"/>
      <c r="B860" s="163" t="s">
        <v>618</v>
      </c>
      <c r="C860" s="174" t="s">
        <v>620</v>
      </c>
      <c r="D860" s="807"/>
      <c r="E860" s="34">
        <f t="shared" ref="E860:G863" si="116">E859+7</f>
        <v>45115</v>
      </c>
      <c r="F860" s="34">
        <f t="shared" si="116"/>
        <v>45119</v>
      </c>
      <c r="G860" s="15">
        <f t="shared" si="116"/>
        <v>45150</v>
      </c>
    </row>
    <row r="861" spans="1:7" s="5" customFormat="1" ht="15.75" customHeight="1">
      <c r="A861" s="24"/>
      <c r="B861" s="163"/>
      <c r="C861" s="174" t="s">
        <v>621</v>
      </c>
      <c r="D861" s="807"/>
      <c r="E861" s="34">
        <f t="shared" si="116"/>
        <v>45122</v>
      </c>
      <c r="F861" s="34">
        <f t="shared" si="116"/>
        <v>45126</v>
      </c>
      <c r="G861" s="15">
        <f t="shared" si="116"/>
        <v>45157</v>
      </c>
    </row>
    <row r="862" spans="1:7" s="5" customFormat="1" ht="15.75" customHeight="1">
      <c r="A862" s="24"/>
      <c r="B862" s="163" t="s">
        <v>619</v>
      </c>
      <c r="C862" s="174" t="s">
        <v>622</v>
      </c>
      <c r="D862" s="807"/>
      <c r="E862" s="34">
        <f t="shared" si="116"/>
        <v>45129</v>
      </c>
      <c r="F862" s="34">
        <f t="shared" si="116"/>
        <v>45133</v>
      </c>
      <c r="G862" s="15">
        <f t="shared" si="116"/>
        <v>45164</v>
      </c>
    </row>
    <row r="863" spans="1:7" s="5" customFormat="1" ht="15.75" customHeight="1">
      <c r="A863" s="47"/>
      <c r="B863" s="163" t="s">
        <v>253</v>
      </c>
      <c r="C863" s="174" t="s">
        <v>981</v>
      </c>
      <c r="D863" s="808"/>
      <c r="E863" s="34">
        <f t="shared" si="116"/>
        <v>45136</v>
      </c>
      <c r="F863" s="34">
        <f t="shared" si="116"/>
        <v>45140</v>
      </c>
      <c r="G863" s="15">
        <f t="shared" si="116"/>
        <v>45171</v>
      </c>
    </row>
    <row r="864" spans="1:7" s="5" customFormat="1" ht="15.75" customHeight="1">
      <c r="A864" s="24"/>
      <c r="B864" s="18"/>
      <c r="C864" s="99"/>
      <c r="D864" s="20"/>
      <c r="E864" s="20"/>
      <c r="F864" s="60"/>
      <c r="G864" s="17"/>
    </row>
    <row r="865" spans="1:7" s="5" customFormat="1" ht="15.75" customHeight="1">
      <c r="A865" s="24"/>
      <c r="B865" s="99"/>
      <c r="C865" s="57"/>
      <c r="D865" s="58"/>
      <c r="E865" s="58"/>
      <c r="F865" s="99"/>
      <c r="G865" s="58"/>
    </row>
    <row r="866" spans="1:7" s="5" customFormat="1" ht="15.75" customHeight="1">
      <c r="A866" s="24" t="s">
        <v>982</v>
      </c>
      <c r="B866" s="778" t="s">
        <v>22</v>
      </c>
      <c r="C866" s="778" t="s">
        <v>23</v>
      </c>
      <c r="D866" s="776" t="s">
        <v>24</v>
      </c>
      <c r="E866" s="75" t="s">
        <v>660</v>
      </c>
      <c r="F866" s="75" t="s">
        <v>25</v>
      </c>
      <c r="G866" s="92" t="s">
        <v>111</v>
      </c>
    </row>
    <row r="867" spans="1:7" s="5" customFormat="1" ht="15.75" customHeight="1">
      <c r="A867" s="24"/>
      <c r="B867" s="779"/>
      <c r="C867" s="779"/>
      <c r="D867" s="777"/>
      <c r="E867" s="39" t="s">
        <v>16</v>
      </c>
      <c r="F867" s="25" t="s">
        <v>26</v>
      </c>
      <c r="G867" s="75" t="s">
        <v>27</v>
      </c>
    </row>
    <row r="868" spans="1:7" s="5" customFormat="1" ht="15.75" customHeight="1">
      <c r="A868" s="24"/>
      <c r="B868" s="163"/>
      <c r="C868" s="173"/>
      <c r="D868" s="801" t="s">
        <v>980</v>
      </c>
      <c r="E868" s="136">
        <v>45108</v>
      </c>
      <c r="F868" s="136">
        <f>E868+4</f>
        <v>45112</v>
      </c>
      <c r="G868" s="137">
        <f>F868+20</f>
        <v>45132</v>
      </c>
    </row>
    <row r="869" spans="1:7" s="5" customFormat="1" ht="15.75" customHeight="1">
      <c r="A869" s="24"/>
      <c r="B869" s="163" t="s">
        <v>618</v>
      </c>
      <c r="C869" s="174" t="s">
        <v>620</v>
      </c>
      <c r="D869" s="807"/>
      <c r="E869" s="136">
        <f t="shared" ref="E869:G872" si="117">E868+7</f>
        <v>45115</v>
      </c>
      <c r="F869" s="136">
        <f t="shared" si="117"/>
        <v>45119</v>
      </c>
      <c r="G869" s="137">
        <f t="shared" si="117"/>
        <v>45139</v>
      </c>
    </row>
    <row r="870" spans="1:7" s="5" customFormat="1" ht="15.75" customHeight="1">
      <c r="A870" s="24"/>
      <c r="B870" s="163"/>
      <c r="C870" s="174" t="s">
        <v>621</v>
      </c>
      <c r="D870" s="807"/>
      <c r="E870" s="136">
        <f t="shared" si="117"/>
        <v>45122</v>
      </c>
      <c r="F870" s="136">
        <f t="shared" si="117"/>
        <v>45126</v>
      </c>
      <c r="G870" s="137">
        <f t="shared" si="117"/>
        <v>45146</v>
      </c>
    </row>
    <row r="871" spans="1:7" s="5" customFormat="1" ht="15.75" customHeight="1">
      <c r="A871" s="24"/>
      <c r="B871" s="163" t="s">
        <v>619</v>
      </c>
      <c r="C871" s="174" t="s">
        <v>622</v>
      </c>
      <c r="D871" s="807"/>
      <c r="E871" s="136">
        <f t="shared" si="117"/>
        <v>45129</v>
      </c>
      <c r="F871" s="136">
        <f t="shared" si="117"/>
        <v>45133</v>
      </c>
      <c r="G871" s="137">
        <f t="shared" si="117"/>
        <v>45153</v>
      </c>
    </row>
    <row r="872" spans="1:7" s="5" customFormat="1" ht="15.75" customHeight="1">
      <c r="A872" s="47"/>
      <c r="B872" s="163" t="s">
        <v>253</v>
      </c>
      <c r="C872" s="174" t="s">
        <v>981</v>
      </c>
      <c r="D872" s="808"/>
      <c r="E872" s="136">
        <f t="shared" si="117"/>
        <v>45136</v>
      </c>
      <c r="F872" s="136">
        <f t="shared" si="117"/>
        <v>45140</v>
      </c>
      <c r="G872" s="137">
        <f t="shared" si="117"/>
        <v>45160</v>
      </c>
    </row>
    <row r="873" spans="1:7" s="5" customFormat="1" ht="15.75" customHeight="1">
      <c r="A873" s="24"/>
      <c r="B873" s="18"/>
      <c r="C873" s="18"/>
      <c r="D873" s="20"/>
      <c r="E873" s="20"/>
      <c r="F873" s="17"/>
      <c r="G873" s="17"/>
    </row>
    <row r="874" spans="1:7" s="5" customFormat="1" ht="15.75" customHeight="1">
      <c r="A874" s="24"/>
      <c r="B874" s="99"/>
      <c r="C874" s="57"/>
      <c r="D874" s="23"/>
      <c r="E874" s="23"/>
      <c r="F874" s="99"/>
      <c r="G874" s="58"/>
    </row>
    <row r="875" spans="1:7" s="5" customFormat="1" ht="15.75" customHeight="1">
      <c r="A875" s="24" t="s">
        <v>983</v>
      </c>
      <c r="B875" s="780" t="s">
        <v>664</v>
      </c>
      <c r="C875" s="780" t="s">
        <v>23</v>
      </c>
      <c r="D875" s="776" t="s">
        <v>24</v>
      </c>
      <c r="E875" s="75" t="s">
        <v>660</v>
      </c>
      <c r="F875" s="75" t="s">
        <v>25</v>
      </c>
      <c r="G875" s="75" t="s">
        <v>0</v>
      </c>
    </row>
    <row r="876" spans="1:7" s="5" customFormat="1" ht="15.75" customHeight="1">
      <c r="A876" s="24"/>
      <c r="B876" s="781"/>
      <c r="C876" s="781"/>
      <c r="D876" s="777"/>
      <c r="E876" s="39" t="s">
        <v>16</v>
      </c>
      <c r="F876" s="25" t="s">
        <v>26</v>
      </c>
      <c r="G876" s="75" t="s">
        <v>27</v>
      </c>
    </row>
    <row r="877" spans="1:7" s="5" customFormat="1" ht="15.75" customHeight="1">
      <c r="A877" s="24"/>
      <c r="B877" s="14" t="s">
        <v>614</v>
      </c>
      <c r="C877" s="35" t="s">
        <v>617</v>
      </c>
      <c r="D877" s="773" t="s">
        <v>965</v>
      </c>
      <c r="E877" s="34">
        <v>45106</v>
      </c>
      <c r="F877" s="34">
        <f>E877+5</f>
        <v>45111</v>
      </c>
      <c r="G877" s="15">
        <f>F877+22</f>
        <v>45133</v>
      </c>
    </row>
    <row r="878" spans="1:7" s="5" customFormat="1" ht="15.75" customHeight="1">
      <c r="A878" s="24"/>
      <c r="B878" s="14" t="s">
        <v>615</v>
      </c>
      <c r="C878" s="35" t="s">
        <v>218</v>
      </c>
      <c r="D878" s="807"/>
      <c r="E878" s="34">
        <f t="shared" ref="E878:G881" si="118">E877+7</f>
        <v>45113</v>
      </c>
      <c r="F878" s="34">
        <f t="shared" si="118"/>
        <v>45118</v>
      </c>
      <c r="G878" s="15">
        <f t="shared" si="118"/>
        <v>45140</v>
      </c>
    </row>
    <row r="879" spans="1:7" s="5" customFormat="1" ht="15.75" customHeight="1">
      <c r="A879" s="24"/>
      <c r="B879" s="14" t="s">
        <v>281</v>
      </c>
      <c r="C879" s="35"/>
      <c r="D879" s="807"/>
      <c r="E879" s="34">
        <f t="shared" si="118"/>
        <v>45120</v>
      </c>
      <c r="F879" s="34">
        <f t="shared" si="118"/>
        <v>45125</v>
      </c>
      <c r="G879" s="15">
        <f t="shared" si="118"/>
        <v>45147</v>
      </c>
    </row>
    <row r="880" spans="1:7" s="5" customFormat="1" ht="15.75" customHeight="1">
      <c r="A880" s="24"/>
      <c r="B880" s="14" t="s">
        <v>616</v>
      </c>
      <c r="C880" s="35" t="s">
        <v>82</v>
      </c>
      <c r="D880" s="807"/>
      <c r="E880" s="34">
        <f t="shared" si="118"/>
        <v>45127</v>
      </c>
      <c r="F880" s="34">
        <f t="shared" si="118"/>
        <v>45132</v>
      </c>
      <c r="G880" s="15">
        <f t="shared" si="118"/>
        <v>45154</v>
      </c>
    </row>
    <row r="881" spans="1:7" s="5" customFormat="1" ht="15.75" customHeight="1">
      <c r="A881" s="24"/>
      <c r="B881" s="35" t="s">
        <v>258</v>
      </c>
      <c r="C881" s="35" t="s">
        <v>398</v>
      </c>
      <c r="D881" s="808"/>
      <c r="E881" s="34">
        <f t="shared" si="118"/>
        <v>45134</v>
      </c>
      <c r="F881" s="34">
        <f t="shared" si="118"/>
        <v>45139</v>
      </c>
      <c r="G881" s="15">
        <f t="shared" si="118"/>
        <v>45161</v>
      </c>
    </row>
    <row r="882" spans="1:7" s="5" customFormat="1" ht="15.75" customHeight="1">
      <c r="A882" s="24"/>
      <c r="B882" s="18"/>
      <c r="C882" s="18"/>
      <c r="D882" s="20"/>
      <c r="E882" s="17"/>
      <c r="F882" s="17"/>
      <c r="G882" s="17"/>
    </row>
    <row r="883" spans="1:7" s="5" customFormat="1" ht="15.75" customHeight="1">
      <c r="A883" s="24"/>
      <c r="B883" s="99"/>
      <c r="C883" s="57"/>
      <c r="D883" s="23"/>
      <c r="E883" s="23"/>
      <c r="F883" s="99"/>
      <c r="G883" s="58"/>
    </row>
    <row r="884" spans="1:7" s="5" customFormat="1" ht="15.75" customHeight="1">
      <c r="A884" s="24"/>
      <c r="B884" s="99"/>
      <c r="C884" s="57"/>
      <c r="D884" s="23"/>
      <c r="E884" s="23"/>
      <c r="F884" s="99"/>
      <c r="G884" s="58"/>
    </row>
    <row r="885" spans="1:7" s="5" customFormat="1" ht="15.75" customHeight="1">
      <c r="A885" s="24"/>
      <c r="B885" s="780" t="s">
        <v>664</v>
      </c>
      <c r="C885" s="780" t="s">
        <v>23</v>
      </c>
      <c r="D885" s="776" t="s">
        <v>24</v>
      </c>
      <c r="E885" s="75" t="s">
        <v>660</v>
      </c>
      <c r="F885" s="75" t="s">
        <v>25</v>
      </c>
      <c r="G885" s="75" t="s">
        <v>0</v>
      </c>
    </row>
    <row r="886" spans="1:7" s="5" customFormat="1" ht="15.75" customHeight="1">
      <c r="A886" s="24"/>
      <c r="B886" s="781"/>
      <c r="C886" s="781"/>
      <c r="D886" s="777"/>
      <c r="E886" s="39" t="s">
        <v>16</v>
      </c>
      <c r="F886" s="25" t="s">
        <v>26</v>
      </c>
      <c r="G886" s="75" t="s">
        <v>27</v>
      </c>
    </row>
    <row r="887" spans="1:7" s="5" customFormat="1" ht="15.75" customHeight="1">
      <c r="A887" s="24"/>
      <c r="B887" s="14" t="s">
        <v>614</v>
      </c>
      <c r="C887" s="35" t="s">
        <v>617</v>
      </c>
      <c r="D887" s="773" t="s">
        <v>965</v>
      </c>
      <c r="E887" s="34">
        <v>45106</v>
      </c>
      <c r="F887" s="34">
        <f>E887+5</f>
        <v>45111</v>
      </c>
      <c r="G887" s="15">
        <f>F887+24</f>
        <v>45135</v>
      </c>
    </row>
    <row r="888" spans="1:7" s="5" customFormat="1" ht="15.75" customHeight="1">
      <c r="A888" s="24"/>
      <c r="B888" s="14" t="s">
        <v>615</v>
      </c>
      <c r="C888" s="35" t="s">
        <v>218</v>
      </c>
      <c r="D888" s="807"/>
      <c r="E888" s="34">
        <f t="shared" ref="E888:G890" si="119">E887+7</f>
        <v>45113</v>
      </c>
      <c r="F888" s="34">
        <f t="shared" si="119"/>
        <v>45118</v>
      </c>
      <c r="G888" s="15">
        <f t="shared" si="119"/>
        <v>45142</v>
      </c>
    </row>
    <row r="889" spans="1:7" s="5" customFormat="1" ht="15.75" customHeight="1">
      <c r="A889" s="24"/>
      <c r="B889" s="14" t="s">
        <v>281</v>
      </c>
      <c r="C889" s="35"/>
      <c r="D889" s="807"/>
      <c r="E889" s="34">
        <f t="shared" si="119"/>
        <v>45120</v>
      </c>
      <c r="F889" s="34">
        <f t="shared" si="119"/>
        <v>45125</v>
      </c>
      <c r="G889" s="15">
        <f t="shared" si="119"/>
        <v>45149</v>
      </c>
    </row>
    <row r="890" spans="1:7" s="5" customFormat="1" ht="15.75" customHeight="1">
      <c r="A890" s="24"/>
      <c r="B890" s="14" t="s">
        <v>616</v>
      </c>
      <c r="C890" s="35" t="s">
        <v>82</v>
      </c>
      <c r="D890" s="807"/>
      <c r="E890" s="34">
        <f t="shared" si="119"/>
        <v>45127</v>
      </c>
      <c r="F890" s="34">
        <f t="shared" si="119"/>
        <v>45132</v>
      </c>
      <c r="G890" s="15">
        <f t="shared" si="119"/>
        <v>45156</v>
      </c>
    </row>
    <row r="891" spans="1:7" s="5" customFormat="1" ht="15.75" customHeight="1">
      <c r="A891" s="47"/>
      <c r="B891" s="35" t="s">
        <v>258</v>
      </c>
      <c r="C891" s="35" t="s">
        <v>398</v>
      </c>
      <c r="D891" s="808"/>
      <c r="E891" s="34">
        <f>E890+7</f>
        <v>45134</v>
      </c>
      <c r="F891" s="34">
        <f>F890+7</f>
        <v>45139</v>
      </c>
      <c r="G891" s="15">
        <f>G890+7</f>
        <v>45163</v>
      </c>
    </row>
    <row r="892" spans="1:7" s="5" customFormat="1" ht="15.75" customHeight="1">
      <c r="A892" s="24"/>
      <c r="B892" s="18"/>
      <c r="C892" s="18"/>
      <c r="D892" s="20"/>
      <c r="E892" s="17"/>
      <c r="F892" s="17"/>
      <c r="G892" s="17"/>
    </row>
    <row r="893" spans="1:7" s="5" customFormat="1" ht="15.75" customHeight="1">
      <c r="A893" s="24"/>
      <c r="B893" s="99" t="s">
        <v>787</v>
      </c>
      <c r="C893" s="59"/>
      <c r="D893" s="23"/>
      <c r="E893" s="23"/>
      <c r="F893" s="99"/>
      <c r="G893" s="58"/>
    </row>
    <row r="894" spans="1:7" s="5" customFormat="1" ht="15.75" customHeight="1">
      <c r="A894" s="24"/>
      <c r="B894" s="18"/>
      <c r="C894" s="97"/>
      <c r="D894" s="20"/>
      <c r="E894" s="17"/>
      <c r="F894" s="17"/>
      <c r="G894" s="17"/>
    </row>
    <row r="895" spans="1:7" s="5" customFormat="1" ht="15.75" customHeight="1">
      <c r="A895" s="24" t="s">
        <v>984</v>
      </c>
      <c r="B895" s="780" t="s">
        <v>664</v>
      </c>
      <c r="C895" s="780" t="s">
        <v>23</v>
      </c>
      <c r="D895" s="776" t="s">
        <v>24</v>
      </c>
      <c r="E895" s="75" t="s">
        <v>660</v>
      </c>
      <c r="F895" s="75" t="s">
        <v>25</v>
      </c>
      <c r="G895" s="92" t="s">
        <v>985</v>
      </c>
    </row>
    <row r="896" spans="1:7" s="5" customFormat="1" ht="15.75" customHeight="1">
      <c r="A896" s="24"/>
      <c r="B896" s="781"/>
      <c r="C896" s="781"/>
      <c r="D896" s="777"/>
      <c r="E896" s="39" t="s">
        <v>16</v>
      </c>
      <c r="F896" s="25" t="s">
        <v>26</v>
      </c>
      <c r="G896" s="75" t="s">
        <v>27</v>
      </c>
    </row>
    <row r="897" spans="1:7" s="5" customFormat="1" ht="15.75" customHeight="1">
      <c r="A897" s="24"/>
      <c r="B897" s="14" t="s">
        <v>614</v>
      </c>
      <c r="C897" s="35" t="s">
        <v>617</v>
      </c>
      <c r="D897" s="788" t="s">
        <v>965</v>
      </c>
      <c r="E897" s="34">
        <v>45106</v>
      </c>
      <c r="F897" s="34">
        <f>E897+5</f>
        <v>45111</v>
      </c>
      <c r="G897" s="15">
        <f>F897+17</f>
        <v>45128</v>
      </c>
    </row>
    <row r="898" spans="1:7" s="5" customFormat="1" ht="15.75" customHeight="1">
      <c r="A898" s="24"/>
      <c r="B898" s="14" t="s">
        <v>615</v>
      </c>
      <c r="C898" s="35" t="s">
        <v>218</v>
      </c>
      <c r="D898" s="774"/>
      <c r="E898" s="34">
        <f t="shared" ref="E898:G901" si="120">E897+7</f>
        <v>45113</v>
      </c>
      <c r="F898" s="34">
        <f t="shared" si="120"/>
        <v>45118</v>
      </c>
      <c r="G898" s="15">
        <f t="shared" si="120"/>
        <v>45135</v>
      </c>
    </row>
    <row r="899" spans="1:7" s="5" customFormat="1" ht="15.75" customHeight="1">
      <c r="A899" s="24"/>
      <c r="B899" s="14" t="s">
        <v>281</v>
      </c>
      <c r="C899" s="35"/>
      <c r="D899" s="774"/>
      <c r="E899" s="34">
        <f t="shared" si="120"/>
        <v>45120</v>
      </c>
      <c r="F899" s="34">
        <f t="shared" si="120"/>
        <v>45125</v>
      </c>
      <c r="G899" s="15">
        <f t="shared" si="120"/>
        <v>45142</v>
      </c>
    </row>
    <row r="900" spans="1:7" s="5" customFormat="1" ht="15.75" customHeight="1">
      <c r="A900" s="47"/>
      <c r="B900" s="14" t="s">
        <v>616</v>
      </c>
      <c r="C900" s="35" t="s">
        <v>82</v>
      </c>
      <c r="D900" s="774"/>
      <c r="E900" s="34">
        <f t="shared" si="120"/>
        <v>45127</v>
      </c>
      <c r="F900" s="34">
        <f t="shared" si="120"/>
        <v>45132</v>
      </c>
      <c r="G900" s="15">
        <f t="shared" si="120"/>
        <v>45149</v>
      </c>
    </row>
    <row r="901" spans="1:7" s="5" customFormat="1" ht="15.75" customHeight="1">
      <c r="A901" s="24"/>
      <c r="B901" s="35" t="s">
        <v>258</v>
      </c>
      <c r="C901" s="35" t="s">
        <v>398</v>
      </c>
      <c r="D901" s="783"/>
      <c r="E901" s="34">
        <f t="shared" si="120"/>
        <v>45134</v>
      </c>
      <c r="F901" s="34">
        <f t="shared" si="120"/>
        <v>45139</v>
      </c>
      <c r="G901" s="15">
        <f t="shared" si="120"/>
        <v>45156</v>
      </c>
    </row>
    <row r="902" spans="1:7" s="5" customFormat="1" ht="15.75" customHeight="1">
      <c r="A902" s="24"/>
      <c r="B902" s="18"/>
      <c r="C902" s="97"/>
      <c r="D902" s="20"/>
      <c r="E902" s="17"/>
      <c r="F902" s="17"/>
      <c r="G902" s="17"/>
    </row>
    <row r="903" spans="1:7" s="5" customFormat="1" ht="15.75" customHeight="1">
      <c r="A903" s="24" t="s">
        <v>986</v>
      </c>
      <c r="B903" s="868" t="s">
        <v>22</v>
      </c>
      <c r="C903" s="823" t="s">
        <v>23</v>
      </c>
      <c r="D903" s="823" t="s">
        <v>24</v>
      </c>
      <c r="E903" s="75" t="s">
        <v>669</v>
      </c>
      <c r="F903" s="75" t="s">
        <v>25</v>
      </c>
      <c r="G903" s="75" t="s">
        <v>987</v>
      </c>
    </row>
    <row r="904" spans="1:7" s="5" customFormat="1" ht="15.75" customHeight="1">
      <c r="A904" s="24"/>
      <c r="B904" s="868"/>
      <c r="C904" s="823"/>
      <c r="D904" s="823"/>
      <c r="E904" s="75" t="s">
        <v>16</v>
      </c>
      <c r="F904" s="75" t="s">
        <v>26</v>
      </c>
      <c r="G904" s="75" t="s">
        <v>988</v>
      </c>
    </row>
    <row r="905" spans="1:7" s="5" customFormat="1" ht="15.75" customHeight="1">
      <c r="A905" s="24"/>
      <c r="B905" s="85" t="s">
        <v>300</v>
      </c>
      <c r="C905" s="85" t="s">
        <v>301</v>
      </c>
      <c r="D905" s="824" t="s">
        <v>989</v>
      </c>
      <c r="E905" s="112">
        <v>45106</v>
      </c>
      <c r="F905" s="112">
        <f>E905+3</f>
        <v>45109</v>
      </c>
      <c r="G905" s="112">
        <f>F905+17</f>
        <v>45126</v>
      </c>
    </row>
    <row r="906" spans="1:7" s="5" customFormat="1" ht="15.75" customHeight="1">
      <c r="A906" s="24"/>
      <c r="B906" s="126" t="s">
        <v>399</v>
      </c>
      <c r="C906" s="126" t="s">
        <v>52</v>
      </c>
      <c r="D906" s="824"/>
      <c r="E906" s="112">
        <f t="shared" ref="E906:G909" si="121">E905+7</f>
        <v>45113</v>
      </c>
      <c r="F906" s="112">
        <f t="shared" si="121"/>
        <v>45116</v>
      </c>
      <c r="G906" s="112">
        <f t="shared" si="121"/>
        <v>45133</v>
      </c>
    </row>
    <row r="907" spans="1:7" s="5" customFormat="1" ht="15.75" customHeight="1">
      <c r="A907" s="24"/>
      <c r="B907" s="85" t="s">
        <v>298</v>
      </c>
      <c r="C907" s="128" t="s">
        <v>397</v>
      </c>
      <c r="D907" s="824"/>
      <c r="E907" s="112">
        <f>E906+7</f>
        <v>45120</v>
      </c>
      <c r="F907" s="112">
        <f>F906+7</f>
        <v>45123</v>
      </c>
      <c r="G907" s="112">
        <f>G906+7</f>
        <v>45140</v>
      </c>
    </row>
    <row r="908" spans="1:7" s="5" customFormat="1" ht="15.75" customHeight="1">
      <c r="A908" s="24"/>
      <c r="B908" s="85" t="s">
        <v>400</v>
      </c>
      <c r="C908" s="128" t="s">
        <v>397</v>
      </c>
      <c r="D908" s="824"/>
      <c r="E908" s="112">
        <f t="shared" si="121"/>
        <v>45127</v>
      </c>
      <c r="F908" s="112">
        <f t="shared" si="121"/>
        <v>45130</v>
      </c>
      <c r="G908" s="112">
        <f t="shared" si="121"/>
        <v>45147</v>
      </c>
    </row>
    <row r="909" spans="1:7" s="5" customFormat="1" ht="15.75" customHeight="1">
      <c r="A909" s="24"/>
      <c r="B909" s="85" t="s">
        <v>299</v>
      </c>
      <c r="C909" s="128" t="s">
        <v>182</v>
      </c>
      <c r="D909" s="824"/>
      <c r="E909" s="112">
        <f t="shared" si="121"/>
        <v>45134</v>
      </c>
      <c r="F909" s="112">
        <f t="shared" si="121"/>
        <v>45137</v>
      </c>
      <c r="G909" s="112">
        <f t="shared" si="121"/>
        <v>45154</v>
      </c>
    </row>
    <row r="910" spans="1:7" s="5" customFormat="1" ht="15.75" customHeight="1">
      <c r="A910" s="24"/>
      <c r="B910" s="18"/>
      <c r="C910" s="18"/>
      <c r="D910" s="20"/>
      <c r="E910" s="17"/>
      <c r="F910" s="17"/>
      <c r="G910" s="17"/>
    </row>
    <row r="911" spans="1:7" s="5" customFormat="1" ht="15.75" customHeight="1">
      <c r="A911" s="24"/>
      <c r="B911" s="18" t="s">
        <v>990</v>
      </c>
      <c r="C911" s="18"/>
      <c r="D911" s="20"/>
      <c r="E911" s="17"/>
      <c r="F911" s="17"/>
      <c r="G911" s="17"/>
    </row>
    <row r="912" spans="1:7" s="5" customFormat="1" ht="15.75" customHeight="1">
      <c r="A912" s="24"/>
      <c r="B912" s="18"/>
      <c r="C912" s="97"/>
      <c r="D912" s="20"/>
      <c r="E912" s="17"/>
      <c r="F912" s="17"/>
      <c r="G912" s="17"/>
    </row>
    <row r="913" spans="1:7" s="5" customFormat="1" ht="15.75" customHeight="1">
      <c r="A913" s="24"/>
      <c r="B913" s="18"/>
      <c r="C913" s="18"/>
      <c r="D913" s="20"/>
      <c r="E913" s="17"/>
      <c r="F913" s="17"/>
      <c r="G913" s="17"/>
    </row>
    <row r="914" spans="1:7" s="5" customFormat="1" ht="15.75" customHeight="1">
      <c r="A914" s="805" t="s">
        <v>991</v>
      </c>
      <c r="B914" s="805"/>
      <c r="C914" s="805"/>
      <c r="D914" s="805"/>
      <c r="E914" s="805"/>
      <c r="F914" s="805"/>
      <c r="G914" s="805"/>
    </row>
    <row r="915" spans="1:7" s="5" customFormat="1" ht="15.75" customHeight="1">
      <c r="A915" s="24"/>
      <c r="B915" s="40"/>
      <c r="C915" s="40"/>
      <c r="D915" s="40"/>
      <c r="E915" s="40"/>
      <c r="F915" s="17"/>
      <c r="G915" s="17"/>
    </row>
    <row r="916" spans="1:7" s="5" customFormat="1" ht="15.75" customHeight="1">
      <c r="A916" s="24"/>
      <c r="B916" s="96"/>
      <c r="C916" s="22"/>
      <c r="D916" s="23"/>
      <c r="E916" s="23"/>
      <c r="F916" s="99"/>
      <c r="G916" s="99"/>
    </row>
    <row r="917" spans="1:7" s="5" customFormat="1" ht="15.75" customHeight="1">
      <c r="A917" s="24" t="s">
        <v>992</v>
      </c>
      <c r="B917" s="780" t="s">
        <v>22</v>
      </c>
      <c r="C917" s="776" t="s">
        <v>23</v>
      </c>
      <c r="D917" s="776" t="s">
        <v>993</v>
      </c>
      <c r="E917" s="75" t="s">
        <v>950</v>
      </c>
      <c r="F917" s="75" t="s">
        <v>25</v>
      </c>
      <c r="G917" s="75" t="s">
        <v>994</v>
      </c>
    </row>
    <row r="918" spans="1:7" s="5" customFormat="1" ht="15.75" customHeight="1">
      <c r="A918" s="24"/>
      <c r="B918" s="781"/>
      <c r="C918" s="777"/>
      <c r="D918" s="777"/>
      <c r="E918" s="39" t="s">
        <v>790</v>
      </c>
      <c r="F918" s="75" t="s">
        <v>26</v>
      </c>
      <c r="G918" s="75" t="s">
        <v>27</v>
      </c>
    </row>
    <row r="919" spans="1:7" s="5" customFormat="1" ht="15.75" customHeight="1">
      <c r="A919" s="24"/>
      <c r="B919" s="75" t="s">
        <v>302</v>
      </c>
      <c r="C919" s="75" t="s">
        <v>303</v>
      </c>
      <c r="D919" s="776" t="s">
        <v>995</v>
      </c>
      <c r="E919" s="82">
        <v>45107</v>
      </c>
      <c r="F919" s="15">
        <f>E919+5</f>
        <v>45112</v>
      </c>
      <c r="G919" s="15">
        <f>F919+42</f>
        <v>45154</v>
      </c>
    </row>
    <row r="920" spans="1:7" s="5" customFormat="1" ht="15.75" customHeight="1">
      <c r="A920" s="24"/>
      <c r="B920" s="75" t="s">
        <v>401</v>
      </c>
      <c r="C920" s="75" t="s">
        <v>405</v>
      </c>
      <c r="D920" s="804"/>
      <c r="E920" s="82">
        <f>E919+7</f>
        <v>45114</v>
      </c>
      <c r="F920" s="82">
        <f t="shared" ref="E920:G923" si="122">F919+7</f>
        <v>45119</v>
      </c>
      <c r="G920" s="15">
        <f t="shared" si="122"/>
        <v>45161</v>
      </c>
    </row>
    <row r="921" spans="1:7" s="5" customFormat="1" ht="15.75" customHeight="1">
      <c r="A921" s="53"/>
      <c r="B921" s="75" t="s">
        <v>402</v>
      </c>
      <c r="C921" s="75" t="s">
        <v>406</v>
      </c>
      <c r="D921" s="804"/>
      <c r="E921" s="82">
        <f t="shared" si="122"/>
        <v>45121</v>
      </c>
      <c r="F921" s="82">
        <f t="shared" si="122"/>
        <v>45126</v>
      </c>
      <c r="G921" s="15">
        <f t="shared" si="122"/>
        <v>45168</v>
      </c>
    </row>
    <row r="922" spans="1:7" s="5" customFormat="1" ht="15.75" customHeight="1">
      <c r="A922" s="24"/>
      <c r="B922" s="75" t="s">
        <v>403</v>
      </c>
      <c r="C922" s="75" t="s">
        <v>407</v>
      </c>
      <c r="D922" s="804"/>
      <c r="E922" s="82">
        <f t="shared" si="122"/>
        <v>45128</v>
      </c>
      <c r="F922" s="82">
        <f t="shared" si="122"/>
        <v>45133</v>
      </c>
      <c r="G922" s="15">
        <f t="shared" si="122"/>
        <v>45175</v>
      </c>
    </row>
    <row r="923" spans="1:7" s="5" customFormat="1" ht="15.75" customHeight="1">
      <c r="A923" s="24"/>
      <c r="B923" s="75" t="s">
        <v>404</v>
      </c>
      <c r="C923" s="75" t="s">
        <v>408</v>
      </c>
      <c r="D923" s="777"/>
      <c r="E923" s="82">
        <f t="shared" si="122"/>
        <v>45135</v>
      </c>
      <c r="F923" s="82">
        <f t="shared" si="122"/>
        <v>45140</v>
      </c>
      <c r="G923" s="15">
        <f t="shared" si="122"/>
        <v>45182</v>
      </c>
    </row>
    <row r="924" spans="1:7" s="5" customFormat="1" ht="15.75" customHeight="1">
      <c r="A924" s="24"/>
      <c r="B924" s="40"/>
      <c r="C924" s="40"/>
      <c r="D924" s="40"/>
      <c r="E924" s="40"/>
      <c r="F924" s="17"/>
      <c r="G924" s="17"/>
    </row>
    <row r="925" spans="1:7" s="5" customFormat="1" ht="15.75" customHeight="1">
      <c r="A925" s="24" t="s">
        <v>787</v>
      </c>
      <c r="B925" s="867" t="s">
        <v>22</v>
      </c>
      <c r="C925" s="811" t="s">
        <v>23</v>
      </c>
      <c r="D925" s="811" t="s">
        <v>659</v>
      </c>
      <c r="E925" s="84" t="s">
        <v>660</v>
      </c>
      <c r="F925" s="84" t="s">
        <v>25</v>
      </c>
      <c r="G925" s="84" t="s">
        <v>996</v>
      </c>
    </row>
    <row r="926" spans="1:7" s="5" customFormat="1" ht="15.75" customHeight="1">
      <c r="A926" s="24"/>
      <c r="B926" s="867"/>
      <c r="C926" s="813"/>
      <c r="D926" s="813"/>
      <c r="E926" s="175" t="s">
        <v>807</v>
      </c>
      <c r="F926" s="84" t="s">
        <v>26</v>
      </c>
      <c r="G926" s="84" t="s">
        <v>27</v>
      </c>
    </row>
    <row r="927" spans="1:7" s="5" customFormat="1" ht="15.75" customHeight="1">
      <c r="A927" s="24"/>
      <c r="B927" s="14" t="s">
        <v>332</v>
      </c>
      <c r="C927" s="35" t="s">
        <v>473</v>
      </c>
      <c r="D927" s="811" t="s">
        <v>997</v>
      </c>
      <c r="E927" s="176">
        <v>45105</v>
      </c>
      <c r="F927" s="137">
        <f>E927+5</f>
        <v>45110</v>
      </c>
      <c r="G927" s="137">
        <f>F927+41</f>
        <v>45151</v>
      </c>
    </row>
    <row r="928" spans="1:7" s="5" customFormat="1" ht="15.75" customHeight="1">
      <c r="A928" s="24"/>
      <c r="B928" s="14" t="s">
        <v>474</v>
      </c>
      <c r="C928" s="35" t="s">
        <v>866</v>
      </c>
      <c r="D928" s="873"/>
      <c r="E928" s="176">
        <f t="shared" ref="E928:G931" si="123">E927+7</f>
        <v>45112</v>
      </c>
      <c r="F928" s="176">
        <f t="shared" si="123"/>
        <v>45117</v>
      </c>
      <c r="G928" s="137">
        <f t="shared" si="123"/>
        <v>45158</v>
      </c>
    </row>
    <row r="929" spans="1:7" s="5" customFormat="1" ht="15.75" customHeight="1">
      <c r="A929" s="53"/>
      <c r="B929" s="14" t="s">
        <v>475</v>
      </c>
      <c r="C929" s="35" t="s">
        <v>867</v>
      </c>
      <c r="D929" s="873"/>
      <c r="E929" s="176">
        <f t="shared" si="123"/>
        <v>45119</v>
      </c>
      <c r="F929" s="176">
        <f t="shared" si="123"/>
        <v>45124</v>
      </c>
      <c r="G929" s="137">
        <f t="shared" si="123"/>
        <v>45165</v>
      </c>
    </row>
    <row r="930" spans="1:7" s="5" customFormat="1" ht="15.75" customHeight="1">
      <c r="A930" s="24"/>
      <c r="B930" s="14" t="s">
        <v>476</v>
      </c>
      <c r="C930" s="35" t="s">
        <v>998</v>
      </c>
      <c r="D930" s="873"/>
      <c r="E930" s="176">
        <f t="shared" si="123"/>
        <v>45126</v>
      </c>
      <c r="F930" s="176">
        <f t="shared" si="123"/>
        <v>45131</v>
      </c>
      <c r="G930" s="137">
        <f t="shared" si="123"/>
        <v>45172</v>
      </c>
    </row>
    <row r="931" spans="1:7" s="5" customFormat="1" ht="15.75" customHeight="1">
      <c r="A931" s="24"/>
      <c r="B931" s="35" t="s">
        <v>477</v>
      </c>
      <c r="C931" s="35" t="s">
        <v>999</v>
      </c>
      <c r="D931" s="813"/>
      <c r="E931" s="176">
        <f t="shared" si="123"/>
        <v>45133</v>
      </c>
      <c r="F931" s="176">
        <f t="shared" si="123"/>
        <v>45138</v>
      </c>
      <c r="G931" s="137">
        <f t="shared" si="123"/>
        <v>45179</v>
      </c>
    </row>
    <row r="932" spans="1:7" s="5" customFormat="1" ht="15.75" customHeight="1">
      <c r="A932" s="24"/>
      <c r="B932" s="96"/>
      <c r="C932" s="22"/>
      <c r="D932" s="23"/>
      <c r="E932" s="23"/>
      <c r="F932" s="99"/>
      <c r="G932" s="99"/>
    </row>
    <row r="933" spans="1:7" s="5" customFormat="1" ht="15.75" customHeight="1">
      <c r="A933" s="24"/>
      <c r="B933" s="40"/>
      <c r="C933" s="40"/>
      <c r="D933" s="40"/>
      <c r="E933" s="16"/>
      <c r="F933" s="16"/>
      <c r="G933" s="17"/>
    </row>
    <row r="934" spans="1:7" s="5" customFormat="1" ht="15.75" customHeight="1">
      <c r="A934" s="24" t="s">
        <v>1000</v>
      </c>
      <c r="B934" s="832" t="s">
        <v>22</v>
      </c>
      <c r="C934" s="776" t="s">
        <v>23</v>
      </c>
      <c r="D934" s="776" t="s">
        <v>659</v>
      </c>
      <c r="E934" s="75" t="s">
        <v>660</v>
      </c>
      <c r="F934" s="75" t="s">
        <v>25</v>
      </c>
      <c r="G934" s="75" t="s">
        <v>1001</v>
      </c>
    </row>
    <row r="935" spans="1:7" s="5" customFormat="1" ht="15.75" customHeight="1">
      <c r="A935" s="24"/>
      <c r="B935" s="781"/>
      <c r="C935" s="777"/>
      <c r="D935" s="777"/>
      <c r="E935" s="39" t="s">
        <v>807</v>
      </c>
      <c r="F935" s="75" t="s">
        <v>26</v>
      </c>
      <c r="G935" s="75" t="s">
        <v>27</v>
      </c>
    </row>
    <row r="936" spans="1:7" s="5" customFormat="1" ht="15.75" customHeight="1">
      <c r="A936" s="24"/>
      <c r="B936" s="75" t="s">
        <v>302</v>
      </c>
      <c r="C936" s="75" t="s">
        <v>303</v>
      </c>
      <c r="D936" s="806" t="s">
        <v>1002</v>
      </c>
      <c r="E936" s="82">
        <v>45107</v>
      </c>
      <c r="F936" s="15">
        <f>E936+5</f>
        <v>45112</v>
      </c>
      <c r="G936" s="15">
        <f>F936+39</f>
        <v>45151</v>
      </c>
    </row>
    <row r="937" spans="1:7" s="5" customFormat="1" ht="15.75" customHeight="1">
      <c r="A937" s="24"/>
      <c r="B937" s="75" t="s">
        <v>401</v>
      </c>
      <c r="C937" s="75" t="s">
        <v>405</v>
      </c>
      <c r="D937" s="806"/>
      <c r="E937" s="82">
        <f t="shared" ref="E937:G940" si="124">E936+7</f>
        <v>45114</v>
      </c>
      <c r="F937" s="82">
        <f t="shared" si="124"/>
        <v>45119</v>
      </c>
      <c r="G937" s="15">
        <f t="shared" si="124"/>
        <v>45158</v>
      </c>
    </row>
    <row r="938" spans="1:7" s="5" customFormat="1" ht="15.75" customHeight="1">
      <c r="A938" s="24"/>
      <c r="B938" s="75" t="s">
        <v>402</v>
      </c>
      <c r="C938" s="75" t="s">
        <v>406</v>
      </c>
      <c r="D938" s="806"/>
      <c r="E938" s="82">
        <f t="shared" si="124"/>
        <v>45121</v>
      </c>
      <c r="F938" s="82">
        <f t="shared" si="124"/>
        <v>45126</v>
      </c>
      <c r="G938" s="15">
        <f t="shared" si="124"/>
        <v>45165</v>
      </c>
    </row>
    <row r="939" spans="1:7" s="5" customFormat="1" ht="15.75" customHeight="1">
      <c r="A939" s="24"/>
      <c r="B939" s="75" t="s">
        <v>403</v>
      </c>
      <c r="C939" s="75" t="s">
        <v>407</v>
      </c>
      <c r="D939" s="806"/>
      <c r="E939" s="82">
        <f t="shared" si="124"/>
        <v>45128</v>
      </c>
      <c r="F939" s="82">
        <f t="shared" si="124"/>
        <v>45133</v>
      </c>
      <c r="G939" s="15">
        <f t="shared" si="124"/>
        <v>45172</v>
      </c>
    </row>
    <row r="940" spans="1:7" s="5" customFormat="1" ht="15.75" customHeight="1">
      <c r="A940" s="24"/>
      <c r="B940" s="75" t="s">
        <v>404</v>
      </c>
      <c r="C940" s="75" t="s">
        <v>408</v>
      </c>
      <c r="D940" s="806"/>
      <c r="E940" s="82">
        <f t="shared" si="124"/>
        <v>45135</v>
      </c>
      <c r="F940" s="82">
        <f t="shared" si="124"/>
        <v>45140</v>
      </c>
      <c r="G940" s="15">
        <f t="shared" si="124"/>
        <v>45179</v>
      </c>
    </row>
    <row r="941" spans="1:7" s="5" customFormat="1" ht="15.75" customHeight="1">
      <c r="A941" s="24"/>
      <c r="B941" s="40"/>
      <c r="C941" s="40"/>
      <c r="D941" s="40"/>
      <c r="E941" s="40"/>
      <c r="F941" s="17"/>
      <c r="G941" s="17"/>
    </row>
    <row r="942" spans="1:7" s="5" customFormat="1" ht="15.75" customHeight="1">
      <c r="A942" s="24"/>
      <c r="B942" s="867" t="s">
        <v>664</v>
      </c>
      <c r="C942" s="879" t="s">
        <v>23</v>
      </c>
      <c r="D942" s="811" t="s">
        <v>659</v>
      </c>
      <c r="E942" s="84" t="s">
        <v>660</v>
      </c>
      <c r="F942" s="84" t="s">
        <v>25</v>
      </c>
      <c r="G942" s="84" t="s">
        <v>1001</v>
      </c>
    </row>
    <row r="943" spans="1:7" s="5" customFormat="1" ht="15.75" customHeight="1">
      <c r="A943" s="24"/>
      <c r="B943" s="867"/>
      <c r="C943" s="834"/>
      <c r="D943" s="813"/>
      <c r="E943" s="175" t="s">
        <v>807</v>
      </c>
      <c r="F943" s="84" t="s">
        <v>26</v>
      </c>
      <c r="G943" s="84" t="s">
        <v>27</v>
      </c>
    </row>
    <row r="944" spans="1:7" s="5" customFormat="1" ht="15.75" customHeight="1">
      <c r="A944" s="24"/>
      <c r="B944" s="14" t="s">
        <v>332</v>
      </c>
      <c r="C944" s="35" t="s">
        <v>473</v>
      </c>
      <c r="D944" s="867" t="s">
        <v>1003</v>
      </c>
      <c r="E944" s="176">
        <v>45105</v>
      </c>
      <c r="F944" s="137">
        <f>E944+5</f>
        <v>45110</v>
      </c>
      <c r="G944" s="137">
        <f>F944+38</f>
        <v>45148</v>
      </c>
    </row>
    <row r="945" spans="1:7" s="5" customFormat="1" ht="15.75" customHeight="1">
      <c r="A945" s="24"/>
      <c r="B945" s="14" t="s">
        <v>474</v>
      </c>
      <c r="C945" s="35" t="s">
        <v>866</v>
      </c>
      <c r="D945" s="867"/>
      <c r="E945" s="176">
        <f t="shared" ref="E945:G948" si="125">E944+7</f>
        <v>45112</v>
      </c>
      <c r="F945" s="176">
        <f t="shared" si="125"/>
        <v>45117</v>
      </c>
      <c r="G945" s="137">
        <f t="shared" si="125"/>
        <v>45155</v>
      </c>
    </row>
    <row r="946" spans="1:7" s="5" customFormat="1" ht="15.75" customHeight="1">
      <c r="A946" s="24"/>
      <c r="B946" s="14" t="s">
        <v>475</v>
      </c>
      <c r="C946" s="35" t="s">
        <v>867</v>
      </c>
      <c r="D946" s="867"/>
      <c r="E946" s="176">
        <f t="shared" si="125"/>
        <v>45119</v>
      </c>
      <c r="F946" s="176">
        <f t="shared" si="125"/>
        <v>45124</v>
      </c>
      <c r="G946" s="137">
        <f t="shared" si="125"/>
        <v>45162</v>
      </c>
    </row>
    <row r="947" spans="1:7" s="5" customFormat="1" ht="15.75" customHeight="1">
      <c r="A947" s="24" t="s">
        <v>787</v>
      </c>
      <c r="B947" s="14" t="s">
        <v>476</v>
      </c>
      <c r="C947" s="35" t="s">
        <v>998</v>
      </c>
      <c r="D947" s="867"/>
      <c r="E947" s="176">
        <f t="shared" si="125"/>
        <v>45126</v>
      </c>
      <c r="F947" s="176">
        <f t="shared" si="125"/>
        <v>45131</v>
      </c>
      <c r="G947" s="137">
        <f t="shared" si="125"/>
        <v>45169</v>
      </c>
    </row>
    <row r="948" spans="1:7" s="5" customFormat="1" ht="15.75" customHeight="1">
      <c r="A948" s="24"/>
      <c r="B948" s="35" t="s">
        <v>477</v>
      </c>
      <c r="C948" s="35" t="s">
        <v>999</v>
      </c>
      <c r="D948" s="867"/>
      <c r="E948" s="176">
        <f t="shared" si="125"/>
        <v>45133</v>
      </c>
      <c r="F948" s="176">
        <f t="shared" si="125"/>
        <v>45138</v>
      </c>
      <c r="G948" s="137">
        <f t="shared" si="125"/>
        <v>45176</v>
      </c>
    </row>
    <row r="949" spans="1:7" s="5" customFormat="1" ht="15.75" customHeight="1">
      <c r="A949" s="24"/>
      <c r="B949" s="40"/>
      <c r="C949" s="40"/>
      <c r="D949" s="40"/>
      <c r="E949" s="16"/>
      <c r="F949" s="16"/>
      <c r="G949" s="17"/>
    </row>
    <row r="950" spans="1:7" s="5" customFormat="1" ht="15.75" customHeight="1">
      <c r="A950" s="24"/>
      <c r="B950" s="40"/>
      <c r="C950" s="40"/>
      <c r="D950" s="40"/>
      <c r="E950" s="16"/>
      <c r="F950" s="16"/>
      <c r="G950" s="17"/>
    </row>
    <row r="951" spans="1:7" s="5" customFormat="1" ht="15.75" customHeight="1">
      <c r="A951" s="24"/>
      <c r="B951" s="40"/>
      <c r="C951" s="40"/>
      <c r="D951" s="40"/>
      <c r="E951" s="16"/>
      <c r="F951" s="16"/>
      <c r="G951" s="17"/>
    </row>
    <row r="952" spans="1:7" s="5" customFormat="1" ht="15.75" customHeight="1">
      <c r="A952" s="24"/>
      <c r="B952" s="780" t="s">
        <v>22</v>
      </c>
      <c r="C952" s="776" t="s">
        <v>23</v>
      </c>
      <c r="D952" s="776" t="s">
        <v>659</v>
      </c>
      <c r="E952" s="75" t="s">
        <v>660</v>
      </c>
      <c r="F952" s="75" t="s">
        <v>25</v>
      </c>
      <c r="G952" s="75" t="s">
        <v>1004</v>
      </c>
    </row>
    <row r="953" spans="1:7" s="5" customFormat="1" ht="15.75" customHeight="1">
      <c r="A953" s="24" t="s">
        <v>1005</v>
      </c>
      <c r="B953" s="781"/>
      <c r="C953" s="777"/>
      <c r="D953" s="777"/>
      <c r="E953" s="39" t="s">
        <v>807</v>
      </c>
      <c r="F953" s="75" t="s">
        <v>26</v>
      </c>
      <c r="G953" s="75" t="s">
        <v>27</v>
      </c>
    </row>
    <row r="954" spans="1:7" s="5" customFormat="1" ht="15.75" customHeight="1">
      <c r="A954" s="24"/>
      <c r="B954" s="75" t="s">
        <v>302</v>
      </c>
      <c r="C954" s="75" t="s">
        <v>303</v>
      </c>
      <c r="D954" s="874" t="s">
        <v>1002</v>
      </c>
      <c r="E954" s="82">
        <v>45107</v>
      </c>
      <c r="F954" s="15">
        <f>E954+5</f>
        <v>45112</v>
      </c>
      <c r="G954" s="15">
        <f>F954+33</f>
        <v>45145</v>
      </c>
    </row>
    <row r="955" spans="1:7" s="5" customFormat="1" ht="15.75" customHeight="1">
      <c r="A955" s="24"/>
      <c r="B955" s="75" t="s">
        <v>401</v>
      </c>
      <c r="C955" s="75" t="s">
        <v>405</v>
      </c>
      <c r="D955" s="874"/>
      <c r="E955" s="82">
        <f t="shared" ref="E955:G958" si="126">E954+7</f>
        <v>45114</v>
      </c>
      <c r="F955" s="82">
        <f t="shared" si="126"/>
        <v>45119</v>
      </c>
      <c r="G955" s="15">
        <f t="shared" si="126"/>
        <v>45152</v>
      </c>
    </row>
    <row r="956" spans="1:7" s="5" customFormat="1" ht="15.75" customHeight="1">
      <c r="A956" s="24"/>
      <c r="B956" s="75" t="s">
        <v>402</v>
      </c>
      <c r="C956" s="75" t="s">
        <v>406</v>
      </c>
      <c r="D956" s="874"/>
      <c r="E956" s="82">
        <f t="shared" si="126"/>
        <v>45121</v>
      </c>
      <c r="F956" s="82">
        <f t="shared" si="126"/>
        <v>45126</v>
      </c>
      <c r="G956" s="15">
        <f t="shared" si="126"/>
        <v>45159</v>
      </c>
    </row>
    <row r="957" spans="1:7" s="5" customFormat="1" ht="15.75" customHeight="1">
      <c r="A957" s="24"/>
      <c r="B957" s="75" t="s">
        <v>403</v>
      </c>
      <c r="C957" s="75" t="s">
        <v>407</v>
      </c>
      <c r="D957" s="874"/>
      <c r="E957" s="82">
        <f t="shared" si="126"/>
        <v>45128</v>
      </c>
      <c r="F957" s="82">
        <f t="shared" si="126"/>
        <v>45133</v>
      </c>
      <c r="G957" s="15">
        <f t="shared" si="126"/>
        <v>45166</v>
      </c>
    </row>
    <row r="958" spans="1:7" s="5" customFormat="1" ht="15.75" customHeight="1">
      <c r="A958" s="24"/>
      <c r="B958" s="75" t="s">
        <v>404</v>
      </c>
      <c r="C958" s="75" t="s">
        <v>408</v>
      </c>
      <c r="D958" s="874"/>
      <c r="E958" s="82">
        <f t="shared" si="126"/>
        <v>45135</v>
      </c>
      <c r="F958" s="82">
        <f t="shared" si="126"/>
        <v>45140</v>
      </c>
      <c r="G958" s="15">
        <f t="shared" si="126"/>
        <v>45173</v>
      </c>
    </row>
    <row r="959" spans="1:7" s="5" customFormat="1" ht="15.75" customHeight="1">
      <c r="A959" s="24"/>
      <c r="B959" s="40"/>
      <c r="C959" s="40"/>
      <c r="D959" s="40"/>
      <c r="E959" s="16"/>
      <c r="F959" s="16"/>
      <c r="G959" s="16"/>
    </row>
    <row r="960" spans="1:7" s="5" customFormat="1" ht="15.75" customHeight="1">
      <c r="A960" s="24"/>
      <c r="B960" s="780" t="s">
        <v>664</v>
      </c>
      <c r="C960" s="776" t="s">
        <v>23</v>
      </c>
      <c r="D960" s="782" t="s">
        <v>659</v>
      </c>
      <c r="E960" s="75" t="s">
        <v>660</v>
      </c>
      <c r="F960" s="75" t="s">
        <v>25</v>
      </c>
      <c r="G960" s="75" t="s">
        <v>1004</v>
      </c>
    </row>
    <row r="961" spans="1:7" s="5" customFormat="1" ht="15.75" customHeight="1">
      <c r="A961" s="24"/>
      <c r="B961" s="781"/>
      <c r="C961" s="777"/>
      <c r="D961" s="783"/>
      <c r="E961" s="39" t="s">
        <v>807</v>
      </c>
      <c r="F961" s="75" t="s">
        <v>26</v>
      </c>
      <c r="G961" s="75" t="s">
        <v>27</v>
      </c>
    </row>
    <row r="962" spans="1:7" s="5" customFormat="1" ht="15.75" customHeight="1">
      <c r="A962" s="24"/>
      <c r="B962" s="14" t="s">
        <v>332</v>
      </c>
      <c r="C962" s="35" t="s">
        <v>473</v>
      </c>
      <c r="D962" s="776" t="s">
        <v>865</v>
      </c>
      <c r="E962" s="82">
        <v>45105</v>
      </c>
      <c r="F962" s="15">
        <f>E962+5</f>
        <v>45110</v>
      </c>
      <c r="G962" s="15">
        <f>F962+32</f>
        <v>45142</v>
      </c>
    </row>
    <row r="963" spans="1:7" s="5" customFormat="1" ht="15.75" customHeight="1">
      <c r="A963" s="24"/>
      <c r="B963" s="14" t="s">
        <v>474</v>
      </c>
      <c r="C963" s="35" t="s">
        <v>866</v>
      </c>
      <c r="D963" s="804"/>
      <c r="E963" s="82">
        <f>E962+7</f>
        <v>45112</v>
      </c>
      <c r="F963" s="82">
        <f t="shared" ref="E963:G966" si="127">F962+7</f>
        <v>45117</v>
      </c>
      <c r="G963" s="15">
        <f t="shared" si="127"/>
        <v>45149</v>
      </c>
    </row>
    <row r="964" spans="1:7" s="5" customFormat="1" ht="15.75" customHeight="1">
      <c r="A964" s="24"/>
      <c r="B964" s="14" t="s">
        <v>475</v>
      </c>
      <c r="C964" s="35" t="s">
        <v>867</v>
      </c>
      <c r="D964" s="804"/>
      <c r="E964" s="82">
        <f t="shared" si="127"/>
        <v>45119</v>
      </c>
      <c r="F964" s="82">
        <f t="shared" si="127"/>
        <v>45124</v>
      </c>
      <c r="G964" s="15">
        <f t="shared" si="127"/>
        <v>45156</v>
      </c>
    </row>
    <row r="965" spans="1:7" s="5" customFormat="1" ht="15.75" customHeight="1">
      <c r="A965" s="24" t="s">
        <v>787</v>
      </c>
      <c r="B965" s="14" t="s">
        <v>476</v>
      </c>
      <c r="C965" s="35" t="s">
        <v>998</v>
      </c>
      <c r="D965" s="804"/>
      <c r="E965" s="82">
        <f t="shared" si="127"/>
        <v>45126</v>
      </c>
      <c r="F965" s="82">
        <f t="shared" si="127"/>
        <v>45131</v>
      </c>
      <c r="G965" s="15">
        <f t="shared" si="127"/>
        <v>45163</v>
      </c>
    </row>
    <row r="966" spans="1:7" s="5" customFormat="1" ht="15.75" customHeight="1">
      <c r="A966" s="24"/>
      <c r="B966" s="35" t="s">
        <v>477</v>
      </c>
      <c r="C966" s="35" t="s">
        <v>999</v>
      </c>
      <c r="D966" s="777"/>
      <c r="E966" s="82">
        <f t="shared" si="127"/>
        <v>45133</v>
      </c>
      <c r="F966" s="82">
        <f t="shared" si="127"/>
        <v>45138</v>
      </c>
      <c r="G966" s="15">
        <f t="shared" si="127"/>
        <v>45170</v>
      </c>
    </row>
    <row r="967" spans="1:7" s="5" customFormat="1" ht="15.75" customHeight="1">
      <c r="A967" s="24"/>
      <c r="B967" s="96"/>
      <c r="C967" s="22"/>
      <c r="D967" s="23"/>
      <c r="E967" s="23"/>
      <c r="F967" s="99"/>
      <c r="G967" s="99"/>
    </row>
    <row r="968" spans="1:7" s="5" customFormat="1" ht="15.75" customHeight="1">
      <c r="A968" s="24" t="s">
        <v>1006</v>
      </c>
      <c r="B968" s="832" t="s">
        <v>22</v>
      </c>
      <c r="C968" s="782" t="s">
        <v>1007</v>
      </c>
      <c r="D968" s="782" t="s">
        <v>659</v>
      </c>
      <c r="E968" s="75" t="s">
        <v>660</v>
      </c>
      <c r="F968" s="75" t="s">
        <v>25</v>
      </c>
      <c r="G968" s="75" t="s">
        <v>120</v>
      </c>
    </row>
    <row r="969" spans="1:7" s="5" customFormat="1" ht="15.75" customHeight="1">
      <c r="A969" s="24"/>
      <c r="B969" s="781"/>
      <c r="C969" s="783"/>
      <c r="D969" s="783"/>
      <c r="E969" s="39" t="s">
        <v>16</v>
      </c>
      <c r="F969" s="75" t="s">
        <v>26</v>
      </c>
      <c r="G969" s="75" t="s">
        <v>27</v>
      </c>
    </row>
    <row r="970" spans="1:7" s="5" customFormat="1" ht="15.75" customHeight="1">
      <c r="A970" s="24"/>
      <c r="B970" s="14" t="s">
        <v>332</v>
      </c>
      <c r="C970" s="35" t="s">
        <v>473</v>
      </c>
      <c r="D970" s="776" t="s">
        <v>865</v>
      </c>
      <c r="E970" s="82">
        <v>45105</v>
      </c>
      <c r="F970" s="15">
        <f>E970+5</f>
        <v>45110</v>
      </c>
      <c r="G970" s="15">
        <f>F970+37</f>
        <v>45147</v>
      </c>
    </row>
    <row r="971" spans="1:7" s="5" customFormat="1" ht="15.75" customHeight="1">
      <c r="A971" s="24"/>
      <c r="B971" s="14" t="s">
        <v>474</v>
      </c>
      <c r="C971" s="35" t="s">
        <v>866</v>
      </c>
      <c r="D971" s="804"/>
      <c r="E971" s="82">
        <f t="shared" ref="E971:G974" si="128">E970+7</f>
        <v>45112</v>
      </c>
      <c r="F971" s="82">
        <f t="shared" si="128"/>
        <v>45117</v>
      </c>
      <c r="G971" s="15">
        <f t="shared" si="128"/>
        <v>45154</v>
      </c>
    </row>
    <row r="972" spans="1:7" s="5" customFormat="1" ht="15.75" customHeight="1">
      <c r="A972" s="24"/>
      <c r="B972" s="14" t="s">
        <v>475</v>
      </c>
      <c r="C972" s="35" t="s">
        <v>867</v>
      </c>
      <c r="D972" s="804"/>
      <c r="E972" s="82">
        <f t="shared" si="128"/>
        <v>45119</v>
      </c>
      <c r="F972" s="82">
        <f t="shared" si="128"/>
        <v>45124</v>
      </c>
      <c r="G972" s="15">
        <f t="shared" si="128"/>
        <v>45161</v>
      </c>
    </row>
    <row r="973" spans="1:7" s="5" customFormat="1" ht="15.75" customHeight="1">
      <c r="A973" s="24"/>
      <c r="B973" s="14" t="s">
        <v>476</v>
      </c>
      <c r="C973" s="35" t="s">
        <v>998</v>
      </c>
      <c r="D973" s="804"/>
      <c r="E973" s="82">
        <f t="shared" si="128"/>
        <v>45126</v>
      </c>
      <c r="F973" s="82">
        <f t="shared" si="128"/>
        <v>45131</v>
      </c>
      <c r="G973" s="15">
        <f t="shared" si="128"/>
        <v>45168</v>
      </c>
    </row>
    <row r="974" spans="1:7" s="5" customFormat="1" ht="15.75" customHeight="1">
      <c r="A974" s="24"/>
      <c r="B974" s="35" t="s">
        <v>477</v>
      </c>
      <c r="C974" s="35" t="s">
        <v>999</v>
      </c>
      <c r="D974" s="777"/>
      <c r="E974" s="82">
        <f t="shared" si="128"/>
        <v>45133</v>
      </c>
      <c r="F974" s="82">
        <f t="shared" si="128"/>
        <v>45138</v>
      </c>
      <c r="G974" s="15">
        <f t="shared" si="128"/>
        <v>45175</v>
      </c>
    </row>
    <row r="975" spans="1:7" s="5" customFormat="1" ht="15.75" customHeight="1">
      <c r="A975" s="24"/>
      <c r="B975" s="40"/>
      <c r="C975" s="40"/>
      <c r="D975" s="40"/>
      <c r="E975" s="40"/>
      <c r="F975" s="17"/>
      <c r="G975" s="17"/>
    </row>
    <row r="976" spans="1:7" s="5" customFormat="1" ht="15.75" customHeight="1">
      <c r="A976" s="24"/>
      <c r="B976" s="832" t="s">
        <v>22</v>
      </c>
      <c r="C976" s="782" t="s">
        <v>1007</v>
      </c>
      <c r="D976" s="782" t="s">
        <v>659</v>
      </c>
      <c r="E976" s="75" t="s">
        <v>660</v>
      </c>
      <c r="F976" s="75" t="s">
        <v>25</v>
      </c>
      <c r="G976" s="75" t="s">
        <v>120</v>
      </c>
    </row>
    <row r="977" spans="1:7" s="5" customFormat="1" ht="15.75" customHeight="1">
      <c r="A977" s="24"/>
      <c r="B977" s="781"/>
      <c r="C977" s="783"/>
      <c r="D977" s="783"/>
      <c r="E977" s="39" t="s">
        <v>16</v>
      </c>
      <c r="F977" s="75" t="s">
        <v>26</v>
      </c>
      <c r="G977" s="75" t="s">
        <v>27</v>
      </c>
    </row>
    <row r="978" spans="1:7" s="5" customFormat="1" ht="15.75" customHeight="1">
      <c r="A978" s="24"/>
      <c r="B978" s="75" t="s">
        <v>336</v>
      </c>
      <c r="C978" s="75" t="s">
        <v>337</v>
      </c>
      <c r="D978" s="776" t="s">
        <v>1008</v>
      </c>
      <c r="E978" s="82">
        <v>45105</v>
      </c>
      <c r="F978" s="15">
        <f>E978+5</f>
        <v>45110</v>
      </c>
      <c r="G978" s="15">
        <f>F978+37</f>
        <v>45147</v>
      </c>
    </row>
    <row r="979" spans="1:7" s="5" customFormat="1" ht="15.75" customHeight="1">
      <c r="A979" s="24"/>
      <c r="B979" s="75" t="s">
        <v>623</v>
      </c>
      <c r="C979" s="75" t="s">
        <v>626</v>
      </c>
      <c r="D979" s="804"/>
      <c r="E979" s="82">
        <f t="shared" ref="E979:G979" si="129">E978+7</f>
        <v>45112</v>
      </c>
      <c r="F979" s="82">
        <f t="shared" si="129"/>
        <v>45117</v>
      </c>
      <c r="G979" s="15">
        <f t="shared" si="129"/>
        <v>45154</v>
      </c>
    </row>
    <row r="980" spans="1:7" s="5" customFormat="1" ht="15.75" customHeight="1">
      <c r="A980" s="24"/>
      <c r="B980" s="75"/>
      <c r="C980" s="75"/>
      <c r="D980" s="804"/>
      <c r="E980" s="82">
        <f t="shared" ref="E980:G980" si="130">E979+7</f>
        <v>45119</v>
      </c>
      <c r="F980" s="82">
        <f t="shared" si="130"/>
        <v>45124</v>
      </c>
      <c r="G980" s="15">
        <f t="shared" si="130"/>
        <v>45161</v>
      </c>
    </row>
    <row r="981" spans="1:7" s="5" customFormat="1" ht="15.75" customHeight="1">
      <c r="A981" s="24"/>
      <c r="B981" s="75" t="s">
        <v>624</v>
      </c>
      <c r="C981" s="75" t="s">
        <v>627</v>
      </c>
      <c r="D981" s="804"/>
      <c r="E981" s="82">
        <f t="shared" ref="E981:G981" si="131">E980+7</f>
        <v>45126</v>
      </c>
      <c r="F981" s="82">
        <f t="shared" si="131"/>
        <v>45131</v>
      </c>
      <c r="G981" s="15">
        <f t="shared" si="131"/>
        <v>45168</v>
      </c>
    </row>
    <row r="982" spans="1:7" s="5" customFormat="1" ht="15.75" customHeight="1">
      <c r="A982" s="24"/>
      <c r="B982" s="75" t="s">
        <v>625</v>
      </c>
      <c r="C982" s="75" t="s">
        <v>628</v>
      </c>
      <c r="D982" s="777"/>
      <c r="E982" s="82">
        <f t="shared" ref="E982:G982" si="132">E981+7</f>
        <v>45133</v>
      </c>
      <c r="F982" s="82">
        <f t="shared" si="132"/>
        <v>45138</v>
      </c>
      <c r="G982" s="15">
        <f t="shared" si="132"/>
        <v>45175</v>
      </c>
    </row>
    <row r="983" spans="1:7" s="5" customFormat="1" ht="15.75" customHeight="1">
      <c r="A983" s="24"/>
      <c r="B983" s="40"/>
      <c r="C983" s="40"/>
      <c r="D983" s="40"/>
      <c r="E983" s="40"/>
      <c r="F983" s="17"/>
      <c r="G983" s="17"/>
    </row>
    <row r="984" spans="1:7" s="5" customFormat="1" ht="15.75" customHeight="1">
      <c r="A984" s="24"/>
      <c r="B984" s="96"/>
      <c r="C984" s="22"/>
      <c r="D984" s="23"/>
      <c r="E984" s="23"/>
      <c r="F984" s="99"/>
      <c r="G984" s="99"/>
    </row>
    <row r="985" spans="1:7" s="5" customFormat="1" ht="15.75" customHeight="1">
      <c r="A985" s="24" t="s">
        <v>1009</v>
      </c>
      <c r="B985" s="780" t="s">
        <v>22</v>
      </c>
      <c r="C985" s="782" t="s">
        <v>1007</v>
      </c>
      <c r="D985" s="782" t="s">
        <v>659</v>
      </c>
      <c r="E985" s="75" t="s">
        <v>660</v>
      </c>
      <c r="F985" s="75" t="s">
        <v>25</v>
      </c>
      <c r="G985" s="75" t="s">
        <v>1010</v>
      </c>
    </row>
    <row r="986" spans="1:7" s="5" customFormat="1" ht="15.75" customHeight="1">
      <c r="A986" s="24"/>
      <c r="B986" s="781"/>
      <c r="C986" s="783"/>
      <c r="D986" s="783"/>
      <c r="E986" s="39" t="s">
        <v>16</v>
      </c>
      <c r="F986" s="75" t="s">
        <v>26</v>
      </c>
      <c r="G986" s="75" t="s">
        <v>27</v>
      </c>
    </row>
    <row r="987" spans="1:7" s="5" customFormat="1" ht="15.75" customHeight="1">
      <c r="A987" s="24"/>
      <c r="B987" s="14" t="s">
        <v>332</v>
      </c>
      <c r="C987" s="35" t="s">
        <v>473</v>
      </c>
      <c r="D987" s="780" t="s">
        <v>1011</v>
      </c>
      <c r="E987" s="82">
        <v>45105</v>
      </c>
      <c r="F987" s="15">
        <f>E987+5</f>
        <v>45110</v>
      </c>
      <c r="G987" s="15">
        <f>F987+34</f>
        <v>45144</v>
      </c>
    </row>
    <row r="988" spans="1:7" s="5" customFormat="1" ht="15.75" customHeight="1">
      <c r="A988" s="24"/>
      <c r="B988" s="14" t="s">
        <v>474</v>
      </c>
      <c r="C988" s="35" t="s">
        <v>866</v>
      </c>
      <c r="D988" s="804"/>
      <c r="E988" s="82">
        <f t="shared" ref="E988:G990" si="133">E987+7</f>
        <v>45112</v>
      </c>
      <c r="F988" s="82">
        <f t="shared" si="133"/>
        <v>45117</v>
      </c>
      <c r="G988" s="15">
        <f t="shared" si="133"/>
        <v>45151</v>
      </c>
    </row>
    <row r="989" spans="1:7" s="5" customFormat="1" ht="15.75" customHeight="1">
      <c r="A989" s="24"/>
      <c r="B989" s="14" t="s">
        <v>475</v>
      </c>
      <c r="C989" s="35" t="s">
        <v>867</v>
      </c>
      <c r="D989" s="804"/>
      <c r="E989" s="82">
        <f t="shared" si="133"/>
        <v>45119</v>
      </c>
      <c r="F989" s="82">
        <f t="shared" si="133"/>
        <v>45124</v>
      </c>
      <c r="G989" s="15">
        <f t="shared" si="133"/>
        <v>45158</v>
      </c>
    </row>
    <row r="990" spans="1:7" s="5" customFormat="1" ht="15.75" customHeight="1">
      <c r="A990" s="24"/>
      <c r="B990" s="14" t="s">
        <v>476</v>
      </c>
      <c r="C990" s="35" t="s">
        <v>998</v>
      </c>
      <c r="D990" s="804"/>
      <c r="E990" s="82">
        <f t="shared" si="133"/>
        <v>45126</v>
      </c>
      <c r="F990" s="82">
        <f t="shared" si="133"/>
        <v>45131</v>
      </c>
      <c r="G990" s="15">
        <f t="shared" si="133"/>
        <v>45165</v>
      </c>
    </row>
    <row r="991" spans="1:7" s="5" customFormat="1" ht="15.75" customHeight="1">
      <c r="A991" s="24"/>
      <c r="B991" s="35" t="s">
        <v>477</v>
      </c>
      <c r="C991" s="35" t="s">
        <v>999</v>
      </c>
      <c r="D991" s="781"/>
      <c r="E991" s="82">
        <f>E990+8</f>
        <v>45134</v>
      </c>
      <c r="F991" s="82">
        <f>F990+7</f>
        <v>45138</v>
      </c>
      <c r="G991" s="15">
        <f>G990+7</f>
        <v>45172</v>
      </c>
    </row>
    <row r="992" spans="1:7" s="5" customFormat="1" ht="15.75" customHeight="1">
      <c r="A992" s="24"/>
      <c r="B992" s="40"/>
      <c r="C992" s="40"/>
      <c r="D992" s="40"/>
      <c r="E992" s="40"/>
      <c r="F992" s="17"/>
      <c r="G992" s="17"/>
    </row>
    <row r="993" spans="1:7" s="5" customFormat="1" ht="15.75" customHeight="1">
      <c r="A993" s="24"/>
      <c r="B993" s="96"/>
      <c r="C993" s="22"/>
      <c r="D993" s="23"/>
      <c r="E993" s="23"/>
      <c r="F993" s="99"/>
      <c r="G993" s="99"/>
    </row>
    <row r="994" spans="1:7" s="5" customFormat="1" ht="15.75" customHeight="1">
      <c r="A994" s="24" t="s">
        <v>1012</v>
      </c>
      <c r="B994" s="778" t="s">
        <v>22</v>
      </c>
      <c r="C994" s="782" t="s">
        <v>1007</v>
      </c>
      <c r="D994" s="782" t="s">
        <v>659</v>
      </c>
      <c r="E994" s="75" t="s">
        <v>660</v>
      </c>
      <c r="F994" s="75" t="s">
        <v>25</v>
      </c>
      <c r="G994" s="75" t="s">
        <v>121</v>
      </c>
    </row>
    <row r="995" spans="1:7" s="5" customFormat="1" ht="15.75" customHeight="1">
      <c r="A995" s="24"/>
      <c r="B995" s="779"/>
      <c r="C995" s="783"/>
      <c r="D995" s="783"/>
      <c r="E995" s="39" t="s">
        <v>16</v>
      </c>
      <c r="F995" s="75" t="s">
        <v>26</v>
      </c>
      <c r="G995" s="75" t="s">
        <v>27</v>
      </c>
    </row>
    <row r="996" spans="1:7" s="5" customFormat="1" ht="15.75" customHeight="1">
      <c r="A996" s="24"/>
      <c r="B996" s="126" t="s">
        <v>409</v>
      </c>
      <c r="C996" s="126" t="s">
        <v>307</v>
      </c>
      <c r="D996" s="787" t="s">
        <v>1013</v>
      </c>
      <c r="E996" s="15">
        <v>45109</v>
      </c>
      <c r="F996" s="15">
        <f>E996+4</f>
        <v>45113</v>
      </c>
      <c r="G996" s="15">
        <f>F996+27</f>
        <v>45140</v>
      </c>
    </row>
    <row r="997" spans="1:7" s="5" customFormat="1" ht="15.75" customHeight="1">
      <c r="A997" s="24"/>
      <c r="B997" s="85" t="s">
        <v>410</v>
      </c>
      <c r="C997" s="85" t="s">
        <v>313</v>
      </c>
      <c r="D997" s="797"/>
      <c r="E997" s="15">
        <f t="shared" ref="E997:G1000" si="134">E996+7</f>
        <v>45116</v>
      </c>
      <c r="F997" s="15">
        <f t="shared" si="134"/>
        <v>45120</v>
      </c>
      <c r="G997" s="15">
        <f t="shared" si="134"/>
        <v>45147</v>
      </c>
    </row>
    <row r="998" spans="1:7" s="5" customFormat="1" ht="15.75" customHeight="1">
      <c r="A998" s="24"/>
      <c r="B998" s="126" t="s">
        <v>411</v>
      </c>
      <c r="C998" s="126" t="s">
        <v>414</v>
      </c>
      <c r="D998" s="797"/>
      <c r="E998" s="15">
        <f t="shared" si="134"/>
        <v>45123</v>
      </c>
      <c r="F998" s="15">
        <f t="shared" si="134"/>
        <v>45127</v>
      </c>
      <c r="G998" s="15">
        <f t="shared" si="134"/>
        <v>45154</v>
      </c>
    </row>
    <row r="999" spans="1:7" s="5" customFormat="1" ht="15.75" customHeight="1">
      <c r="A999" s="24"/>
      <c r="B999" s="14" t="s">
        <v>412</v>
      </c>
      <c r="C999" s="14" t="s">
        <v>415</v>
      </c>
      <c r="D999" s="797"/>
      <c r="E999" s="15">
        <f t="shared" si="134"/>
        <v>45130</v>
      </c>
      <c r="F999" s="15">
        <f t="shared" si="134"/>
        <v>45134</v>
      </c>
      <c r="G999" s="15">
        <f t="shared" si="134"/>
        <v>45161</v>
      </c>
    </row>
    <row r="1000" spans="1:7" s="5" customFormat="1" ht="15.75" customHeight="1">
      <c r="A1000" s="24"/>
      <c r="B1000" s="14" t="s">
        <v>413</v>
      </c>
      <c r="C1000" s="14" t="s">
        <v>416</v>
      </c>
      <c r="D1000" s="822"/>
      <c r="E1000" s="15">
        <f t="shared" si="134"/>
        <v>45137</v>
      </c>
      <c r="F1000" s="15">
        <f t="shared" si="134"/>
        <v>45141</v>
      </c>
      <c r="G1000" s="15">
        <f t="shared" si="134"/>
        <v>45168</v>
      </c>
    </row>
    <row r="1001" spans="1:7" s="5" customFormat="1" ht="15.75" customHeight="1">
      <c r="A1001" s="24"/>
      <c r="B1001" s="40"/>
      <c r="C1001" s="40"/>
      <c r="D1001" s="27"/>
      <c r="E1001" s="17"/>
      <c r="F1001" s="17"/>
      <c r="G1001" s="17"/>
    </row>
    <row r="1002" spans="1:7" s="5" customFormat="1" ht="15.75" customHeight="1">
      <c r="A1002" s="24"/>
      <c r="B1002" s="780" t="s">
        <v>22</v>
      </c>
      <c r="C1002" s="782" t="s">
        <v>1007</v>
      </c>
      <c r="D1002" s="782" t="s">
        <v>659</v>
      </c>
      <c r="E1002" s="75" t="s">
        <v>660</v>
      </c>
      <c r="F1002" s="75" t="s">
        <v>25</v>
      </c>
      <c r="G1002" s="75" t="s">
        <v>121</v>
      </c>
    </row>
    <row r="1003" spans="1:7" s="5" customFormat="1" ht="15.75" customHeight="1">
      <c r="A1003" s="24"/>
      <c r="B1003" s="781"/>
      <c r="C1003" s="783"/>
      <c r="D1003" s="783"/>
      <c r="E1003" s="39" t="s">
        <v>16</v>
      </c>
      <c r="F1003" s="75" t="s">
        <v>26</v>
      </c>
      <c r="G1003" s="75" t="s">
        <v>27</v>
      </c>
    </row>
    <row r="1004" spans="1:7" s="5" customFormat="1" ht="15.75" customHeight="1">
      <c r="A1004" s="24"/>
      <c r="B1004" s="115" t="s">
        <v>464</v>
      </c>
      <c r="C1004" s="177" t="s">
        <v>1014</v>
      </c>
      <c r="D1004" s="875" t="s">
        <v>1015</v>
      </c>
      <c r="E1004" s="15">
        <v>45106</v>
      </c>
      <c r="F1004" s="15">
        <f>E1004+5</f>
        <v>45111</v>
      </c>
      <c r="G1004" s="15">
        <f>F1004+28</f>
        <v>45139</v>
      </c>
    </row>
    <row r="1005" spans="1:7" s="5" customFormat="1" ht="15.75" customHeight="1">
      <c r="A1005" s="24"/>
      <c r="B1005" s="115" t="s">
        <v>232</v>
      </c>
      <c r="C1005" s="177" t="s">
        <v>1016</v>
      </c>
      <c r="D1005" s="876"/>
      <c r="E1005" s="15">
        <f t="shared" ref="E1005:G1008" si="135">E1004+7</f>
        <v>45113</v>
      </c>
      <c r="F1005" s="15">
        <f t="shared" si="135"/>
        <v>45118</v>
      </c>
      <c r="G1005" s="15">
        <f t="shared" si="135"/>
        <v>45146</v>
      </c>
    </row>
    <row r="1006" spans="1:7" s="5" customFormat="1" ht="15.75" customHeight="1">
      <c r="A1006" s="24"/>
      <c r="B1006" s="85" t="s">
        <v>465</v>
      </c>
      <c r="C1006" s="178" t="s">
        <v>1017</v>
      </c>
      <c r="D1006" s="877"/>
      <c r="E1006" s="15">
        <f t="shared" si="135"/>
        <v>45120</v>
      </c>
      <c r="F1006" s="15">
        <f t="shared" si="135"/>
        <v>45125</v>
      </c>
      <c r="G1006" s="15">
        <f t="shared" si="135"/>
        <v>45153</v>
      </c>
    </row>
    <row r="1007" spans="1:7" s="5" customFormat="1" ht="15.75" customHeight="1">
      <c r="A1007" s="24"/>
      <c r="B1007" s="85" t="s">
        <v>466</v>
      </c>
      <c r="C1007" s="85" t="s">
        <v>1018</v>
      </c>
      <c r="D1007" s="877"/>
      <c r="E1007" s="15">
        <f t="shared" si="135"/>
        <v>45127</v>
      </c>
      <c r="F1007" s="15">
        <f t="shared" si="135"/>
        <v>45132</v>
      </c>
      <c r="G1007" s="15">
        <f t="shared" si="135"/>
        <v>45160</v>
      </c>
    </row>
    <row r="1008" spans="1:7" s="5" customFormat="1" ht="15.75" customHeight="1">
      <c r="A1008" s="24"/>
      <c r="B1008" s="85" t="s">
        <v>467</v>
      </c>
      <c r="C1008" s="85" t="s">
        <v>1019</v>
      </c>
      <c r="D1008" s="878"/>
      <c r="E1008" s="15">
        <f t="shared" si="135"/>
        <v>45134</v>
      </c>
      <c r="F1008" s="15">
        <f t="shared" si="135"/>
        <v>45139</v>
      </c>
      <c r="G1008" s="15">
        <f t="shared" si="135"/>
        <v>45167</v>
      </c>
    </row>
    <row r="1009" spans="1:7" s="5" customFormat="1" ht="15.75" customHeight="1">
      <c r="A1009" s="24"/>
      <c r="B1009" s="40"/>
      <c r="C1009" s="61"/>
      <c r="D1009" s="27"/>
      <c r="E1009" s="17"/>
      <c r="F1009" s="17"/>
      <c r="G1009" s="17"/>
    </row>
    <row r="1010" spans="1:7" s="5" customFormat="1" ht="15.75" customHeight="1">
      <c r="A1010" s="24"/>
      <c r="B1010" s="40"/>
      <c r="C1010" s="40"/>
      <c r="D1010" s="27"/>
      <c r="E1010" s="17"/>
      <c r="F1010" s="17"/>
      <c r="G1010" s="17"/>
    </row>
    <row r="1011" spans="1:7" s="5" customFormat="1" ht="15.75" customHeight="1">
      <c r="A1011" s="24"/>
      <c r="B1011" s="96"/>
      <c r="C1011" s="22"/>
      <c r="D1011" s="23"/>
      <c r="E1011" s="23"/>
      <c r="F1011" s="99"/>
      <c r="G1011" s="99"/>
    </row>
    <row r="1012" spans="1:7" s="5" customFormat="1" ht="15.75" customHeight="1">
      <c r="A1012" s="24"/>
      <c r="B1012" s="40"/>
      <c r="C1012" s="40"/>
      <c r="D1012" s="40"/>
      <c r="E1012" s="40"/>
      <c r="F1012" s="17"/>
      <c r="G1012" s="17"/>
    </row>
    <row r="1013" spans="1:7" s="5" customFormat="1" ht="15.75" customHeight="1">
      <c r="A1013" s="24" t="s">
        <v>1020</v>
      </c>
      <c r="B1013" s="780" t="s">
        <v>22</v>
      </c>
      <c r="C1013" s="782" t="s">
        <v>1021</v>
      </c>
      <c r="D1013" s="782" t="s">
        <v>772</v>
      </c>
      <c r="E1013" s="75" t="s">
        <v>669</v>
      </c>
      <c r="F1013" s="75" t="s">
        <v>25</v>
      </c>
      <c r="G1013" s="75" t="s">
        <v>1022</v>
      </c>
    </row>
    <row r="1014" spans="1:7" s="5" customFormat="1" ht="15.75" customHeight="1">
      <c r="A1014" s="24"/>
      <c r="B1014" s="781"/>
      <c r="C1014" s="783"/>
      <c r="D1014" s="783"/>
      <c r="E1014" s="39" t="s">
        <v>16</v>
      </c>
      <c r="F1014" s="75" t="s">
        <v>26</v>
      </c>
      <c r="G1014" s="75" t="s">
        <v>1023</v>
      </c>
    </row>
    <row r="1015" spans="1:7" s="5" customFormat="1" ht="15.75" customHeight="1">
      <c r="A1015" s="24"/>
      <c r="B1015" s="131" t="s">
        <v>468</v>
      </c>
      <c r="C1015" s="131" t="s">
        <v>1024</v>
      </c>
      <c r="D1015" s="787" t="s">
        <v>1025</v>
      </c>
      <c r="E1015" s="15">
        <v>45108</v>
      </c>
      <c r="F1015" s="15">
        <f>E1015+5</f>
        <v>45113</v>
      </c>
      <c r="G1015" s="15">
        <f>F1015+32</f>
        <v>45145</v>
      </c>
    </row>
    <row r="1016" spans="1:7" s="5" customFormat="1" ht="15.75" customHeight="1">
      <c r="A1016" s="24"/>
      <c r="B1016" s="132" t="s">
        <v>469</v>
      </c>
      <c r="C1016" s="131" t="s">
        <v>1026</v>
      </c>
      <c r="D1016" s="797"/>
      <c r="E1016" s="15">
        <f t="shared" ref="E1016:G1019" si="136">E1015+7</f>
        <v>45115</v>
      </c>
      <c r="F1016" s="15">
        <f t="shared" si="136"/>
        <v>45120</v>
      </c>
      <c r="G1016" s="15">
        <f t="shared" si="136"/>
        <v>45152</v>
      </c>
    </row>
    <row r="1017" spans="1:7" s="5" customFormat="1" ht="15.75" customHeight="1">
      <c r="A1017" s="24"/>
      <c r="B1017" s="131" t="s">
        <v>470</v>
      </c>
      <c r="C1017" s="131" t="s">
        <v>1027</v>
      </c>
      <c r="D1017" s="797"/>
      <c r="E1017" s="15">
        <f t="shared" si="136"/>
        <v>45122</v>
      </c>
      <c r="F1017" s="15">
        <f t="shared" si="136"/>
        <v>45127</v>
      </c>
      <c r="G1017" s="15">
        <f t="shared" si="136"/>
        <v>45159</v>
      </c>
    </row>
    <row r="1018" spans="1:7" s="5" customFormat="1" ht="15.75" customHeight="1">
      <c r="A1018" s="24"/>
      <c r="B1018" s="133" t="s">
        <v>471</v>
      </c>
      <c r="C1018" s="133" t="s">
        <v>1028</v>
      </c>
      <c r="D1018" s="797"/>
      <c r="E1018" s="15">
        <f t="shared" si="136"/>
        <v>45129</v>
      </c>
      <c r="F1018" s="15">
        <f t="shared" si="136"/>
        <v>45134</v>
      </c>
      <c r="G1018" s="15">
        <f t="shared" si="136"/>
        <v>45166</v>
      </c>
    </row>
    <row r="1019" spans="1:7" s="5" customFormat="1" ht="15.75" customHeight="1">
      <c r="A1019" s="24"/>
      <c r="B1019" s="133" t="s">
        <v>472</v>
      </c>
      <c r="C1019" s="133" t="s">
        <v>1029</v>
      </c>
      <c r="D1019" s="822"/>
      <c r="E1019" s="15">
        <f t="shared" si="136"/>
        <v>45136</v>
      </c>
      <c r="F1019" s="15">
        <f t="shared" si="136"/>
        <v>45141</v>
      </c>
      <c r="G1019" s="15">
        <f t="shared" si="136"/>
        <v>45173</v>
      </c>
    </row>
    <row r="1020" spans="1:7" s="5" customFormat="1" ht="15.75" customHeight="1">
      <c r="A1020" s="24"/>
      <c r="B1020" s="40"/>
      <c r="C1020" s="40"/>
      <c r="D1020" s="40"/>
      <c r="E1020" s="40"/>
      <c r="F1020" s="17"/>
      <c r="G1020" s="17"/>
    </row>
    <row r="1021" spans="1:7" s="5" customFormat="1" ht="15.75" customHeight="1">
      <c r="A1021" s="24"/>
      <c r="B1021" s="97"/>
      <c r="C1021" s="40"/>
      <c r="D1021" s="27"/>
      <c r="E1021" s="17"/>
      <c r="F1021" s="17"/>
      <c r="G1021" s="17"/>
    </row>
    <row r="1022" spans="1:7" s="5" customFormat="1" ht="15.75" customHeight="1">
      <c r="A1022" s="24"/>
      <c r="B1022" s="96"/>
      <c r="C1022" s="22"/>
      <c r="D1022" s="23"/>
      <c r="E1022" s="23"/>
      <c r="F1022" s="99"/>
      <c r="G1022" s="99"/>
    </row>
    <row r="1023" spans="1:7" s="5" customFormat="1" ht="15.75" customHeight="1">
      <c r="A1023" s="24" t="s">
        <v>1030</v>
      </c>
      <c r="B1023" s="816" t="s">
        <v>22</v>
      </c>
      <c r="C1023" s="782" t="s">
        <v>1031</v>
      </c>
      <c r="D1023" s="782" t="s">
        <v>993</v>
      </c>
      <c r="E1023" s="75" t="s">
        <v>950</v>
      </c>
      <c r="F1023" s="75" t="s">
        <v>25</v>
      </c>
      <c r="G1023" s="75" t="s">
        <v>123</v>
      </c>
    </row>
    <row r="1024" spans="1:7" s="5" customFormat="1" ht="15.75" customHeight="1">
      <c r="A1024" s="24"/>
      <c r="B1024" s="781"/>
      <c r="C1024" s="783"/>
      <c r="D1024" s="783"/>
      <c r="E1024" s="39" t="s">
        <v>16</v>
      </c>
      <c r="F1024" s="75" t="s">
        <v>26</v>
      </c>
      <c r="G1024" s="75" t="s">
        <v>27</v>
      </c>
    </row>
    <row r="1025" spans="1:7" s="5" customFormat="1" ht="15.75" customHeight="1">
      <c r="A1025" s="24"/>
      <c r="B1025" s="126" t="s">
        <v>409</v>
      </c>
      <c r="C1025" s="126" t="s">
        <v>307</v>
      </c>
      <c r="D1025" s="787" t="s">
        <v>1032</v>
      </c>
      <c r="E1025" s="15">
        <v>45109</v>
      </c>
      <c r="F1025" s="15">
        <f>E1025+4</f>
        <v>45113</v>
      </c>
      <c r="G1025" s="15">
        <f>F1025+36</f>
        <v>45149</v>
      </c>
    </row>
    <row r="1026" spans="1:7" s="5" customFormat="1" ht="15.75" customHeight="1">
      <c r="A1026" s="24"/>
      <c r="B1026" s="85" t="s">
        <v>410</v>
      </c>
      <c r="C1026" s="85" t="s">
        <v>313</v>
      </c>
      <c r="D1026" s="797"/>
      <c r="E1026" s="15">
        <f t="shared" ref="E1026:G1029" si="137">E1025+7</f>
        <v>45116</v>
      </c>
      <c r="F1026" s="15">
        <f t="shared" si="137"/>
        <v>45120</v>
      </c>
      <c r="G1026" s="15">
        <f t="shared" si="137"/>
        <v>45156</v>
      </c>
    </row>
    <row r="1027" spans="1:7" s="5" customFormat="1" ht="15.75" customHeight="1">
      <c r="A1027" s="24"/>
      <c r="B1027" s="126" t="s">
        <v>411</v>
      </c>
      <c r="C1027" s="126" t="s">
        <v>414</v>
      </c>
      <c r="D1027" s="797"/>
      <c r="E1027" s="15">
        <f t="shared" si="137"/>
        <v>45123</v>
      </c>
      <c r="F1027" s="15">
        <f t="shared" si="137"/>
        <v>45127</v>
      </c>
      <c r="G1027" s="15">
        <f t="shared" si="137"/>
        <v>45163</v>
      </c>
    </row>
    <row r="1028" spans="1:7" s="5" customFormat="1" ht="15.75" customHeight="1">
      <c r="A1028" s="24"/>
      <c r="B1028" s="14" t="s">
        <v>412</v>
      </c>
      <c r="C1028" s="14" t="s">
        <v>415</v>
      </c>
      <c r="D1028" s="797"/>
      <c r="E1028" s="15">
        <f t="shared" si="137"/>
        <v>45130</v>
      </c>
      <c r="F1028" s="15">
        <f t="shared" si="137"/>
        <v>45134</v>
      </c>
      <c r="G1028" s="15">
        <f t="shared" si="137"/>
        <v>45170</v>
      </c>
    </row>
    <row r="1029" spans="1:7" s="5" customFormat="1" ht="15.75" customHeight="1">
      <c r="A1029" s="24"/>
      <c r="B1029" s="14" t="s">
        <v>413</v>
      </c>
      <c r="C1029" s="14" t="s">
        <v>416</v>
      </c>
      <c r="D1029" s="822"/>
      <c r="E1029" s="15">
        <f t="shared" si="137"/>
        <v>45137</v>
      </c>
      <c r="F1029" s="15">
        <f t="shared" si="137"/>
        <v>45141</v>
      </c>
      <c r="G1029" s="15">
        <f t="shared" si="137"/>
        <v>45177</v>
      </c>
    </row>
    <row r="1030" spans="1:7" s="5" customFormat="1" ht="15.75" customHeight="1">
      <c r="A1030" s="24"/>
      <c r="B1030" s="40"/>
      <c r="C1030" s="40"/>
      <c r="D1030" s="27"/>
      <c r="E1030" s="17"/>
      <c r="F1030" s="17"/>
      <c r="G1030" s="17"/>
    </row>
    <row r="1031" spans="1:7" s="5" customFormat="1" ht="15.75" customHeight="1">
      <c r="A1031" s="24"/>
      <c r="B1031" s="40"/>
      <c r="C1031" s="40"/>
      <c r="D1031" s="27"/>
      <c r="E1031" s="17"/>
      <c r="F1031" s="17"/>
      <c r="G1031" s="17"/>
    </row>
    <row r="1032" spans="1:7" s="5" customFormat="1" ht="15.75" customHeight="1">
      <c r="A1032" s="24"/>
      <c r="B1032" s="40"/>
      <c r="C1032" s="40"/>
      <c r="D1032" s="40"/>
      <c r="E1032" s="40"/>
      <c r="F1032" s="17"/>
      <c r="G1032" s="17"/>
    </row>
    <row r="1033" spans="1:7" s="5" customFormat="1" ht="15.75" customHeight="1">
      <c r="A1033" s="24"/>
      <c r="B1033" s="96"/>
      <c r="C1033" s="22"/>
      <c r="D1033" s="23"/>
      <c r="E1033" s="23"/>
      <c r="F1033" s="99"/>
      <c r="G1033" s="99"/>
    </row>
    <row r="1034" spans="1:7" s="5" customFormat="1" ht="15.75" customHeight="1">
      <c r="A1034" s="24" t="s">
        <v>1033</v>
      </c>
      <c r="B1034" s="780" t="s">
        <v>664</v>
      </c>
      <c r="C1034" s="782" t="s">
        <v>1007</v>
      </c>
      <c r="D1034" s="782" t="s">
        <v>659</v>
      </c>
      <c r="E1034" s="75" t="s">
        <v>660</v>
      </c>
      <c r="F1034" s="75" t="s">
        <v>25</v>
      </c>
      <c r="G1034" s="75" t="s">
        <v>113</v>
      </c>
    </row>
    <row r="1035" spans="1:7" s="5" customFormat="1" ht="15.75" customHeight="1">
      <c r="A1035" s="24"/>
      <c r="B1035" s="781"/>
      <c r="C1035" s="783"/>
      <c r="D1035" s="783"/>
      <c r="E1035" s="39" t="s">
        <v>16</v>
      </c>
      <c r="F1035" s="75" t="s">
        <v>26</v>
      </c>
      <c r="G1035" s="75" t="s">
        <v>27</v>
      </c>
    </row>
    <row r="1036" spans="1:7" s="5" customFormat="1" ht="15.75" customHeight="1">
      <c r="A1036" s="24"/>
      <c r="B1036" s="115" t="s">
        <v>464</v>
      </c>
      <c r="C1036" s="177" t="s">
        <v>1014</v>
      </c>
      <c r="D1036" s="875" t="s">
        <v>1015</v>
      </c>
      <c r="E1036" s="15">
        <v>45107</v>
      </c>
      <c r="F1036" s="15">
        <f>E1036+4</f>
        <v>45111</v>
      </c>
      <c r="G1036" s="15">
        <f>F1036+27</f>
        <v>45138</v>
      </c>
    </row>
    <row r="1037" spans="1:7" s="5" customFormat="1" ht="15.75" customHeight="1">
      <c r="A1037" s="24"/>
      <c r="B1037" s="115" t="s">
        <v>232</v>
      </c>
      <c r="C1037" s="177" t="s">
        <v>1016</v>
      </c>
      <c r="D1037" s="876"/>
      <c r="E1037" s="15">
        <f t="shared" ref="E1037:G1040" si="138">E1036+7</f>
        <v>45114</v>
      </c>
      <c r="F1037" s="15">
        <f t="shared" si="138"/>
        <v>45118</v>
      </c>
      <c r="G1037" s="15">
        <f t="shared" si="138"/>
        <v>45145</v>
      </c>
    </row>
    <row r="1038" spans="1:7" s="5" customFormat="1" ht="15.75" customHeight="1">
      <c r="A1038" s="24"/>
      <c r="B1038" s="85" t="s">
        <v>465</v>
      </c>
      <c r="C1038" s="178" t="s">
        <v>1017</v>
      </c>
      <c r="D1038" s="876"/>
      <c r="E1038" s="15">
        <f t="shared" si="138"/>
        <v>45121</v>
      </c>
      <c r="F1038" s="15">
        <f t="shared" si="138"/>
        <v>45125</v>
      </c>
      <c r="G1038" s="15">
        <f t="shared" si="138"/>
        <v>45152</v>
      </c>
    </row>
    <row r="1039" spans="1:7" s="5" customFormat="1" ht="15.75" customHeight="1">
      <c r="A1039" s="24"/>
      <c r="B1039" s="85" t="s">
        <v>466</v>
      </c>
      <c r="C1039" s="85" t="s">
        <v>1018</v>
      </c>
      <c r="D1039" s="876"/>
      <c r="E1039" s="15">
        <f t="shared" si="138"/>
        <v>45128</v>
      </c>
      <c r="F1039" s="15">
        <f t="shared" si="138"/>
        <v>45132</v>
      </c>
      <c r="G1039" s="15">
        <f t="shared" si="138"/>
        <v>45159</v>
      </c>
    </row>
    <row r="1040" spans="1:7" s="5" customFormat="1" ht="15.75" customHeight="1">
      <c r="A1040" s="24"/>
      <c r="B1040" s="85" t="s">
        <v>467</v>
      </c>
      <c r="C1040" s="85" t="s">
        <v>1019</v>
      </c>
      <c r="D1040" s="878"/>
      <c r="E1040" s="15">
        <f t="shared" si="138"/>
        <v>45135</v>
      </c>
      <c r="F1040" s="15">
        <f t="shared" si="138"/>
        <v>45139</v>
      </c>
      <c r="G1040" s="15">
        <f t="shared" si="138"/>
        <v>45166</v>
      </c>
    </row>
    <row r="1041" spans="1:7" s="5" customFormat="1" ht="15.75" customHeight="1">
      <c r="A1041" s="24"/>
      <c r="B1041" s="40"/>
      <c r="C1041" s="40"/>
      <c r="D1041" s="27"/>
      <c r="E1041" s="17"/>
      <c r="F1041" s="17"/>
      <c r="G1041" s="17"/>
    </row>
    <row r="1042" spans="1:7" s="5" customFormat="1" ht="15.75" customHeight="1">
      <c r="A1042" s="24"/>
      <c r="B1042" s="40"/>
      <c r="C1042" s="40"/>
      <c r="D1042" s="27"/>
      <c r="E1042" s="17"/>
      <c r="F1042" s="17"/>
      <c r="G1042" s="17"/>
    </row>
    <row r="1043" spans="1:7" s="5" customFormat="1" ht="15.75" customHeight="1">
      <c r="A1043" s="24"/>
      <c r="B1043" s="40"/>
      <c r="C1043" s="40"/>
      <c r="D1043" s="27"/>
      <c r="E1043" s="17"/>
      <c r="F1043" s="17"/>
      <c r="G1043" s="17"/>
    </row>
    <row r="1044" spans="1:7" s="5" customFormat="1" ht="15.75" customHeight="1">
      <c r="A1044" s="24"/>
      <c r="B1044" s="96"/>
      <c r="C1044" s="22"/>
      <c r="D1044" s="23"/>
      <c r="E1044" s="23"/>
      <c r="F1044" s="99"/>
      <c r="G1044" s="99"/>
    </row>
    <row r="1045" spans="1:7" s="5" customFormat="1" ht="15.75" customHeight="1">
      <c r="A1045" s="24" t="s">
        <v>1034</v>
      </c>
      <c r="B1045" s="780" t="s">
        <v>22</v>
      </c>
      <c r="C1045" s="782" t="s">
        <v>1007</v>
      </c>
      <c r="D1045" s="782" t="s">
        <v>659</v>
      </c>
      <c r="E1045" s="75" t="s">
        <v>660</v>
      </c>
      <c r="F1045" s="75" t="s">
        <v>25</v>
      </c>
      <c r="G1045" s="75" t="s">
        <v>1035</v>
      </c>
    </row>
    <row r="1046" spans="1:7" s="5" customFormat="1" ht="15.75" customHeight="1">
      <c r="A1046" s="24"/>
      <c r="B1046" s="781"/>
      <c r="C1046" s="783"/>
      <c r="D1046" s="783"/>
      <c r="E1046" s="39" t="s">
        <v>16</v>
      </c>
      <c r="F1046" s="75" t="s">
        <v>26</v>
      </c>
      <c r="G1046" s="75" t="s">
        <v>27</v>
      </c>
    </row>
    <row r="1047" spans="1:7" s="5" customFormat="1" ht="15.75" customHeight="1">
      <c r="A1047" s="24"/>
      <c r="B1047" s="126" t="s">
        <v>409</v>
      </c>
      <c r="C1047" s="126" t="s">
        <v>307</v>
      </c>
      <c r="D1047" s="787" t="s">
        <v>1036</v>
      </c>
      <c r="E1047" s="15">
        <v>45109</v>
      </c>
      <c r="F1047" s="15">
        <f>E1047+4</f>
        <v>45113</v>
      </c>
      <c r="G1047" s="15">
        <f>F1047+31</f>
        <v>45144</v>
      </c>
    </row>
    <row r="1048" spans="1:7" s="5" customFormat="1" ht="15.75" customHeight="1">
      <c r="A1048" s="24"/>
      <c r="B1048" s="85" t="s">
        <v>410</v>
      </c>
      <c r="C1048" s="85" t="s">
        <v>313</v>
      </c>
      <c r="D1048" s="797"/>
      <c r="E1048" s="15">
        <f t="shared" ref="E1048:G1051" si="139">E1047+7</f>
        <v>45116</v>
      </c>
      <c r="F1048" s="15">
        <f t="shared" si="139"/>
        <v>45120</v>
      </c>
      <c r="G1048" s="15">
        <f t="shared" si="139"/>
        <v>45151</v>
      </c>
    </row>
    <row r="1049" spans="1:7" s="5" customFormat="1" ht="15.75" customHeight="1">
      <c r="A1049" s="24"/>
      <c r="B1049" s="126" t="s">
        <v>411</v>
      </c>
      <c r="C1049" s="126" t="s">
        <v>414</v>
      </c>
      <c r="D1049" s="797"/>
      <c r="E1049" s="15">
        <f t="shared" si="139"/>
        <v>45123</v>
      </c>
      <c r="F1049" s="15">
        <f t="shared" si="139"/>
        <v>45127</v>
      </c>
      <c r="G1049" s="15">
        <f t="shared" si="139"/>
        <v>45158</v>
      </c>
    </row>
    <row r="1050" spans="1:7" s="5" customFormat="1" ht="15.75" customHeight="1">
      <c r="A1050" s="24"/>
      <c r="B1050" s="14" t="s">
        <v>412</v>
      </c>
      <c r="C1050" s="14" t="s">
        <v>415</v>
      </c>
      <c r="D1050" s="797"/>
      <c r="E1050" s="15">
        <f t="shared" si="139"/>
        <v>45130</v>
      </c>
      <c r="F1050" s="15">
        <f t="shared" si="139"/>
        <v>45134</v>
      </c>
      <c r="G1050" s="15">
        <f t="shared" si="139"/>
        <v>45165</v>
      </c>
    </row>
    <row r="1051" spans="1:7" s="5" customFormat="1" ht="15.75" customHeight="1">
      <c r="A1051" s="24"/>
      <c r="B1051" s="14" t="s">
        <v>413</v>
      </c>
      <c r="C1051" s="14" t="s">
        <v>416</v>
      </c>
      <c r="D1051" s="822"/>
      <c r="E1051" s="15">
        <f t="shared" si="139"/>
        <v>45137</v>
      </c>
      <c r="F1051" s="15">
        <f t="shared" si="139"/>
        <v>45141</v>
      </c>
      <c r="G1051" s="15">
        <f t="shared" si="139"/>
        <v>45172</v>
      </c>
    </row>
    <row r="1052" spans="1:7" s="5" customFormat="1" ht="15.75" customHeight="1">
      <c r="A1052" s="24"/>
      <c r="B1052" s="40"/>
      <c r="C1052" s="40"/>
      <c r="D1052" s="40"/>
      <c r="E1052" s="40"/>
      <c r="F1052" s="17"/>
      <c r="G1052" s="17"/>
    </row>
    <row r="1053" spans="1:7" s="5" customFormat="1" ht="15.75" customHeight="1">
      <c r="A1053" s="24"/>
      <c r="B1053" s="40"/>
      <c r="C1053" s="40"/>
      <c r="D1053" s="40"/>
      <c r="E1053" s="40"/>
      <c r="F1053" s="17"/>
      <c r="G1053" s="17"/>
    </row>
    <row r="1054" spans="1:7" s="5" customFormat="1" ht="15.75" customHeight="1">
      <c r="A1054" s="24"/>
      <c r="B1054" s="96"/>
      <c r="C1054" s="22"/>
      <c r="D1054" s="23"/>
      <c r="E1054" s="23"/>
      <c r="F1054" s="99"/>
      <c r="G1054" s="99"/>
    </row>
    <row r="1055" spans="1:7" s="5" customFormat="1" ht="15.75" customHeight="1">
      <c r="A1055" s="24" t="s">
        <v>1037</v>
      </c>
      <c r="B1055" s="780" t="s">
        <v>22</v>
      </c>
      <c r="C1055" s="782" t="s">
        <v>1007</v>
      </c>
      <c r="D1055" s="782" t="s">
        <v>659</v>
      </c>
      <c r="E1055" s="75" t="s">
        <v>660</v>
      </c>
      <c r="F1055" s="75" t="s">
        <v>25</v>
      </c>
      <c r="G1055" s="75" t="s">
        <v>124</v>
      </c>
    </row>
    <row r="1056" spans="1:7" s="5" customFormat="1" ht="15.75" customHeight="1">
      <c r="A1056" s="24"/>
      <c r="B1056" s="781"/>
      <c r="C1056" s="783"/>
      <c r="D1056" s="783"/>
      <c r="E1056" s="39" t="s">
        <v>16</v>
      </c>
      <c r="F1056" s="75" t="s">
        <v>26</v>
      </c>
      <c r="G1056" s="75" t="s">
        <v>27</v>
      </c>
    </row>
    <row r="1057" spans="1:7" s="5" customFormat="1" ht="15.75" customHeight="1">
      <c r="A1057" s="24"/>
      <c r="B1057" s="126" t="s">
        <v>409</v>
      </c>
      <c r="C1057" s="126" t="s">
        <v>307</v>
      </c>
      <c r="D1057" s="787" t="s">
        <v>1032</v>
      </c>
      <c r="E1057" s="15">
        <v>45109</v>
      </c>
      <c r="F1057" s="15">
        <f>E1057+4</f>
        <v>45113</v>
      </c>
      <c r="G1057" s="15">
        <f>F1057+30</f>
        <v>45143</v>
      </c>
    </row>
    <row r="1058" spans="1:7" s="5" customFormat="1" ht="15.75" customHeight="1">
      <c r="A1058" s="24"/>
      <c r="B1058" s="85" t="s">
        <v>410</v>
      </c>
      <c r="C1058" s="85" t="s">
        <v>313</v>
      </c>
      <c r="D1058" s="797"/>
      <c r="E1058" s="15">
        <f>E1057+8</f>
        <v>45117</v>
      </c>
      <c r="F1058" s="15">
        <f t="shared" ref="F1058:G1061" si="140">F1057+7</f>
        <v>45120</v>
      </c>
      <c r="G1058" s="15">
        <f t="shared" si="140"/>
        <v>45150</v>
      </c>
    </row>
    <row r="1059" spans="1:7" s="5" customFormat="1" ht="15.75" customHeight="1">
      <c r="A1059" s="24"/>
      <c r="B1059" s="126" t="s">
        <v>411</v>
      </c>
      <c r="C1059" s="126" t="s">
        <v>414</v>
      </c>
      <c r="D1059" s="797"/>
      <c r="E1059" s="15">
        <f>E1058+7</f>
        <v>45124</v>
      </c>
      <c r="F1059" s="15">
        <f t="shared" si="140"/>
        <v>45127</v>
      </c>
      <c r="G1059" s="15">
        <f t="shared" si="140"/>
        <v>45157</v>
      </c>
    </row>
    <row r="1060" spans="1:7" s="5" customFormat="1" ht="15.75" customHeight="1">
      <c r="A1060" s="24"/>
      <c r="B1060" s="14" t="s">
        <v>412</v>
      </c>
      <c r="C1060" s="14" t="s">
        <v>415</v>
      </c>
      <c r="D1060" s="797"/>
      <c r="E1060" s="15">
        <f>E1059+7</f>
        <v>45131</v>
      </c>
      <c r="F1060" s="15">
        <f t="shared" si="140"/>
        <v>45134</v>
      </c>
      <c r="G1060" s="15">
        <f t="shared" si="140"/>
        <v>45164</v>
      </c>
    </row>
    <row r="1061" spans="1:7" s="5" customFormat="1" ht="15.75" customHeight="1">
      <c r="A1061" s="24"/>
      <c r="B1061" s="14" t="s">
        <v>413</v>
      </c>
      <c r="C1061" s="14" t="s">
        <v>416</v>
      </c>
      <c r="D1061" s="822"/>
      <c r="E1061" s="15">
        <f>E1060+7</f>
        <v>45138</v>
      </c>
      <c r="F1061" s="15">
        <f t="shared" si="140"/>
        <v>45141</v>
      </c>
      <c r="G1061" s="15">
        <f t="shared" si="140"/>
        <v>45171</v>
      </c>
    </row>
    <row r="1062" spans="1:7" s="5" customFormat="1" ht="15.75" customHeight="1">
      <c r="A1062" s="24"/>
      <c r="B1062" s="62"/>
      <c r="C1062" s="22"/>
      <c r="D1062" s="23"/>
      <c r="E1062" s="23"/>
      <c r="F1062" s="99"/>
      <c r="G1062" s="99"/>
    </row>
    <row r="1063" spans="1:7" s="5" customFormat="1" ht="15.75" customHeight="1">
      <c r="A1063" s="24"/>
      <c r="B1063" s="780" t="s">
        <v>664</v>
      </c>
      <c r="C1063" s="782" t="s">
        <v>1007</v>
      </c>
      <c r="D1063" s="782" t="s">
        <v>659</v>
      </c>
      <c r="E1063" s="75" t="s">
        <v>660</v>
      </c>
      <c r="F1063" s="75" t="s">
        <v>25</v>
      </c>
      <c r="G1063" s="75" t="s">
        <v>124</v>
      </c>
    </row>
    <row r="1064" spans="1:7" s="5" customFormat="1" ht="15.75" customHeight="1">
      <c r="A1064" s="24"/>
      <c r="B1064" s="781"/>
      <c r="C1064" s="783"/>
      <c r="D1064" s="783"/>
      <c r="E1064" s="39" t="s">
        <v>16</v>
      </c>
      <c r="F1064" s="75" t="s">
        <v>26</v>
      </c>
      <c r="G1064" s="75" t="s">
        <v>27</v>
      </c>
    </row>
    <row r="1065" spans="1:7" s="5" customFormat="1" ht="15.75" customHeight="1">
      <c r="A1065" s="24"/>
      <c r="B1065" s="115" t="s">
        <v>464</v>
      </c>
      <c r="C1065" s="177" t="s">
        <v>1014</v>
      </c>
      <c r="D1065" s="787" t="s">
        <v>1015</v>
      </c>
      <c r="E1065" s="15">
        <v>45106</v>
      </c>
      <c r="F1065" s="15">
        <f>E1065+5</f>
        <v>45111</v>
      </c>
      <c r="G1065" s="15">
        <f>F1065+28</f>
        <v>45139</v>
      </c>
    </row>
    <row r="1066" spans="1:7" s="5" customFormat="1" ht="15.75" customHeight="1">
      <c r="A1066" s="24"/>
      <c r="B1066" s="115" t="s">
        <v>232</v>
      </c>
      <c r="C1066" s="177" t="s">
        <v>1016</v>
      </c>
      <c r="D1066" s="797"/>
      <c r="E1066" s="15">
        <f t="shared" ref="E1066:G1069" si="141">E1065+7</f>
        <v>45113</v>
      </c>
      <c r="F1066" s="15">
        <f t="shared" si="141"/>
        <v>45118</v>
      </c>
      <c r="G1066" s="15">
        <f t="shared" si="141"/>
        <v>45146</v>
      </c>
    </row>
    <row r="1067" spans="1:7" s="5" customFormat="1" ht="15.75" customHeight="1">
      <c r="A1067" s="24"/>
      <c r="B1067" s="85" t="s">
        <v>465</v>
      </c>
      <c r="C1067" s="178" t="s">
        <v>1017</v>
      </c>
      <c r="D1067" s="797"/>
      <c r="E1067" s="15">
        <f t="shared" si="141"/>
        <v>45120</v>
      </c>
      <c r="F1067" s="15">
        <f t="shared" si="141"/>
        <v>45125</v>
      </c>
      <c r="G1067" s="15">
        <f t="shared" si="141"/>
        <v>45153</v>
      </c>
    </row>
    <row r="1068" spans="1:7" s="5" customFormat="1" ht="15.75" customHeight="1">
      <c r="A1068" s="24"/>
      <c r="B1068" s="85" t="s">
        <v>466</v>
      </c>
      <c r="C1068" s="85" t="s">
        <v>1018</v>
      </c>
      <c r="D1068" s="797"/>
      <c r="E1068" s="15">
        <f t="shared" si="141"/>
        <v>45127</v>
      </c>
      <c r="F1068" s="15">
        <f t="shared" si="141"/>
        <v>45132</v>
      </c>
      <c r="G1068" s="15">
        <f t="shared" si="141"/>
        <v>45160</v>
      </c>
    </row>
    <row r="1069" spans="1:7" s="5" customFormat="1" ht="15.75" customHeight="1">
      <c r="A1069" s="24"/>
      <c r="B1069" s="85" t="s">
        <v>467</v>
      </c>
      <c r="C1069" s="85" t="s">
        <v>1019</v>
      </c>
      <c r="D1069" s="822"/>
      <c r="E1069" s="15">
        <f t="shared" si="141"/>
        <v>45134</v>
      </c>
      <c r="F1069" s="15">
        <f t="shared" si="141"/>
        <v>45139</v>
      </c>
      <c r="G1069" s="15">
        <f t="shared" si="141"/>
        <v>45167</v>
      </c>
    </row>
    <row r="1070" spans="1:7" s="5" customFormat="1" ht="15.75" customHeight="1">
      <c r="A1070" s="24"/>
      <c r="B1070" s="62"/>
      <c r="C1070" s="22"/>
      <c r="D1070" s="23"/>
      <c r="E1070" s="23"/>
      <c r="F1070" s="99"/>
      <c r="G1070" s="99"/>
    </row>
    <row r="1071" spans="1:7" s="5" customFormat="1" ht="15.75" customHeight="1">
      <c r="A1071" s="24"/>
      <c r="B1071" s="40"/>
      <c r="C1071" s="40"/>
      <c r="D1071" s="40"/>
      <c r="E1071" s="40"/>
      <c r="F1071" s="17"/>
      <c r="G1071" s="17"/>
    </row>
    <row r="1072" spans="1:7" s="5" customFormat="1" ht="15.75" customHeight="1">
      <c r="A1072" s="24" t="s">
        <v>1038</v>
      </c>
      <c r="B1072" s="780" t="s">
        <v>22</v>
      </c>
      <c r="C1072" s="782" t="s">
        <v>1007</v>
      </c>
      <c r="D1072" s="782" t="s">
        <v>659</v>
      </c>
      <c r="E1072" s="75" t="s">
        <v>660</v>
      </c>
      <c r="F1072" s="75" t="s">
        <v>25</v>
      </c>
      <c r="G1072" s="75" t="s">
        <v>1039</v>
      </c>
    </row>
    <row r="1073" spans="1:7" s="5" customFormat="1" ht="15.75" customHeight="1">
      <c r="A1073" s="24"/>
      <c r="B1073" s="781"/>
      <c r="C1073" s="783"/>
      <c r="D1073" s="783"/>
      <c r="E1073" s="39" t="s">
        <v>16</v>
      </c>
      <c r="F1073" s="75" t="s">
        <v>26</v>
      </c>
      <c r="G1073" s="75" t="s">
        <v>27</v>
      </c>
    </row>
    <row r="1074" spans="1:7" s="5" customFormat="1" ht="15.75" customHeight="1">
      <c r="A1074" s="24"/>
      <c r="B1074" s="179" t="s">
        <v>451</v>
      </c>
      <c r="C1074" s="179" t="s">
        <v>454</v>
      </c>
      <c r="D1074" s="784" t="s">
        <v>1040</v>
      </c>
      <c r="E1074" s="112">
        <v>45110</v>
      </c>
      <c r="F1074" s="15">
        <f>E1074+4</f>
        <v>45114</v>
      </c>
      <c r="G1074" s="15">
        <f>F1074+38</f>
        <v>45152</v>
      </c>
    </row>
    <row r="1075" spans="1:7" s="5" customFormat="1" ht="15.75" customHeight="1">
      <c r="A1075" s="24"/>
      <c r="B1075" s="179" t="s">
        <v>152</v>
      </c>
      <c r="C1075" s="133" t="s">
        <v>629</v>
      </c>
      <c r="D1075" s="810"/>
      <c r="E1075" s="112">
        <f>E1074+7</f>
        <v>45117</v>
      </c>
      <c r="F1075" s="15">
        <f>F1074+7</f>
        <v>45121</v>
      </c>
      <c r="G1075" s="15">
        <f>G1074+7</f>
        <v>45159</v>
      </c>
    </row>
    <row r="1076" spans="1:7" s="5" customFormat="1" ht="15.75" customHeight="1">
      <c r="A1076" s="24"/>
      <c r="B1076" s="179" t="s">
        <v>452</v>
      </c>
      <c r="C1076" s="179" t="s">
        <v>630</v>
      </c>
      <c r="D1076" s="810"/>
      <c r="E1076" s="112">
        <f t="shared" ref="E1076:E1078" si="142">E1075+7</f>
        <v>45124</v>
      </c>
      <c r="F1076" s="15">
        <f t="shared" ref="F1076:F1078" si="143">F1075+7</f>
        <v>45128</v>
      </c>
      <c r="G1076" s="15">
        <f t="shared" ref="G1076:G1078" si="144">G1075+7</f>
        <v>45166</v>
      </c>
    </row>
    <row r="1077" spans="1:7" s="5" customFormat="1" ht="15.75" customHeight="1">
      <c r="A1077" s="24"/>
      <c r="B1077" s="179" t="s">
        <v>453</v>
      </c>
      <c r="C1077" s="179" t="s">
        <v>10</v>
      </c>
      <c r="D1077" s="810"/>
      <c r="E1077" s="112">
        <f t="shared" si="142"/>
        <v>45131</v>
      </c>
      <c r="F1077" s="15">
        <f t="shared" si="143"/>
        <v>45135</v>
      </c>
      <c r="G1077" s="15">
        <f t="shared" si="144"/>
        <v>45173</v>
      </c>
    </row>
    <row r="1078" spans="1:7" s="5" customFormat="1" ht="15.75" customHeight="1">
      <c r="A1078" s="24"/>
      <c r="B1078" s="179"/>
      <c r="C1078" s="129"/>
      <c r="D1078" s="785"/>
      <c r="E1078" s="112">
        <f t="shared" si="142"/>
        <v>45138</v>
      </c>
      <c r="F1078" s="15">
        <f t="shared" si="143"/>
        <v>45142</v>
      </c>
      <c r="G1078" s="15">
        <f t="shared" si="144"/>
        <v>45180</v>
      </c>
    </row>
    <row r="1079" spans="1:7" s="5" customFormat="1" ht="15.75" customHeight="1">
      <c r="A1079" s="24"/>
      <c r="B1079" s="95"/>
      <c r="C1079" s="29"/>
      <c r="D1079" s="11"/>
      <c r="E1079" s="11"/>
      <c r="F1079" s="98"/>
      <c r="G1079" s="98"/>
    </row>
    <row r="1080" spans="1:7" s="5" customFormat="1" ht="15.75" customHeight="1">
      <c r="A1080" s="24" t="s">
        <v>1041</v>
      </c>
      <c r="B1080" s="833" t="s">
        <v>664</v>
      </c>
      <c r="C1080" s="817" t="s">
        <v>1007</v>
      </c>
      <c r="D1080" s="817" t="s">
        <v>659</v>
      </c>
      <c r="E1080" s="84" t="s">
        <v>660</v>
      </c>
      <c r="F1080" s="84" t="s">
        <v>25</v>
      </c>
      <c r="G1080" s="84" t="s">
        <v>1042</v>
      </c>
    </row>
    <row r="1081" spans="1:7" s="5" customFormat="1" ht="15.75" customHeight="1">
      <c r="A1081" s="24"/>
      <c r="B1081" s="834"/>
      <c r="C1081" s="818"/>
      <c r="D1081" s="818"/>
      <c r="E1081" s="84" t="s">
        <v>16</v>
      </c>
      <c r="F1081" s="84" t="s">
        <v>26</v>
      </c>
      <c r="G1081" s="84" t="s">
        <v>27</v>
      </c>
    </row>
    <row r="1082" spans="1:7" s="5" customFormat="1" ht="15.75" customHeight="1">
      <c r="A1082" s="24"/>
      <c r="B1082" s="114" t="s">
        <v>459</v>
      </c>
      <c r="C1082" s="180" t="s">
        <v>1043</v>
      </c>
      <c r="D1082" s="811" t="s">
        <v>1044</v>
      </c>
      <c r="E1082" s="181">
        <v>45109</v>
      </c>
      <c r="F1082" s="181">
        <f>E1082+4</f>
        <v>45113</v>
      </c>
      <c r="G1082" s="181">
        <f>F1082+30</f>
        <v>45143</v>
      </c>
    </row>
    <row r="1083" spans="1:7" s="5" customFormat="1" ht="15.75" customHeight="1">
      <c r="A1083" s="24"/>
      <c r="B1083" s="114" t="s">
        <v>460</v>
      </c>
      <c r="C1083" s="180" t="s">
        <v>498</v>
      </c>
      <c r="D1083" s="812"/>
      <c r="E1083" s="181">
        <f>E1082+7</f>
        <v>45116</v>
      </c>
      <c r="F1083" s="181">
        <f>F1082+7</f>
        <v>45120</v>
      </c>
      <c r="G1083" s="181">
        <f>G1082+7</f>
        <v>45150</v>
      </c>
    </row>
    <row r="1084" spans="1:7" s="5" customFormat="1" ht="15.75" customHeight="1">
      <c r="A1084" s="24"/>
      <c r="B1084" s="114" t="s">
        <v>1045</v>
      </c>
      <c r="C1084" s="180"/>
      <c r="D1084" s="812"/>
      <c r="E1084" s="181">
        <f t="shared" ref="E1084:E1086" si="145">E1083+7</f>
        <v>45123</v>
      </c>
      <c r="F1084" s="181">
        <f t="shared" ref="F1084:F1086" si="146">F1083+7</f>
        <v>45127</v>
      </c>
      <c r="G1084" s="181">
        <f t="shared" ref="G1084:G1086" si="147">G1083+7</f>
        <v>45157</v>
      </c>
    </row>
    <row r="1085" spans="1:7" s="5" customFormat="1" ht="15.75" customHeight="1">
      <c r="A1085" s="24"/>
      <c r="B1085" s="114" t="s">
        <v>461</v>
      </c>
      <c r="C1085" s="180" t="s">
        <v>499</v>
      </c>
      <c r="D1085" s="812"/>
      <c r="E1085" s="181">
        <f t="shared" si="145"/>
        <v>45130</v>
      </c>
      <c r="F1085" s="181">
        <f t="shared" si="146"/>
        <v>45134</v>
      </c>
      <c r="G1085" s="181">
        <f t="shared" si="147"/>
        <v>45164</v>
      </c>
    </row>
    <row r="1086" spans="1:7" s="5" customFormat="1" ht="15.75" customHeight="1">
      <c r="A1086" s="24"/>
      <c r="B1086" s="114" t="s">
        <v>501</v>
      </c>
      <c r="C1086" s="180" t="s">
        <v>500</v>
      </c>
      <c r="D1086" s="813"/>
      <c r="E1086" s="181">
        <f t="shared" si="145"/>
        <v>45137</v>
      </c>
      <c r="F1086" s="181">
        <f t="shared" si="146"/>
        <v>45141</v>
      </c>
      <c r="G1086" s="181">
        <f t="shared" si="147"/>
        <v>45171</v>
      </c>
    </row>
    <row r="1087" spans="1:7" s="5" customFormat="1" ht="15.75" customHeight="1">
      <c r="A1087" s="24"/>
      <c r="B1087" s="40"/>
      <c r="C1087" s="40"/>
      <c r="D1087" s="40"/>
      <c r="E1087" s="40"/>
      <c r="F1087" s="63"/>
      <c r="G1087" s="63"/>
    </row>
    <row r="1088" spans="1:7" s="5" customFormat="1" ht="15.75" customHeight="1">
      <c r="A1088" s="24"/>
      <c r="B1088" s="40"/>
      <c r="C1088" s="40"/>
      <c r="D1088" s="40"/>
      <c r="E1088" s="40"/>
      <c r="F1088" s="17"/>
      <c r="G1088" s="17"/>
    </row>
    <row r="1089" spans="1:7" s="5" customFormat="1" ht="15.75" customHeight="1">
      <c r="A1089" s="24"/>
      <c r="B1089" s="96"/>
      <c r="C1089" s="22"/>
      <c r="D1089" s="23"/>
      <c r="E1089" s="23"/>
      <c r="F1089" s="99"/>
      <c r="G1089" s="99"/>
    </row>
    <row r="1090" spans="1:7" s="5" customFormat="1" ht="15.75" customHeight="1">
      <c r="A1090" s="24" t="s">
        <v>1046</v>
      </c>
      <c r="B1090" s="833" t="s">
        <v>22</v>
      </c>
      <c r="C1090" s="817" t="s">
        <v>1021</v>
      </c>
      <c r="D1090" s="872" t="s">
        <v>772</v>
      </c>
      <c r="E1090" s="84" t="s">
        <v>669</v>
      </c>
      <c r="F1090" s="84" t="s">
        <v>669</v>
      </c>
      <c r="G1090" s="84" t="s">
        <v>1047</v>
      </c>
    </row>
    <row r="1091" spans="1:7" s="5" customFormat="1" ht="15.75" customHeight="1">
      <c r="A1091" s="24"/>
      <c r="B1091" s="834"/>
      <c r="C1091" s="818"/>
      <c r="D1091" s="872"/>
      <c r="E1091" s="84" t="s">
        <v>16</v>
      </c>
      <c r="F1091" s="84" t="s">
        <v>26</v>
      </c>
      <c r="G1091" s="84" t="s">
        <v>27</v>
      </c>
    </row>
    <row r="1092" spans="1:7" s="5" customFormat="1" ht="15.75" customHeight="1">
      <c r="A1092" s="24"/>
      <c r="B1092" s="179" t="s">
        <v>451</v>
      </c>
      <c r="C1092" s="179" t="s">
        <v>454</v>
      </c>
      <c r="D1092" s="814" t="s">
        <v>1040</v>
      </c>
      <c r="E1092" s="137">
        <v>45110</v>
      </c>
      <c r="F1092" s="137">
        <f>E1092+4</f>
        <v>45114</v>
      </c>
      <c r="G1092" s="137">
        <f>F1092+34</f>
        <v>45148</v>
      </c>
    </row>
    <row r="1093" spans="1:7" s="5" customFormat="1" ht="15.75" customHeight="1">
      <c r="A1093" s="24" t="s">
        <v>1048</v>
      </c>
      <c r="B1093" s="179" t="s">
        <v>152</v>
      </c>
      <c r="C1093" s="133" t="s">
        <v>629</v>
      </c>
      <c r="D1093" s="814"/>
      <c r="E1093" s="137">
        <f>E1092+7</f>
        <v>45117</v>
      </c>
      <c r="F1093" s="137">
        <f>F1092+7</f>
        <v>45121</v>
      </c>
      <c r="G1093" s="137">
        <f>G1092+7</f>
        <v>45155</v>
      </c>
    </row>
    <row r="1094" spans="1:7" s="5" customFormat="1" ht="15.75" customHeight="1">
      <c r="A1094" s="24"/>
      <c r="B1094" s="179" t="s">
        <v>452</v>
      </c>
      <c r="C1094" s="179" t="s">
        <v>630</v>
      </c>
      <c r="D1094" s="814"/>
      <c r="E1094" s="137">
        <f t="shared" ref="E1094:E1096" si="148">E1093+7</f>
        <v>45124</v>
      </c>
      <c r="F1094" s="137">
        <f t="shared" ref="F1094:F1096" si="149">F1093+7</f>
        <v>45128</v>
      </c>
      <c r="G1094" s="137">
        <f t="shared" ref="G1094:G1096" si="150">G1093+7</f>
        <v>45162</v>
      </c>
    </row>
    <row r="1095" spans="1:7" s="5" customFormat="1" ht="15.75" customHeight="1">
      <c r="A1095" s="24"/>
      <c r="B1095" s="179" t="s">
        <v>453</v>
      </c>
      <c r="C1095" s="179" t="s">
        <v>10</v>
      </c>
      <c r="D1095" s="814"/>
      <c r="E1095" s="137">
        <f t="shared" si="148"/>
        <v>45131</v>
      </c>
      <c r="F1095" s="137">
        <f t="shared" si="149"/>
        <v>45135</v>
      </c>
      <c r="G1095" s="137">
        <f t="shared" si="150"/>
        <v>45169</v>
      </c>
    </row>
    <row r="1096" spans="1:7" s="5" customFormat="1" ht="15.75" customHeight="1">
      <c r="A1096" s="24"/>
      <c r="B1096" s="179"/>
      <c r="C1096" s="129"/>
      <c r="D1096" s="814"/>
      <c r="E1096" s="137">
        <f t="shared" si="148"/>
        <v>45138</v>
      </c>
      <c r="F1096" s="137">
        <f t="shared" si="149"/>
        <v>45142</v>
      </c>
      <c r="G1096" s="137">
        <f t="shared" si="150"/>
        <v>45176</v>
      </c>
    </row>
    <row r="1097" spans="1:7" s="5" customFormat="1" ht="15.75" customHeight="1">
      <c r="A1097" s="24"/>
      <c r="B1097" s="40"/>
      <c r="C1097" s="40"/>
      <c r="D1097" s="40"/>
      <c r="E1097" s="40"/>
      <c r="F1097" s="17"/>
      <c r="G1097" s="17"/>
    </row>
    <row r="1098" spans="1:7" s="5" customFormat="1" ht="15.75" customHeight="1">
      <c r="A1098" s="24"/>
      <c r="B1098" s="96"/>
      <c r="C1098" s="22"/>
      <c r="D1098" s="23"/>
      <c r="E1098" s="23"/>
      <c r="F1098" s="99"/>
      <c r="G1098" s="99"/>
    </row>
    <row r="1099" spans="1:7" s="5" customFormat="1" ht="15.75" customHeight="1">
      <c r="A1099" s="24"/>
      <c r="B1099" s="40"/>
      <c r="C1099" s="40"/>
      <c r="D1099" s="40"/>
      <c r="E1099" s="17"/>
      <c r="F1099" s="17"/>
      <c r="G1099" s="17"/>
    </row>
    <row r="1100" spans="1:7" s="5" customFormat="1" ht="15.75" customHeight="1">
      <c r="A1100" s="24" t="s">
        <v>1049</v>
      </c>
      <c r="B1100" s="778" t="s">
        <v>22</v>
      </c>
      <c r="C1100" s="782" t="s">
        <v>1007</v>
      </c>
      <c r="D1100" s="826" t="s">
        <v>659</v>
      </c>
      <c r="E1100" s="75" t="s">
        <v>660</v>
      </c>
      <c r="F1100" s="75" t="s">
        <v>25</v>
      </c>
      <c r="G1100" s="75" t="s">
        <v>1050</v>
      </c>
    </row>
    <row r="1101" spans="1:7" s="5" customFormat="1" ht="15.75" customHeight="1">
      <c r="A1101" s="24"/>
      <c r="B1101" s="779"/>
      <c r="C1101" s="783"/>
      <c r="D1101" s="826"/>
      <c r="E1101" s="75" t="s">
        <v>16</v>
      </c>
      <c r="F1101" s="75" t="s">
        <v>26</v>
      </c>
      <c r="G1101" s="75" t="s">
        <v>27</v>
      </c>
    </row>
    <row r="1102" spans="1:7" s="5" customFormat="1" ht="15.75" customHeight="1">
      <c r="A1102" s="24"/>
      <c r="B1102" s="179" t="s">
        <v>309</v>
      </c>
      <c r="C1102" s="179" t="s">
        <v>310</v>
      </c>
      <c r="D1102" s="815" t="s">
        <v>1051</v>
      </c>
      <c r="E1102" s="15">
        <v>45104</v>
      </c>
      <c r="F1102" s="15">
        <f>E1102+4</f>
        <v>45108</v>
      </c>
      <c r="G1102" s="15">
        <f>F1102+38</f>
        <v>45146</v>
      </c>
    </row>
    <row r="1103" spans="1:7" s="5" customFormat="1" ht="15.75" customHeight="1">
      <c r="A1103" s="24" t="s">
        <v>787</v>
      </c>
      <c r="B1103" s="179" t="s">
        <v>451</v>
      </c>
      <c r="C1103" s="133" t="s">
        <v>454</v>
      </c>
      <c r="D1103" s="815"/>
      <c r="E1103" s="15">
        <f>E1102+7</f>
        <v>45111</v>
      </c>
      <c r="F1103" s="15">
        <f>F1102+7</f>
        <v>45115</v>
      </c>
      <c r="G1103" s="15">
        <f>G1102+7</f>
        <v>45153</v>
      </c>
    </row>
    <row r="1104" spans="1:7" s="5" customFormat="1" ht="15.75" customHeight="1">
      <c r="A1104" s="24"/>
      <c r="B1104" s="179" t="s">
        <v>152</v>
      </c>
      <c r="C1104" s="179" t="s">
        <v>455</v>
      </c>
      <c r="D1104" s="815"/>
      <c r="E1104" s="15">
        <f t="shared" ref="E1104:E1106" si="151">E1103+7</f>
        <v>45118</v>
      </c>
      <c r="F1104" s="15">
        <f t="shared" ref="F1104:F1106" si="152">F1103+7</f>
        <v>45122</v>
      </c>
      <c r="G1104" s="15">
        <f t="shared" ref="G1104:G1106" si="153">G1103+7</f>
        <v>45160</v>
      </c>
    </row>
    <row r="1105" spans="1:7" s="5" customFormat="1" ht="15.75" customHeight="1">
      <c r="A1105" s="24"/>
      <c r="B1105" s="179" t="s">
        <v>452</v>
      </c>
      <c r="C1105" s="179" t="s">
        <v>456</v>
      </c>
      <c r="D1105" s="815"/>
      <c r="E1105" s="15">
        <f t="shared" si="151"/>
        <v>45125</v>
      </c>
      <c r="F1105" s="15">
        <f t="shared" si="152"/>
        <v>45129</v>
      </c>
      <c r="G1105" s="15">
        <f t="shared" si="153"/>
        <v>45167</v>
      </c>
    </row>
    <row r="1106" spans="1:7" s="5" customFormat="1" ht="15.75" customHeight="1">
      <c r="A1106" s="24"/>
      <c r="B1106" s="179" t="s">
        <v>453</v>
      </c>
      <c r="C1106" s="129" t="s">
        <v>134</v>
      </c>
      <c r="D1106" s="815"/>
      <c r="E1106" s="15">
        <f t="shared" si="151"/>
        <v>45132</v>
      </c>
      <c r="F1106" s="15">
        <f t="shared" si="152"/>
        <v>45136</v>
      </c>
      <c r="G1106" s="15">
        <f t="shared" si="153"/>
        <v>45174</v>
      </c>
    </row>
    <row r="1107" spans="1:7" s="5" customFormat="1" ht="15.75" customHeight="1">
      <c r="A1107" s="24"/>
      <c r="B1107" s="40"/>
      <c r="C1107" s="40"/>
      <c r="D1107" s="40"/>
      <c r="E1107" s="40"/>
      <c r="F1107" s="17"/>
      <c r="G1107" s="17"/>
    </row>
    <row r="1108" spans="1:7" s="5" customFormat="1" ht="15.75" customHeight="1">
      <c r="A1108" s="24"/>
      <c r="B1108" s="96"/>
      <c r="C1108" s="22"/>
      <c r="D1108" s="23"/>
      <c r="E1108" s="23"/>
      <c r="F1108" s="99"/>
      <c r="G1108" s="99"/>
    </row>
    <row r="1109" spans="1:7" s="5" customFormat="1" ht="15.75" customHeight="1">
      <c r="A1109" s="24" t="s">
        <v>1052</v>
      </c>
      <c r="B1109" s="817" t="s">
        <v>664</v>
      </c>
      <c r="C1109" s="817" t="s">
        <v>1007</v>
      </c>
      <c r="D1109" s="817" t="s">
        <v>659</v>
      </c>
      <c r="E1109" s="84" t="s">
        <v>660</v>
      </c>
      <c r="F1109" s="84" t="s">
        <v>25</v>
      </c>
      <c r="G1109" s="84" t="s">
        <v>1042</v>
      </c>
    </row>
    <row r="1110" spans="1:7" s="5" customFormat="1" ht="15.75" customHeight="1">
      <c r="A1110" s="24"/>
      <c r="B1110" s="818"/>
      <c r="C1110" s="818"/>
      <c r="D1110" s="818"/>
      <c r="E1110" s="84" t="s">
        <v>16</v>
      </c>
      <c r="F1110" s="84" t="s">
        <v>26</v>
      </c>
      <c r="G1110" s="84" t="s">
        <v>27</v>
      </c>
    </row>
    <row r="1111" spans="1:7" s="5" customFormat="1" ht="15.75" customHeight="1">
      <c r="A1111" s="24"/>
      <c r="B1111" s="102" t="s">
        <v>306</v>
      </c>
      <c r="C1111" s="102" t="s">
        <v>307</v>
      </c>
      <c r="D1111" s="871" t="s">
        <v>1053</v>
      </c>
      <c r="E1111" s="137">
        <v>45105</v>
      </c>
      <c r="F1111" s="137">
        <f>E1111+4</f>
        <v>45109</v>
      </c>
      <c r="G1111" s="137">
        <f>F1111+35</f>
        <v>45144</v>
      </c>
    </row>
    <row r="1112" spans="1:7" s="5" customFormat="1" ht="15.75" customHeight="1">
      <c r="A1112" s="53"/>
      <c r="B1112" s="102" t="s">
        <v>417</v>
      </c>
      <c r="C1112" s="102" t="s">
        <v>313</v>
      </c>
      <c r="D1112" s="797"/>
      <c r="E1112" s="137">
        <f t="shared" ref="E1112:G1115" si="154">E1111+7</f>
        <v>45112</v>
      </c>
      <c r="F1112" s="137">
        <f t="shared" si="154"/>
        <v>45116</v>
      </c>
      <c r="G1112" s="137">
        <f t="shared" si="154"/>
        <v>45151</v>
      </c>
    </row>
    <row r="1113" spans="1:7" s="5" customFormat="1" ht="15.75" customHeight="1">
      <c r="A1113" s="24"/>
      <c r="B1113" s="102" t="s">
        <v>3</v>
      </c>
      <c r="C1113" s="102" t="s">
        <v>420</v>
      </c>
      <c r="D1113" s="797"/>
      <c r="E1113" s="137">
        <f t="shared" si="154"/>
        <v>45119</v>
      </c>
      <c r="F1113" s="137">
        <f t="shared" si="154"/>
        <v>45123</v>
      </c>
      <c r="G1113" s="137">
        <f t="shared" si="154"/>
        <v>45158</v>
      </c>
    </row>
    <row r="1114" spans="1:7" s="5" customFormat="1" ht="15.75" customHeight="1">
      <c r="A1114" s="24"/>
      <c r="B1114" s="102" t="s">
        <v>418</v>
      </c>
      <c r="C1114" s="102" t="s">
        <v>415</v>
      </c>
      <c r="D1114" s="797"/>
      <c r="E1114" s="137">
        <f t="shared" si="154"/>
        <v>45126</v>
      </c>
      <c r="F1114" s="137">
        <f t="shared" si="154"/>
        <v>45130</v>
      </c>
      <c r="G1114" s="137">
        <f t="shared" si="154"/>
        <v>45165</v>
      </c>
    </row>
    <row r="1115" spans="1:7" s="5" customFormat="1" ht="15.75" customHeight="1">
      <c r="A1115" s="53"/>
      <c r="B1115" s="102" t="s">
        <v>419</v>
      </c>
      <c r="C1115" s="102" t="s">
        <v>416</v>
      </c>
      <c r="D1115" s="822"/>
      <c r="E1115" s="137">
        <f t="shared" si="154"/>
        <v>45133</v>
      </c>
      <c r="F1115" s="137">
        <f t="shared" si="154"/>
        <v>45137</v>
      </c>
      <c r="G1115" s="137">
        <f t="shared" si="154"/>
        <v>45172</v>
      </c>
    </row>
    <row r="1116" spans="1:7" s="5" customFormat="1" ht="15.75" customHeight="1">
      <c r="A1116" s="24"/>
      <c r="B1116" s="40"/>
      <c r="C1116" s="40"/>
      <c r="D1116" s="40"/>
      <c r="E1116" s="17"/>
      <c r="F1116" s="17"/>
      <c r="G1116" s="17"/>
    </row>
    <row r="1117" spans="1:7" s="5" customFormat="1" ht="15.75" customHeight="1">
      <c r="A1117" s="24"/>
      <c r="B1117" s="40"/>
      <c r="C1117" s="40"/>
      <c r="D1117" s="40"/>
      <c r="E1117" s="40"/>
      <c r="F1117" s="17"/>
      <c r="G1117" s="17"/>
    </row>
    <row r="1118" spans="1:7" s="5" customFormat="1" ht="15.75" customHeight="1">
      <c r="A1118" s="24"/>
      <c r="B1118" s="96"/>
      <c r="C1118" s="22"/>
      <c r="D1118" s="23"/>
      <c r="E1118" s="23"/>
      <c r="F1118" s="99"/>
      <c r="G1118" s="99"/>
    </row>
    <row r="1119" spans="1:7" s="5" customFormat="1" ht="15.75" customHeight="1">
      <c r="A1119" s="24" t="s">
        <v>1054</v>
      </c>
      <c r="B1119" s="782" t="s">
        <v>664</v>
      </c>
      <c r="C1119" s="782" t="s">
        <v>1007</v>
      </c>
      <c r="D1119" s="782" t="s">
        <v>659</v>
      </c>
      <c r="E1119" s="75" t="s">
        <v>660</v>
      </c>
      <c r="F1119" s="75" t="s">
        <v>25</v>
      </c>
      <c r="G1119" s="75" t="s">
        <v>1055</v>
      </c>
    </row>
    <row r="1120" spans="1:7" s="5" customFormat="1" ht="15.75" customHeight="1">
      <c r="A1120" s="24"/>
      <c r="B1120" s="783"/>
      <c r="C1120" s="783"/>
      <c r="D1120" s="783"/>
      <c r="E1120" s="75" t="s">
        <v>16</v>
      </c>
      <c r="F1120" s="75" t="s">
        <v>26</v>
      </c>
      <c r="G1120" s="75" t="s">
        <v>27</v>
      </c>
    </row>
    <row r="1121" spans="1:7" s="5" customFormat="1" ht="15.75" customHeight="1">
      <c r="A1121" s="24"/>
      <c r="B1121" s="179" t="s">
        <v>309</v>
      </c>
      <c r="C1121" s="179" t="s">
        <v>310</v>
      </c>
      <c r="D1121" s="815" t="s">
        <v>1051</v>
      </c>
      <c r="E1121" s="15">
        <v>45104</v>
      </c>
      <c r="F1121" s="15">
        <f>E1121+4</f>
        <v>45108</v>
      </c>
      <c r="G1121" s="15">
        <f>F1121+38</f>
        <v>45146</v>
      </c>
    </row>
    <row r="1122" spans="1:7" s="5" customFormat="1" ht="15.75" customHeight="1">
      <c r="A1122" s="24"/>
      <c r="B1122" s="179" t="s">
        <v>451</v>
      </c>
      <c r="C1122" s="133" t="s">
        <v>454</v>
      </c>
      <c r="D1122" s="815"/>
      <c r="E1122" s="15">
        <f>E1121+7</f>
        <v>45111</v>
      </c>
      <c r="F1122" s="15">
        <f>F1121+7</f>
        <v>45115</v>
      </c>
      <c r="G1122" s="15">
        <f>G1121+7</f>
        <v>45153</v>
      </c>
    </row>
    <row r="1123" spans="1:7" s="5" customFormat="1" ht="15.75" customHeight="1">
      <c r="A1123" s="24"/>
      <c r="B1123" s="179" t="s">
        <v>152</v>
      </c>
      <c r="C1123" s="179" t="s">
        <v>455</v>
      </c>
      <c r="D1123" s="815"/>
      <c r="E1123" s="15">
        <f t="shared" ref="E1123:E1125" si="155">E1122+7</f>
        <v>45118</v>
      </c>
      <c r="F1123" s="15">
        <f t="shared" ref="F1123:F1125" si="156">F1122+7</f>
        <v>45122</v>
      </c>
      <c r="G1123" s="15">
        <f t="shared" ref="G1123:G1125" si="157">G1122+7</f>
        <v>45160</v>
      </c>
    </row>
    <row r="1124" spans="1:7" s="5" customFormat="1" ht="15.75" customHeight="1">
      <c r="A1124" s="24"/>
      <c r="B1124" s="179" t="s">
        <v>452</v>
      </c>
      <c r="C1124" s="179" t="s">
        <v>456</v>
      </c>
      <c r="D1124" s="815"/>
      <c r="E1124" s="15">
        <f t="shared" si="155"/>
        <v>45125</v>
      </c>
      <c r="F1124" s="15">
        <f t="shared" si="156"/>
        <v>45129</v>
      </c>
      <c r="G1124" s="15">
        <f t="shared" si="157"/>
        <v>45167</v>
      </c>
    </row>
    <row r="1125" spans="1:7" s="5" customFormat="1" ht="15.75" customHeight="1">
      <c r="A1125" s="24"/>
      <c r="B1125" s="179" t="s">
        <v>453</v>
      </c>
      <c r="C1125" s="129" t="s">
        <v>134</v>
      </c>
      <c r="D1125" s="815"/>
      <c r="E1125" s="15">
        <f t="shared" si="155"/>
        <v>45132</v>
      </c>
      <c r="F1125" s="15">
        <f t="shared" si="156"/>
        <v>45136</v>
      </c>
      <c r="G1125" s="15">
        <f t="shared" si="157"/>
        <v>45174</v>
      </c>
    </row>
    <row r="1126" spans="1:7" s="5" customFormat="1" ht="15.75" customHeight="1">
      <c r="A1126" s="24"/>
      <c r="B1126" s="40"/>
      <c r="C1126" s="40"/>
      <c r="D1126" s="40"/>
      <c r="E1126" s="17"/>
      <c r="F1126" s="17"/>
      <c r="G1126" s="17"/>
    </row>
    <row r="1127" spans="1:7" s="5" customFormat="1" ht="15.75" customHeight="1">
      <c r="A1127" s="805" t="s">
        <v>126</v>
      </c>
      <c r="B1127" s="805"/>
      <c r="C1127" s="805"/>
      <c r="D1127" s="805"/>
      <c r="E1127" s="805"/>
      <c r="F1127" s="805"/>
      <c r="G1127" s="805"/>
    </row>
    <row r="1128" spans="1:7" s="5" customFormat="1" ht="15.75" customHeight="1">
      <c r="A1128" s="24"/>
      <c r="B1128" s="96"/>
      <c r="C1128" s="22"/>
      <c r="D1128" s="23"/>
      <c r="E1128" s="23"/>
      <c r="F1128" s="99"/>
      <c r="G1128" s="99"/>
    </row>
    <row r="1129" spans="1:7" s="5" customFormat="1" ht="15.75" customHeight="1">
      <c r="A1129" s="24" t="s">
        <v>1056</v>
      </c>
      <c r="B1129" s="833" t="s">
        <v>22</v>
      </c>
      <c r="C1129" s="833" t="s">
        <v>23</v>
      </c>
      <c r="D1129" s="833" t="s">
        <v>24</v>
      </c>
      <c r="E1129" s="84" t="s">
        <v>660</v>
      </c>
      <c r="F1129" s="84" t="s">
        <v>25</v>
      </c>
      <c r="G1129" s="84" t="s">
        <v>127</v>
      </c>
    </row>
    <row r="1130" spans="1:7" s="5" customFormat="1" ht="15.75" customHeight="1">
      <c r="A1130" s="24"/>
      <c r="B1130" s="834"/>
      <c r="C1130" s="834"/>
      <c r="D1130" s="834"/>
      <c r="E1130" s="175" t="s">
        <v>16</v>
      </c>
      <c r="F1130" s="84" t="s">
        <v>26</v>
      </c>
      <c r="G1130" s="84" t="s">
        <v>27</v>
      </c>
    </row>
    <row r="1131" spans="1:7" s="5" customFormat="1" ht="15.75" customHeight="1">
      <c r="A1131" s="24"/>
      <c r="B1131" s="114" t="s">
        <v>459</v>
      </c>
      <c r="C1131" s="180" t="s">
        <v>1057</v>
      </c>
      <c r="D1131" s="817" t="s">
        <v>1058</v>
      </c>
      <c r="E1131" s="137">
        <v>45109</v>
      </c>
      <c r="F1131" s="137">
        <f>E1131+4</f>
        <v>45113</v>
      </c>
      <c r="G1131" s="176">
        <f>F1131+20</f>
        <v>45133</v>
      </c>
    </row>
    <row r="1132" spans="1:7" s="5" customFormat="1" ht="15.75" customHeight="1">
      <c r="A1132" s="24"/>
      <c r="B1132" s="114" t="s">
        <v>460</v>
      </c>
      <c r="C1132" s="180" t="s">
        <v>1059</v>
      </c>
      <c r="D1132" s="802"/>
      <c r="E1132" s="137">
        <f t="shared" ref="E1132:G1135" si="158">E1131+7</f>
        <v>45116</v>
      </c>
      <c r="F1132" s="137">
        <f t="shared" si="158"/>
        <v>45120</v>
      </c>
      <c r="G1132" s="137">
        <f t="shared" si="158"/>
        <v>45140</v>
      </c>
    </row>
    <row r="1133" spans="1:7" s="5" customFormat="1" ht="15.75" customHeight="1">
      <c r="A1133" s="24"/>
      <c r="B1133" s="114" t="s">
        <v>1045</v>
      </c>
      <c r="C1133" s="180"/>
      <c r="D1133" s="802"/>
      <c r="E1133" s="137">
        <f t="shared" si="158"/>
        <v>45123</v>
      </c>
      <c r="F1133" s="137">
        <f t="shared" si="158"/>
        <v>45127</v>
      </c>
      <c r="G1133" s="137">
        <f t="shared" si="158"/>
        <v>45147</v>
      </c>
    </row>
    <row r="1134" spans="1:7" s="5" customFormat="1" ht="15.75" customHeight="1">
      <c r="A1134" s="53"/>
      <c r="B1134" s="114" t="s">
        <v>461</v>
      </c>
      <c r="C1134" s="180" t="s">
        <v>1060</v>
      </c>
      <c r="D1134" s="802"/>
      <c r="E1134" s="137">
        <f t="shared" si="158"/>
        <v>45130</v>
      </c>
      <c r="F1134" s="137">
        <f t="shared" si="158"/>
        <v>45134</v>
      </c>
      <c r="G1134" s="137">
        <f t="shared" si="158"/>
        <v>45154</v>
      </c>
    </row>
    <row r="1135" spans="1:7" s="5" customFormat="1" ht="15.75" customHeight="1">
      <c r="A1135" s="24"/>
      <c r="B1135" s="114" t="s">
        <v>462</v>
      </c>
      <c r="C1135" s="180" t="s">
        <v>1061</v>
      </c>
      <c r="D1135" s="818"/>
      <c r="E1135" s="137">
        <f t="shared" si="158"/>
        <v>45137</v>
      </c>
      <c r="F1135" s="137">
        <f t="shared" si="158"/>
        <v>45141</v>
      </c>
      <c r="G1135" s="137">
        <f t="shared" si="158"/>
        <v>45161</v>
      </c>
    </row>
    <row r="1136" spans="1:7" s="5" customFormat="1" ht="15.75" customHeight="1">
      <c r="A1136" s="24"/>
      <c r="B1136" s="96"/>
      <c r="C1136" s="64"/>
      <c r="D1136" s="23"/>
      <c r="E1136" s="23"/>
      <c r="F1136" s="65"/>
      <c r="G1136" s="99"/>
    </row>
    <row r="1137" spans="1:9" s="5" customFormat="1" ht="15.75" customHeight="1">
      <c r="A1137" s="24" t="s">
        <v>1062</v>
      </c>
      <c r="B1137" s="782" t="s">
        <v>745</v>
      </c>
      <c r="C1137" s="782" t="s">
        <v>1021</v>
      </c>
      <c r="D1137" s="782" t="s">
        <v>772</v>
      </c>
      <c r="E1137" s="84" t="s">
        <v>669</v>
      </c>
      <c r="F1137" s="84" t="s">
        <v>25</v>
      </c>
      <c r="G1137" s="84" t="s">
        <v>128</v>
      </c>
    </row>
    <row r="1138" spans="1:9" s="5" customFormat="1" ht="15.75" customHeight="1">
      <c r="A1138" s="24"/>
      <c r="B1138" s="783"/>
      <c r="C1138" s="783"/>
      <c r="D1138" s="783"/>
      <c r="E1138" s="84" t="s">
        <v>16</v>
      </c>
      <c r="F1138" s="84" t="s">
        <v>26</v>
      </c>
      <c r="G1138" s="84" t="s">
        <v>27</v>
      </c>
    </row>
    <row r="1139" spans="1:9" s="5" customFormat="1" ht="15.75" customHeight="1">
      <c r="A1139" s="24"/>
      <c r="B1139" s="85" t="s">
        <v>279</v>
      </c>
      <c r="C1139" s="182" t="s">
        <v>1063</v>
      </c>
      <c r="D1139" s="817" t="s">
        <v>1064</v>
      </c>
      <c r="E1139" s="183">
        <v>45107</v>
      </c>
      <c r="F1139" s="183">
        <f>E1139+4</f>
        <v>45111</v>
      </c>
      <c r="G1139" s="176">
        <f>F1139+13</f>
        <v>45124</v>
      </c>
    </row>
    <row r="1140" spans="1:9" s="5" customFormat="1" ht="15.75" customHeight="1">
      <c r="B1140" s="126" t="s">
        <v>457</v>
      </c>
      <c r="C1140" s="167" t="s">
        <v>1065</v>
      </c>
      <c r="D1140" s="802"/>
      <c r="E1140" s="183">
        <f t="shared" ref="E1140:G1143" si="159">E1139+7</f>
        <v>45114</v>
      </c>
      <c r="F1140" s="183">
        <f t="shared" si="159"/>
        <v>45118</v>
      </c>
      <c r="G1140" s="137">
        <f t="shared" si="159"/>
        <v>45131</v>
      </c>
    </row>
    <row r="1141" spans="1:9" s="5" customFormat="1" ht="15.75" customHeight="1">
      <c r="A1141" s="24"/>
      <c r="B1141" s="184" t="s">
        <v>458</v>
      </c>
      <c r="C1141" s="182" t="s">
        <v>1061</v>
      </c>
      <c r="D1141" s="802"/>
      <c r="E1141" s="183">
        <f t="shared" si="159"/>
        <v>45121</v>
      </c>
      <c r="F1141" s="183">
        <f t="shared" si="159"/>
        <v>45125</v>
      </c>
      <c r="G1141" s="137">
        <f t="shared" si="159"/>
        <v>45138</v>
      </c>
    </row>
    <row r="1142" spans="1:9" s="5" customFormat="1" ht="15.75" customHeight="1">
      <c r="A1142" s="24"/>
      <c r="B1142" s="184" t="s">
        <v>463</v>
      </c>
      <c r="C1142" s="182" t="s">
        <v>1066</v>
      </c>
      <c r="D1142" s="802"/>
      <c r="E1142" s="183">
        <f t="shared" si="159"/>
        <v>45128</v>
      </c>
      <c r="F1142" s="183">
        <f t="shared" si="159"/>
        <v>45132</v>
      </c>
      <c r="G1142" s="137">
        <f t="shared" si="159"/>
        <v>45145</v>
      </c>
    </row>
    <row r="1143" spans="1:9" s="5" customFormat="1" ht="15.75" customHeight="1">
      <c r="A1143" s="24"/>
      <c r="B1143" s="108" t="s">
        <v>338</v>
      </c>
      <c r="C1143" s="185" t="s">
        <v>1067</v>
      </c>
      <c r="D1143" s="818"/>
      <c r="E1143" s="183">
        <f t="shared" si="159"/>
        <v>45135</v>
      </c>
      <c r="F1143" s="183">
        <f t="shared" si="159"/>
        <v>45139</v>
      </c>
      <c r="G1143" s="137">
        <f t="shared" si="159"/>
        <v>45152</v>
      </c>
    </row>
    <row r="1144" spans="1:9" s="5" customFormat="1" ht="15.75" customHeight="1">
      <c r="A1144" s="24"/>
      <c r="D1144" s="40"/>
      <c r="E1144" s="40"/>
      <c r="F1144" s="66"/>
      <c r="G1144" s="66"/>
    </row>
    <row r="1145" spans="1:9" s="5" customFormat="1" ht="15.75" customHeight="1">
      <c r="A1145" s="24"/>
      <c r="B1145" s="778" t="s">
        <v>745</v>
      </c>
      <c r="C1145" s="778" t="s">
        <v>23</v>
      </c>
      <c r="D1145" s="778" t="s">
        <v>976</v>
      </c>
      <c r="E1145" s="88" t="s">
        <v>669</v>
      </c>
      <c r="F1145" s="88" t="s">
        <v>25</v>
      </c>
      <c r="G1145" s="88" t="s">
        <v>128</v>
      </c>
    </row>
    <row r="1146" spans="1:9" s="5" customFormat="1" ht="15.75" customHeight="1">
      <c r="A1146" s="24"/>
      <c r="B1146" s="779"/>
      <c r="C1146" s="779"/>
      <c r="D1146" s="779"/>
      <c r="E1146" s="89" t="s">
        <v>16</v>
      </c>
      <c r="F1146" s="88" t="s">
        <v>26</v>
      </c>
      <c r="G1146" s="88" t="s">
        <v>27</v>
      </c>
    </row>
    <row r="1147" spans="1:9" s="5" customFormat="1" ht="15.75" customHeight="1">
      <c r="A1147" s="24"/>
      <c r="B1147" s="108" t="s">
        <v>421</v>
      </c>
      <c r="C1147" s="186" t="s">
        <v>890</v>
      </c>
      <c r="D1147" s="819" t="s">
        <v>1068</v>
      </c>
      <c r="E1147" s="15">
        <v>45109</v>
      </c>
      <c r="F1147" s="90">
        <f>E1147+4</f>
        <v>45113</v>
      </c>
      <c r="G1147" s="90">
        <f>F1147+13</f>
        <v>45126</v>
      </c>
    </row>
    <row r="1148" spans="1:9" s="5" customFormat="1" ht="15.75" customHeight="1">
      <c r="A1148" s="24"/>
      <c r="B1148" s="187" t="s">
        <v>149</v>
      </c>
      <c r="C1148" s="187" t="s">
        <v>1069</v>
      </c>
      <c r="D1148" s="819"/>
      <c r="E1148" s="90">
        <f t="shared" ref="E1148:G1151" si="160">E1147+7</f>
        <v>45116</v>
      </c>
      <c r="F1148" s="90">
        <f t="shared" si="160"/>
        <v>45120</v>
      </c>
      <c r="G1148" s="90">
        <f t="shared" si="160"/>
        <v>45133</v>
      </c>
    </row>
    <row r="1149" spans="1:9" s="5" customFormat="1" ht="15.75" customHeight="1">
      <c r="A1149" s="24"/>
      <c r="B1149" s="108" t="s">
        <v>422</v>
      </c>
      <c r="C1149" s="188" t="s">
        <v>1070</v>
      </c>
      <c r="D1149" s="819"/>
      <c r="E1149" s="90">
        <f t="shared" si="160"/>
        <v>45123</v>
      </c>
      <c r="F1149" s="90">
        <f t="shared" si="160"/>
        <v>45127</v>
      </c>
      <c r="G1149" s="90">
        <f t="shared" si="160"/>
        <v>45140</v>
      </c>
    </row>
    <row r="1150" spans="1:9" s="5" customFormat="1" ht="15.75" customHeight="1">
      <c r="A1150" s="24"/>
      <c r="B1150" s="188" t="s">
        <v>131</v>
      </c>
      <c r="C1150" s="186" t="s">
        <v>1071</v>
      </c>
      <c r="D1150" s="819"/>
      <c r="E1150" s="90">
        <f t="shared" si="160"/>
        <v>45130</v>
      </c>
      <c r="F1150" s="90">
        <f t="shared" si="160"/>
        <v>45134</v>
      </c>
      <c r="G1150" s="90">
        <f t="shared" si="160"/>
        <v>45147</v>
      </c>
    </row>
    <row r="1151" spans="1:9" s="5" customFormat="1" ht="15.75" customHeight="1">
      <c r="A1151" s="24"/>
      <c r="B1151" s="108"/>
      <c r="C1151" s="129"/>
      <c r="D1151" s="819"/>
      <c r="E1151" s="90">
        <f t="shared" si="160"/>
        <v>45137</v>
      </c>
      <c r="F1151" s="90">
        <f t="shared" si="160"/>
        <v>45141</v>
      </c>
      <c r="G1151" s="90">
        <f t="shared" si="160"/>
        <v>45154</v>
      </c>
    </row>
    <row r="1152" spans="1:9" s="5" customFormat="1" ht="15.75" customHeight="1">
      <c r="A1152" s="796"/>
      <c r="B1152" s="796"/>
      <c r="C1152" s="796"/>
      <c r="D1152" s="796"/>
      <c r="E1152" s="796"/>
      <c r="F1152" s="796"/>
      <c r="G1152" s="796"/>
      <c r="H1152" s="796"/>
      <c r="I1152" s="796"/>
    </row>
    <row r="1153" spans="1:8" s="5" customFormat="1" ht="15.75" customHeight="1">
      <c r="A1153" s="24"/>
      <c r="B1153" s="782" t="s">
        <v>664</v>
      </c>
      <c r="C1153" s="782" t="s">
        <v>1007</v>
      </c>
      <c r="D1153" s="782" t="s">
        <v>659</v>
      </c>
      <c r="E1153" s="15" t="s">
        <v>879</v>
      </c>
      <c r="F1153" s="15" t="s">
        <v>25</v>
      </c>
      <c r="G1153" s="15" t="s">
        <v>128</v>
      </c>
    </row>
    <row r="1154" spans="1:8" s="5" customFormat="1" ht="15.75" customHeight="1">
      <c r="A1154" s="24"/>
      <c r="B1154" s="783"/>
      <c r="C1154" s="783"/>
      <c r="D1154" s="783"/>
      <c r="E1154" s="15" t="s">
        <v>16</v>
      </c>
      <c r="F1154" s="15" t="s">
        <v>26</v>
      </c>
      <c r="G1154" s="15" t="s">
        <v>27</v>
      </c>
    </row>
    <row r="1155" spans="1:8" s="5" customFormat="1" ht="15.75" customHeight="1">
      <c r="A1155" s="24"/>
      <c r="B1155" s="85" t="s">
        <v>279</v>
      </c>
      <c r="C1155" s="85" t="s">
        <v>1063</v>
      </c>
      <c r="D1155" s="782" t="s">
        <v>1072</v>
      </c>
      <c r="E1155" s="15">
        <v>45106</v>
      </c>
      <c r="F1155" s="15">
        <f>E1155+5</f>
        <v>45111</v>
      </c>
      <c r="G1155" s="15">
        <f>F1155+13</f>
        <v>45124</v>
      </c>
    </row>
    <row r="1156" spans="1:8" s="5" customFormat="1" ht="15.75" customHeight="1">
      <c r="A1156" s="24"/>
      <c r="B1156" s="189" t="s">
        <v>457</v>
      </c>
      <c r="C1156" s="182" t="s">
        <v>1073</v>
      </c>
      <c r="D1156" s="774"/>
      <c r="E1156" s="15">
        <f t="shared" ref="E1156:G1159" si="161">E1155+7</f>
        <v>45113</v>
      </c>
      <c r="F1156" s="15">
        <f t="shared" si="161"/>
        <v>45118</v>
      </c>
      <c r="G1156" s="15">
        <f t="shared" si="161"/>
        <v>45131</v>
      </c>
    </row>
    <row r="1157" spans="1:8" s="5" customFormat="1" ht="15.75" customHeight="1">
      <c r="A1157" s="24"/>
      <c r="B1157" s="190" t="s">
        <v>458</v>
      </c>
      <c r="C1157" s="191" t="s">
        <v>1074</v>
      </c>
      <c r="D1157" s="774"/>
      <c r="E1157" s="15">
        <f t="shared" si="161"/>
        <v>45120</v>
      </c>
      <c r="F1157" s="15">
        <f t="shared" si="161"/>
        <v>45125</v>
      </c>
      <c r="G1157" s="15">
        <f t="shared" si="161"/>
        <v>45138</v>
      </c>
    </row>
    <row r="1158" spans="1:8" s="5" customFormat="1" ht="15.75" customHeight="1">
      <c r="A1158" s="24"/>
      <c r="B1158" s="192" t="s">
        <v>143</v>
      </c>
      <c r="C1158" s="191" t="s">
        <v>1075</v>
      </c>
      <c r="D1158" s="774"/>
      <c r="E1158" s="15">
        <f t="shared" si="161"/>
        <v>45127</v>
      </c>
      <c r="F1158" s="15">
        <f t="shared" si="161"/>
        <v>45132</v>
      </c>
      <c r="G1158" s="15">
        <f t="shared" si="161"/>
        <v>45145</v>
      </c>
    </row>
    <row r="1159" spans="1:8" s="5" customFormat="1" ht="15.75" customHeight="1">
      <c r="A1159" s="24"/>
      <c r="B1159" s="192" t="s">
        <v>338</v>
      </c>
      <c r="C1159" s="185" t="s">
        <v>1076</v>
      </c>
      <c r="D1159" s="783"/>
      <c r="E1159" s="15">
        <f t="shared" si="161"/>
        <v>45134</v>
      </c>
      <c r="F1159" s="15">
        <f t="shared" si="161"/>
        <v>45139</v>
      </c>
      <c r="G1159" s="15">
        <f t="shared" si="161"/>
        <v>45152</v>
      </c>
    </row>
    <row r="1160" spans="1:8" s="5" customFormat="1" ht="15.75" customHeight="1">
      <c r="A1160" s="825"/>
      <c r="B1160" s="825"/>
      <c r="C1160" s="825"/>
      <c r="D1160" s="825"/>
      <c r="E1160" s="825"/>
      <c r="F1160" s="825"/>
      <c r="G1160" s="825"/>
      <c r="H1160" s="825"/>
    </row>
    <row r="1161" spans="1:8" s="5" customFormat="1" ht="15.75" customHeight="1">
      <c r="A1161" s="24"/>
      <c r="B1161" s="782" t="s">
        <v>664</v>
      </c>
      <c r="C1161" s="782" t="s">
        <v>1007</v>
      </c>
      <c r="D1161" s="782" t="s">
        <v>659</v>
      </c>
      <c r="E1161" s="15" t="s">
        <v>879</v>
      </c>
      <c r="F1161" s="15" t="s">
        <v>25</v>
      </c>
      <c r="G1161" s="82" t="s">
        <v>128</v>
      </c>
    </row>
    <row r="1162" spans="1:8" s="5" customFormat="1" ht="15.75" customHeight="1">
      <c r="A1162" s="24"/>
      <c r="B1162" s="783"/>
      <c r="C1162" s="783"/>
      <c r="D1162" s="783"/>
      <c r="E1162" s="15" t="s">
        <v>16</v>
      </c>
      <c r="F1162" s="15" t="s">
        <v>26</v>
      </c>
      <c r="G1162" s="15" t="s">
        <v>27</v>
      </c>
    </row>
    <row r="1163" spans="1:8" s="5" customFormat="1" ht="15.75" customHeight="1">
      <c r="A1163" s="24"/>
      <c r="B1163" s="193" t="s">
        <v>256</v>
      </c>
      <c r="C1163" s="194" t="s">
        <v>1077</v>
      </c>
      <c r="D1163" s="869" t="s">
        <v>1078</v>
      </c>
      <c r="E1163" s="15">
        <v>45105</v>
      </c>
      <c r="F1163" s="15">
        <f>E1163+4</f>
        <v>45109</v>
      </c>
      <c r="G1163" s="15">
        <f>F1163+13</f>
        <v>45122</v>
      </c>
    </row>
    <row r="1164" spans="1:8" s="5" customFormat="1" ht="15.75" customHeight="1">
      <c r="A1164" s="24"/>
      <c r="B1164" s="193" t="s">
        <v>148</v>
      </c>
      <c r="C1164" s="194" t="s">
        <v>1079</v>
      </c>
      <c r="D1164" s="870"/>
      <c r="E1164" s="15">
        <f t="shared" ref="E1164:G1167" si="162">E1163+7</f>
        <v>45112</v>
      </c>
      <c r="F1164" s="15">
        <f t="shared" si="162"/>
        <v>45116</v>
      </c>
      <c r="G1164" s="15">
        <f t="shared" si="162"/>
        <v>45129</v>
      </c>
    </row>
    <row r="1165" spans="1:8" s="5" customFormat="1" ht="15.75" customHeight="1">
      <c r="A1165" s="24"/>
      <c r="B1165" s="193" t="s">
        <v>147</v>
      </c>
      <c r="C1165" s="194" t="s">
        <v>1080</v>
      </c>
      <c r="D1165" s="870"/>
      <c r="E1165" s="15">
        <f t="shared" si="162"/>
        <v>45119</v>
      </c>
      <c r="F1165" s="15">
        <f t="shared" si="162"/>
        <v>45123</v>
      </c>
      <c r="G1165" s="15">
        <f t="shared" si="162"/>
        <v>45136</v>
      </c>
    </row>
    <row r="1166" spans="1:8" s="5" customFormat="1" ht="15.75" customHeight="1">
      <c r="A1166" s="24"/>
      <c r="B1166" s="193" t="s">
        <v>339</v>
      </c>
      <c r="C1166" s="195" t="s">
        <v>1081</v>
      </c>
      <c r="D1166" s="870"/>
      <c r="E1166" s="82">
        <f t="shared" si="162"/>
        <v>45126</v>
      </c>
      <c r="F1166" s="15">
        <f t="shared" si="162"/>
        <v>45130</v>
      </c>
      <c r="G1166" s="15">
        <f t="shared" si="162"/>
        <v>45143</v>
      </c>
    </row>
    <row r="1167" spans="1:8" s="5" customFormat="1" ht="15.75" customHeight="1">
      <c r="A1167" s="47"/>
      <c r="B1167" s="193" t="s">
        <v>280</v>
      </c>
      <c r="C1167" s="196" t="s">
        <v>1082</v>
      </c>
      <c r="D1167" s="870"/>
      <c r="E1167" s="197">
        <f t="shared" si="162"/>
        <v>45133</v>
      </c>
      <c r="F1167" s="197">
        <f t="shared" si="162"/>
        <v>45137</v>
      </c>
      <c r="G1167" s="197">
        <f t="shared" si="162"/>
        <v>45150</v>
      </c>
    </row>
    <row r="1168" spans="1:8" s="5" customFormat="1" ht="15.75" customHeight="1">
      <c r="A1168" s="47"/>
      <c r="B1168" s="71"/>
      <c r="C1168" s="72"/>
      <c r="D1168" s="70"/>
      <c r="E1168" s="73"/>
      <c r="F1168" s="73"/>
      <c r="G1168" s="73"/>
    </row>
    <row r="1169" spans="1:8" s="5" customFormat="1" ht="15.75" customHeight="1">
      <c r="A1169" s="47"/>
      <c r="B1169" s="97"/>
      <c r="C1169" s="97"/>
    </row>
    <row r="1170" spans="1:8" s="5" customFormat="1" ht="15.75" customHeight="1">
      <c r="A1170" s="24" t="s">
        <v>1083</v>
      </c>
      <c r="B1170" s="782" t="s">
        <v>745</v>
      </c>
      <c r="C1170" s="782" t="s">
        <v>1021</v>
      </c>
      <c r="D1170" s="782" t="s">
        <v>772</v>
      </c>
      <c r="E1170" s="15" t="s">
        <v>1084</v>
      </c>
      <c r="F1170" s="15" t="s">
        <v>25</v>
      </c>
      <c r="G1170" s="15" t="s">
        <v>132</v>
      </c>
    </row>
    <row r="1171" spans="1:8" s="5" customFormat="1" ht="15.75" customHeight="1">
      <c r="A1171" s="24"/>
      <c r="B1171" s="783"/>
      <c r="C1171" s="783"/>
      <c r="D1171" s="783"/>
      <c r="E1171" s="15" t="s">
        <v>16</v>
      </c>
      <c r="F1171" s="15" t="s">
        <v>26</v>
      </c>
      <c r="G1171" s="15" t="s">
        <v>27</v>
      </c>
    </row>
    <row r="1172" spans="1:8" s="5" customFormat="1" ht="15.75" customHeight="1">
      <c r="A1172" s="24"/>
      <c r="B1172" s="85" t="s">
        <v>279</v>
      </c>
      <c r="C1172" s="85" t="s">
        <v>1063</v>
      </c>
      <c r="D1172" s="782" t="s">
        <v>1072</v>
      </c>
      <c r="E1172" s="15">
        <v>45106</v>
      </c>
      <c r="F1172" s="15">
        <f>E1172+5</f>
        <v>45111</v>
      </c>
      <c r="G1172" s="15">
        <f>F1172+17</f>
        <v>45128</v>
      </c>
    </row>
    <row r="1173" spans="1:8" s="5" customFormat="1" ht="15.75" customHeight="1">
      <c r="A1173" s="24"/>
      <c r="B1173" s="189" t="s">
        <v>457</v>
      </c>
      <c r="C1173" s="182" t="s">
        <v>1073</v>
      </c>
      <c r="D1173" s="774"/>
      <c r="E1173" s="15">
        <f t="shared" ref="E1173:G1176" si="163">E1172+7</f>
        <v>45113</v>
      </c>
      <c r="F1173" s="15">
        <f t="shared" si="163"/>
        <v>45118</v>
      </c>
      <c r="G1173" s="15">
        <f t="shared" si="163"/>
        <v>45135</v>
      </c>
    </row>
    <row r="1174" spans="1:8" s="5" customFormat="1" ht="15.75" customHeight="1">
      <c r="B1174" s="190" t="s">
        <v>458</v>
      </c>
      <c r="C1174" s="191" t="s">
        <v>1074</v>
      </c>
      <c r="D1174" s="774"/>
      <c r="E1174" s="15">
        <f t="shared" si="163"/>
        <v>45120</v>
      </c>
      <c r="F1174" s="15">
        <f t="shared" si="163"/>
        <v>45125</v>
      </c>
      <c r="G1174" s="15">
        <f t="shared" si="163"/>
        <v>45142</v>
      </c>
    </row>
    <row r="1175" spans="1:8" s="5" customFormat="1" ht="15.75" customHeight="1">
      <c r="A1175" s="24"/>
      <c r="B1175" s="192" t="s">
        <v>143</v>
      </c>
      <c r="C1175" s="191" t="s">
        <v>1075</v>
      </c>
      <c r="D1175" s="774"/>
      <c r="E1175" s="15">
        <f t="shared" si="163"/>
        <v>45127</v>
      </c>
      <c r="F1175" s="15">
        <f t="shared" si="163"/>
        <v>45132</v>
      </c>
      <c r="G1175" s="15">
        <f t="shared" si="163"/>
        <v>45149</v>
      </c>
    </row>
    <row r="1176" spans="1:8" s="5" customFormat="1" ht="15.75" customHeight="1">
      <c r="A1176" s="47"/>
      <c r="B1176" s="192" t="s">
        <v>338</v>
      </c>
      <c r="C1176" s="185" t="s">
        <v>1076</v>
      </c>
      <c r="D1176" s="783"/>
      <c r="E1176" s="15">
        <f t="shared" si="163"/>
        <v>45134</v>
      </c>
      <c r="F1176" s="15">
        <f t="shared" si="163"/>
        <v>45139</v>
      </c>
      <c r="G1176" s="15">
        <f t="shared" si="163"/>
        <v>45156</v>
      </c>
    </row>
    <row r="1177" spans="1:8" s="5" customFormat="1" ht="15.75" customHeight="1">
      <c r="A1177" s="796"/>
      <c r="B1177" s="796"/>
      <c r="C1177" s="796"/>
      <c r="D1177" s="796"/>
      <c r="E1177" s="796"/>
      <c r="F1177" s="796"/>
      <c r="G1177" s="796"/>
      <c r="H1177" s="796"/>
    </row>
    <row r="1178" spans="1:8" s="5" customFormat="1" ht="15.75" customHeight="1">
      <c r="A1178" s="24" t="s">
        <v>1085</v>
      </c>
      <c r="B1178" s="782" t="s">
        <v>664</v>
      </c>
      <c r="C1178" s="782" t="s">
        <v>1007</v>
      </c>
      <c r="D1178" s="782" t="s">
        <v>659</v>
      </c>
      <c r="E1178" s="15" t="s">
        <v>879</v>
      </c>
      <c r="F1178" s="15" t="s">
        <v>25</v>
      </c>
      <c r="G1178" s="15" t="s">
        <v>1086</v>
      </c>
    </row>
    <row r="1179" spans="1:8" s="5" customFormat="1" ht="15.75" customHeight="1">
      <c r="A1179" s="24"/>
      <c r="B1179" s="783"/>
      <c r="C1179" s="783"/>
      <c r="D1179" s="783"/>
      <c r="E1179" s="15" t="s">
        <v>16</v>
      </c>
      <c r="F1179" s="15" t="s">
        <v>26</v>
      </c>
      <c r="G1179" s="15" t="s">
        <v>27</v>
      </c>
    </row>
    <row r="1180" spans="1:8" s="5" customFormat="1" ht="15.75" customHeight="1">
      <c r="B1180" s="87" t="s">
        <v>493</v>
      </c>
      <c r="C1180" s="87" t="s">
        <v>342</v>
      </c>
      <c r="D1180" s="782" t="s">
        <v>1087</v>
      </c>
      <c r="E1180" s="15">
        <v>45103</v>
      </c>
      <c r="F1180" s="15">
        <f>E1180+5</f>
        <v>45108</v>
      </c>
      <c r="G1180" s="15">
        <f>F1180+17</f>
        <v>45125</v>
      </c>
    </row>
    <row r="1181" spans="1:8" s="5" customFormat="1" ht="15.75" customHeight="1">
      <c r="A1181" s="24"/>
      <c r="B1181" s="133" t="s">
        <v>494</v>
      </c>
      <c r="C1181" s="198" t="s">
        <v>495</v>
      </c>
      <c r="D1181" s="774"/>
      <c r="E1181" s="15">
        <f t="shared" ref="E1181:G1184" si="164">E1180+7</f>
        <v>45110</v>
      </c>
      <c r="F1181" s="15">
        <f t="shared" si="164"/>
        <v>45115</v>
      </c>
      <c r="G1181" s="15">
        <f t="shared" si="164"/>
        <v>45132</v>
      </c>
    </row>
    <row r="1182" spans="1:8" s="5" customFormat="1" ht="15.75" customHeight="1">
      <c r="A1182" s="24"/>
      <c r="B1182" s="133" t="s">
        <v>691</v>
      </c>
      <c r="C1182" s="198"/>
      <c r="D1182" s="774"/>
      <c r="E1182" s="15">
        <f t="shared" si="164"/>
        <v>45117</v>
      </c>
      <c r="F1182" s="15">
        <f t="shared" si="164"/>
        <v>45122</v>
      </c>
      <c r="G1182" s="15">
        <f t="shared" si="164"/>
        <v>45139</v>
      </c>
    </row>
    <row r="1183" spans="1:8" s="5" customFormat="1" ht="15.75" customHeight="1">
      <c r="A1183" s="24"/>
      <c r="B1183" s="14" t="s">
        <v>340</v>
      </c>
      <c r="C1183" s="199" t="s">
        <v>496</v>
      </c>
      <c r="D1183" s="774"/>
      <c r="E1183" s="82">
        <f t="shared" si="164"/>
        <v>45124</v>
      </c>
      <c r="F1183" s="200">
        <f t="shared" si="164"/>
        <v>45129</v>
      </c>
      <c r="G1183" s="200">
        <f t="shared" si="164"/>
        <v>45146</v>
      </c>
    </row>
    <row r="1184" spans="1:8" s="5" customFormat="1" ht="15.75" customHeight="1">
      <c r="A1184" s="24"/>
      <c r="B1184" s="14" t="s">
        <v>341</v>
      </c>
      <c r="C1184" s="14" t="s">
        <v>497</v>
      </c>
      <c r="D1184" s="783"/>
      <c r="E1184" s="111">
        <f t="shared" si="164"/>
        <v>45131</v>
      </c>
      <c r="F1184" s="201">
        <f t="shared" si="164"/>
        <v>45136</v>
      </c>
      <c r="G1184" s="200">
        <f t="shared" si="164"/>
        <v>45153</v>
      </c>
    </row>
    <row r="1185" spans="1:8" s="796" customFormat="1" ht="15.75" customHeight="1"/>
    <row r="1186" spans="1:8" s="5" customFormat="1" ht="15.75" customHeight="1">
      <c r="A1186" s="24" t="s">
        <v>133</v>
      </c>
      <c r="B1186" s="824" t="s">
        <v>664</v>
      </c>
      <c r="C1186" s="824" t="s">
        <v>1007</v>
      </c>
      <c r="D1186" s="782" t="s">
        <v>659</v>
      </c>
      <c r="E1186" s="15" t="s">
        <v>879</v>
      </c>
      <c r="F1186" s="15" t="s">
        <v>25</v>
      </c>
      <c r="G1186" s="82" t="s">
        <v>133</v>
      </c>
    </row>
    <row r="1187" spans="1:8" s="5" customFormat="1" ht="15.75" customHeight="1">
      <c r="A1187" s="24"/>
      <c r="B1187" s="824"/>
      <c r="C1187" s="824"/>
      <c r="D1187" s="783"/>
      <c r="E1187" s="15" t="s">
        <v>807</v>
      </c>
      <c r="F1187" s="15" t="s">
        <v>26</v>
      </c>
      <c r="G1187" s="15" t="s">
        <v>27</v>
      </c>
    </row>
    <row r="1188" spans="1:8" s="5" customFormat="1" ht="15.75" customHeight="1">
      <c r="A1188" s="24"/>
      <c r="B1188" s="85" t="s">
        <v>691</v>
      </c>
      <c r="C1188" s="85"/>
      <c r="D1188" s="843" t="s">
        <v>1088</v>
      </c>
      <c r="E1188" s="15">
        <v>45109</v>
      </c>
      <c r="F1188" s="15">
        <f>E1188+4</f>
        <v>45113</v>
      </c>
      <c r="G1188" s="15">
        <f>F1188+29</f>
        <v>45142</v>
      </c>
    </row>
    <row r="1189" spans="1:8" s="5" customFormat="1" ht="15.75" customHeight="1">
      <c r="A1189" s="24"/>
      <c r="B1189" s="128" t="s">
        <v>502</v>
      </c>
      <c r="C1189" s="202" t="s">
        <v>1089</v>
      </c>
      <c r="D1189" s="843"/>
      <c r="E1189" s="15">
        <f t="shared" ref="E1189:G1191" si="165">E1188+7</f>
        <v>45116</v>
      </c>
      <c r="F1189" s="15">
        <f t="shared" si="165"/>
        <v>45120</v>
      </c>
      <c r="G1189" s="15">
        <f t="shared" si="165"/>
        <v>45149</v>
      </c>
    </row>
    <row r="1190" spans="1:8" s="5" customFormat="1" ht="15.75" customHeight="1">
      <c r="A1190" s="24"/>
      <c r="B1190" s="128" t="s">
        <v>691</v>
      </c>
      <c r="C1190" s="202"/>
      <c r="D1190" s="843"/>
      <c r="E1190" s="15">
        <f t="shared" si="165"/>
        <v>45123</v>
      </c>
      <c r="F1190" s="15">
        <f t="shared" si="165"/>
        <v>45127</v>
      </c>
      <c r="G1190" s="15">
        <f t="shared" si="165"/>
        <v>45156</v>
      </c>
    </row>
    <row r="1191" spans="1:8" s="5" customFormat="1" ht="15.75" customHeight="1">
      <c r="A1191" s="24"/>
      <c r="B1191" s="75" t="s">
        <v>503</v>
      </c>
      <c r="C1191" s="203" t="s">
        <v>504</v>
      </c>
      <c r="D1191" s="843"/>
      <c r="E1191" s="15">
        <f t="shared" si="165"/>
        <v>45130</v>
      </c>
      <c r="F1191" s="15">
        <f t="shared" si="165"/>
        <v>45134</v>
      </c>
      <c r="G1191" s="15">
        <f t="shared" si="165"/>
        <v>45163</v>
      </c>
    </row>
    <row r="1192" spans="1:8" s="5" customFormat="1" ht="15.75" customHeight="1">
      <c r="A1192" s="24"/>
      <c r="B1192" s="75"/>
      <c r="C1192" s="203"/>
      <c r="D1192" s="843"/>
      <c r="E1192" s="15">
        <f t="shared" ref="E1192:G1192" si="166">E1191+7</f>
        <v>45137</v>
      </c>
      <c r="F1192" s="15">
        <f t="shared" si="166"/>
        <v>45141</v>
      </c>
      <c r="G1192" s="15">
        <f t="shared" si="166"/>
        <v>45170</v>
      </c>
    </row>
    <row r="1193" spans="1:8" s="5" customFormat="1" ht="15.75" customHeight="1">
      <c r="A1193" s="796"/>
      <c r="B1193" s="796"/>
      <c r="C1193" s="796"/>
      <c r="D1193" s="796"/>
      <c r="E1193" s="796"/>
      <c r="F1193" s="796"/>
      <c r="G1193" s="796"/>
      <c r="H1193" s="796"/>
    </row>
    <row r="1194" spans="1:8" s="5" customFormat="1" ht="15.75" customHeight="1">
      <c r="A1194" s="796"/>
      <c r="B1194" s="796"/>
      <c r="C1194" s="796"/>
      <c r="D1194" s="796"/>
      <c r="E1194" s="796"/>
      <c r="F1194" s="796"/>
      <c r="G1194" s="796"/>
      <c r="H1194" s="796"/>
    </row>
    <row r="1195" spans="1:8" s="5" customFormat="1" ht="15.75" customHeight="1">
      <c r="A1195" s="24"/>
      <c r="B1195" s="824" t="s">
        <v>664</v>
      </c>
      <c r="C1195" s="824" t="s">
        <v>1007</v>
      </c>
      <c r="D1195" s="782" t="s">
        <v>659</v>
      </c>
      <c r="E1195" s="15" t="s">
        <v>879</v>
      </c>
      <c r="F1195" s="15" t="s">
        <v>879</v>
      </c>
      <c r="G1195" s="82" t="s">
        <v>1090</v>
      </c>
    </row>
    <row r="1196" spans="1:8" s="5" customFormat="1" ht="15.75" customHeight="1">
      <c r="A1196" s="24"/>
      <c r="B1196" s="824"/>
      <c r="C1196" s="824"/>
      <c r="D1196" s="783"/>
      <c r="E1196" s="15" t="s">
        <v>16</v>
      </c>
      <c r="F1196" s="15" t="s">
        <v>1091</v>
      </c>
      <c r="G1196" s="15" t="s">
        <v>1092</v>
      </c>
    </row>
    <row r="1197" spans="1:8" s="5" customFormat="1" ht="15.75" customHeight="1">
      <c r="A1197" s="24"/>
      <c r="B1197" s="114" t="s">
        <v>459</v>
      </c>
      <c r="C1197" s="180" t="s">
        <v>1093</v>
      </c>
      <c r="D1197" s="839" t="s">
        <v>1094</v>
      </c>
      <c r="E1197" s="15">
        <v>45109</v>
      </c>
      <c r="F1197" s="15">
        <f>E1197+4</f>
        <v>45113</v>
      </c>
      <c r="G1197" s="15">
        <f>F1197+27</f>
        <v>45140</v>
      </c>
    </row>
    <row r="1198" spans="1:8" s="5" customFormat="1" ht="15.75" customHeight="1">
      <c r="A1198" s="24"/>
      <c r="B1198" s="114" t="s">
        <v>460</v>
      </c>
      <c r="C1198" s="180" t="s">
        <v>1059</v>
      </c>
      <c r="D1198" s="857"/>
      <c r="E1198" s="15">
        <f t="shared" ref="E1198:G1201" si="167">E1197+7</f>
        <v>45116</v>
      </c>
      <c r="F1198" s="15">
        <f t="shared" si="167"/>
        <v>45120</v>
      </c>
      <c r="G1198" s="15">
        <f t="shared" si="167"/>
        <v>45147</v>
      </c>
    </row>
    <row r="1199" spans="1:8" s="5" customFormat="1" ht="15.75" customHeight="1">
      <c r="A1199" s="24"/>
      <c r="B1199" s="114" t="s">
        <v>1045</v>
      </c>
      <c r="C1199" s="180"/>
      <c r="D1199" s="857"/>
      <c r="E1199" s="15">
        <f t="shared" si="167"/>
        <v>45123</v>
      </c>
      <c r="F1199" s="15">
        <f t="shared" si="167"/>
        <v>45127</v>
      </c>
      <c r="G1199" s="15">
        <f t="shared" si="167"/>
        <v>45154</v>
      </c>
    </row>
    <row r="1200" spans="1:8" s="5" customFormat="1" ht="15.75" customHeight="1">
      <c r="A1200" s="24"/>
      <c r="B1200" s="114" t="s">
        <v>461</v>
      </c>
      <c r="C1200" s="180" t="s">
        <v>1060</v>
      </c>
      <c r="D1200" s="857"/>
      <c r="E1200" s="82">
        <f t="shared" si="167"/>
        <v>45130</v>
      </c>
      <c r="F1200" s="15">
        <f t="shared" si="167"/>
        <v>45134</v>
      </c>
      <c r="G1200" s="15">
        <f t="shared" si="167"/>
        <v>45161</v>
      </c>
    </row>
    <row r="1201" spans="1:8" s="5" customFormat="1" ht="15.75" customHeight="1">
      <c r="A1201" s="24"/>
      <c r="B1201" s="114" t="s">
        <v>462</v>
      </c>
      <c r="C1201" s="180" t="s">
        <v>1061</v>
      </c>
      <c r="D1201" s="858"/>
      <c r="E1201" s="197">
        <f t="shared" si="167"/>
        <v>45137</v>
      </c>
      <c r="F1201" s="197">
        <f t="shared" si="167"/>
        <v>45141</v>
      </c>
      <c r="G1201" s="197">
        <f t="shared" si="167"/>
        <v>45168</v>
      </c>
    </row>
    <row r="1202" spans="1:8" s="5" customFormat="1" ht="15.75" customHeight="1">
      <c r="A1202" s="796"/>
      <c r="B1202" s="796"/>
      <c r="C1202" s="796"/>
      <c r="D1202" s="796"/>
      <c r="E1202" s="796"/>
      <c r="F1202" s="796"/>
      <c r="G1202" s="796"/>
      <c r="H1202" s="796"/>
    </row>
    <row r="1203" spans="1:8" s="5" customFormat="1" ht="15.75" customHeight="1">
      <c r="A1203" s="796"/>
      <c r="B1203" s="796"/>
      <c r="C1203" s="796"/>
      <c r="D1203" s="796"/>
      <c r="E1203" s="796"/>
      <c r="F1203" s="796"/>
      <c r="G1203" s="796"/>
      <c r="H1203" s="796"/>
    </row>
    <row r="1204" spans="1:8" s="5" customFormat="1" ht="15.75" customHeight="1">
      <c r="A1204" s="796"/>
      <c r="B1204" s="796"/>
      <c r="C1204" s="796"/>
      <c r="D1204" s="796"/>
      <c r="E1204" s="796"/>
      <c r="F1204" s="796"/>
      <c r="G1204" s="796"/>
      <c r="H1204" s="796"/>
    </row>
    <row r="1205" spans="1:8" s="5" customFormat="1" ht="15.75" customHeight="1">
      <c r="A1205" s="796"/>
      <c r="B1205" s="796"/>
      <c r="C1205" s="796"/>
      <c r="D1205" s="796"/>
      <c r="E1205" s="796"/>
      <c r="F1205" s="796"/>
      <c r="G1205" s="796"/>
      <c r="H1205" s="796"/>
    </row>
    <row r="1206" spans="1:8" s="5" customFormat="1" ht="15.75" customHeight="1">
      <c r="A1206" s="24" t="s">
        <v>1095</v>
      </c>
      <c r="B1206" s="782" t="s">
        <v>745</v>
      </c>
      <c r="C1206" s="782" t="s">
        <v>1021</v>
      </c>
      <c r="D1206" s="782" t="s">
        <v>772</v>
      </c>
      <c r="E1206" s="15" t="s">
        <v>1084</v>
      </c>
      <c r="F1206" s="15" t="s">
        <v>25</v>
      </c>
      <c r="G1206" s="82" t="s">
        <v>1095</v>
      </c>
    </row>
    <row r="1207" spans="1:8" s="5" customFormat="1" ht="15.75" customHeight="1">
      <c r="A1207" s="24"/>
      <c r="B1207" s="783"/>
      <c r="C1207" s="783"/>
      <c r="D1207" s="783"/>
      <c r="E1207" s="15" t="s">
        <v>16</v>
      </c>
      <c r="F1207" s="15" t="s">
        <v>26</v>
      </c>
      <c r="G1207" s="15" t="s">
        <v>27</v>
      </c>
    </row>
    <row r="1208" spans="1:8" s="5" customFormat="1" ht="15.75" customHeight="1">
      <c r="A1208" s="24"/>
      <c r="B1208" s="114" t="s">
        <v>459</v>
      </c>
      <c r="C1208" s="180" t="s">
        <v>1043</v>
      </c>
      <c r="D1208" s="849" t="s">
        <v>1096</v>
      </c>
      <c r="E1208" s="15">
        <v>45109</v>
      </c>
      <c r="F1208" s="15">
        <f>E1208+4</f>
        <v>45113</v>
      </c>
      <c r="G1208" s="15">
        <f>F1208+29</f>
        <v>45142</v>
      </c>
    </row>
    <row r="1209" spans="1:8" s="5" customFormat="1" ht="15.75" customHeight="1">
      <c r="A1209" s="24"/>
      <c r="B1209" s="114" t="s">
        <v>460</v>
      </c>
      <c r="C1209" s="180" t="s">
        <v>498</v>
      </c>
      <c r="D1209" s="802"/>
      <c r="E1209" s="15">
        <f t="shared" ref="E1209:G1212" si="168">E1208+7</f>
        <v>45116</v>
      </c>
      <c r="F1209" s="15">
        <f t="shared" si="168"/>
        <v>45120</v>
      </c>
      <c r="G1209" s="15">
        <f t="shared" si="168"/>
        <v>45149</v>
      </c>
    </row>
    <row r="1210" spans="1:8" s="5" customFormat="1" ht="15.75" customHeight="1">
      <c r="A1210" s="24"/>
      <c r="B1210" s="114" t="s">
        <v>691</v>
      </c>
      <c r="C1210" s="180"/>
      <c r="D1210" s="802"/>
      <c r="E1210" s="15">
        <f t="shared" si="168"/>
        <v>45123</v>
      </c>
      <c r="F1210" s="15">
        <f t="shared" si="168"/>
        <v>45127</v>
      </c>
      <c r="G1210" s="15">
        <f t="shared" si="168"/>
        <v>45156</v>
      </c>
    </row>
    <row r="1211" spans="1:8" s="5" customFormat="1" ht="15.75" customHeight="1">
      <c r="A1211" s="24"/>
      <c r="B1211" s="114" t="s">
        <v>461</v>
      </c>
      <c r="C1211" s="180" t="s">
        <v>499</v>
      </c>
      <c r="D1211" s="802"/>
      <c r="E1211" s="15">
        <f t="shared" si="168"/>
        <v>45130</v>
      </c>
      <c r="F1211" s="15">
        <f t="shared" si="168"/>
        <v>45134</v>
      </c>
      <c r="G1211" s="15">
        <f t="shared" si="168"/>
        <v>45163</v>
      </c>
    </row>
    <row r="1212" spans="1:8" s="5" customFormat="1" ht="15.75" customHeight="1">
      <c r="B1212" s="114" t="s">
        <v>501</v>
      </c>
      <c r="C1212" s="180" t="s">
        <v>500</v>
      </c>
      <c r="D1212" s="818"/>
      <c r="E1212" s="82">
        <f t="shared" si="168"/>
        <v>45137</v>
      </c>
      <c r="F1212" s="15">
        <f t="shared" si="168"/>
        <v>45141</v>
      </c>
      <c r="G1212" s="15">
        <f t="shared" si="168"/>
        <v>45170</v>
      </c>
    </row>
    <row r="1213" spans="1:8" s="5" customFormat="1" ht="15.75" customHeight="1">
      <c r="A1213" s="796"/>
      <c r="B1213" s="796"/>
      <c r="C1213" s="796"/>
      <c r="D1213" s="796"/>
      <c r="E1213" s="796"/>
      <c r="F1213" s="796"/>
      <c r="G1213" s="796"/>
      <c r="H1213" s="796"/>
    </row>
    <row r="1214" spans="1:8" s="5" customFormat="1" ht="15.75" customHeight="1">
      <c r="A1214" s="796"/>
      <c r="B1214" s="796"/>
      <c r="C1214" s="796"/>
      <c r="D1214" s="796"/>
      <c r="E1214" s="796"/>
      <c r="F1214" s="796"/>
      <c r="G1214" s="796"/>
      <c r="H1214" s="796"/>
    </row>
    <row r="1215" spans="1:8" s="5" customFormat="1" ht="15.75" customHeight="1">
      <c r="A1215" s="24" t="s">
        <v>135</v>
      </c>
      <c r="B1215" s="836" t="s">
        <v>664</v>
      </c>
      <c r="C1215" s="836" t="s">
        <v>1007</v>
      </c>
      <c r="D1215" s="836" t="s">
        <v>659</v>
      </c>
      <c r="E1215" s="183" t="s">
        <v>879</v>
      </c>
      <c r="F1215" s="137" t="s">
        <v>25</v>
      </c>
      <c r="G1215" s="137" t="s">
        <v>1097</v>
      </c>
    </row>
    <row r="1216" spans="1:8" s="5" customFormat="1" ht="15.75" customHeight="1">
      <c r="A1216" s="24"/>
      <c r="B1216" s="836"/>
      <c r="C1216" s="836"/>
      <c r="D1216" s="836"/>
      <c r="E1216" s="183" t="s">
        <v>16</v>
      </c>
      <c r="F1216" s="15" t="s">
        <v>26</v>
      </c>
      <c r="G1216" s="15" t="s">
        <v>27</v>
      </c>
    </row>
    <row r="1217" spans="1:8" s="5" customFormat="1" ht="15.75" customHeight="1">
      <c r="A1217" s="24"/>
      <c r="B1217" s="204" t="s">
        <v>311</v>
      </c>
      <c r="C1217" s="191" t="s">
        <v>443</v>
      </c>
      <c r="D1217" s="817" t="s">
        <v>1098</v>
      </c>
      <c r="E1217" s="183">
        <v>45108</v>
      </c>
      <c r="F1217" s="137">
        <f>E1217+4</f>
        <v>45112</v>
      </c>
      <c r="G1217" s="137">
        <f>F1217+37</f>
        <v>45149</v>
      </c>
    </row>
    <row r="1218" spans="1:8" s="5" customFormat="1" ht="15.75" customHeight="1">
      <c r="B1218" s="204" t="s">
        <v>444</v>
      </c>
      <c r="C1218" s="191" t="s">
        <v>445</v>
      </c>
      <c r="D1218" s="802"/>
      <c r="E1218" s="183">
        <f t="shared" ref="E1218:G1221" si="169">E1217+7</f>
        <v>45115</v>
      </c>
      <c r="F1218" s="137">
        <f t="shared" si="169"/>
        <v>45119</v>
      </c>
      <c r="G1218" s="137">
        <f t="shared" si="169"/>
        <v>45156</v>
      </c>
    </row>
    <row r="1219" spans="1:8" s="5" customFormat="1" ht="15.75" customHeight="1">
      <c r="A1219" s="24"/>
      <c r="B1219" s="204" t="s">
        <v>446</v>
      </c>
      <c r="C1219" s="191" t="s">
        <v>447</v>
      </c>
      <c r="D1219" s="802"/>
      <c r="E1219" s="183">
        <f t="shared" si="169"/>
        <v>45122</v>
      </c>
      <c r="F1219" s="137">
        <f t="shared" si="169"/>
        <v>45126</v>
      </c>
      <c r="G1219" s="137">
        <f t="shared" si="169"/>
        <v>45163</v>
      </c>
    </row>
    <row r="1220" spans="1:8" s="5" customFormat="1" ht="15.75" customHeight="1">
      <c r="A1220" s="24"/>
      <c r="B1220" s="204" t="s">
        <v>448</v>
      </c>
      <c r="C1220" s="191" t="s">
        <v>449</v>
      </c>
      <c r="D1220" s="802"/>
      <c r="E1220" s="183">
        <f t="shared" si="169"/>
        <v>45129</v>
      </c>
      <c r="F1220" s="137">
        <f t="shared" si="169"/>
        <v>45133</v>
      </c>
      <c r="G1220" s="137">
        <f t="shared" si="169"/>
        <v>45170</v>
      </c>
    </row>
    <row r="1221" spans="1:8" s="5" customFormat="1" ht="15.75" customHeight="1">
      <c r="A1221" s="24"/>
      <c r="B1221" s="204"/>
      <c r="C1221" s="205"/>
      <c r="D1221" s="818"/>
      <c r="E1221" s="183">
        <f t="shared" si="169"/>
        <v>45136</v>
      </c>
      <c r="F1221" s="137">
        <f t="shared" si="169"/>
        <v>45140</v>
      </c>
      <c r="G1221" s="137">
        <f t="shared" si="169"/>
        <v>45177</v>
      </c>
    </row>
    <row r="1222" spans="1:8" s="796" customFormat="1" ht="15.75" customHeight="1"/>
    <row r="1223" spans="1:8" s="5" customFormat="1" ht="15.75" customHeight="1">
      <c r="A1223" s="24" t="s">
        <v>136</v>
      </c>
      <c r="B1223" s="778" t="s">
        <v>664</v>
      </c>
      <c r="C1223" s="778" t="s">
        <v>23</v>
      </c>
      <c r="D1223" s="782" t="s">
        <v>659</v>
      </c>
      <c r="E1223" s="15" t="s">
        <v>879</v>
      </c>
      <c r="F1223" s="15" t="s">
        <v>25</v>
      </c>
      <c r="G1223" s="82" t="s">
        <v>1099</v>
      </c>
    </row>
    <row r="1224" spans="1:8" s="5" customFormat="1" ht="15.75" customHeight="1">
      <c r="A1224" s="24"/>
      <c r="B1224" s="779"/>
      <c r="C1224" s="779"/>
      <c r="D1224" s="783"/>
      <c r="E1224" s="15" t="s">
        <v>16</v>
      </c>
      <c r="F1224" s="15" t="s">
        <v>26</v>
      </c>
      <c r="G1224" s="15" t="s">
        <v>27</v>
      </c>
    </row>
    <row r="1225" spans="1:8" s="5" customFormat="1" ht="15.75" customHeight="1">
      <c r="B1225" s="108" t="s">
        <v>421</v>
      </c>
      <c r="C1225" s="186" t="s">
        <v>890</v>
      </c>
      <c r="D1225" s="782" t="s">
        <v>1068</v>
      </c>
      <c r="E1225" s="15">
        <v>45109</v>
      </c>
      <c r="F1225" s="15">
        <f>E1225+4</f>
        <v>45113</v>
      </c>
      <c r="G1225" s="15">
        <f>F1225+21</f>
        <v>45134</v>
      </c>
    </row>
    <row r="1226" spans="1:8" s="5" customFormat="1" ht="15.75" customHeight="1">
      <c r="A1226" s="24"/>
      <c r="B1226" s="187" t="s">
        <v>149</v>
      </c>
      <c r="C1226" s="187" t="s">
        <v>1069</v>
      </c>
      <c r="D1226" s="774"/>
      <c r="E1226" s="15">
        <f t="shared" ref="E1226:G1229" si="170">E1225+7</f>
        <v>45116</v>
      </c>
      <c r="F1226" s="15">
        <f t="shared" si="170"/>
        <v>45120</v>
      </c>
      <c r="G1226" s="15">
        <f t="shared" si="170"/>
        <v>45141</v>
      </c>
    </row>
    <row r="1227" spans="1:8" s="5" customFormat="1" ht="15.75" customHeight="1">
      <c r="A1227" s="24"/>
      <c r="B1227" s="108" t="s">
        <v>422</v>
      </c>
      <c r="C1227" s="188" t="s">
        <v>1070</v>
      </c>
      <c r="D1227" s="774"/>
      <c r="E1227" s="15">
        <f t="shared" si="170"/>
        <v>45123</v>
      </c>
      <c r="F1227" s="15">
        <f t="shared" si="170"/>
        <v>45127</v>
      </c>
      <c r="G1227" s="15">
        <f t="shared" si="170"/>
        <v>45148</v>
      </c>
    </row>
    <row r="1228" spans="1:8" s="5" customFormat="1" ht="15.75" customHeight="1">
      <c r="A1228" s="24"/>
      <c r="B1228" s="188" t="s">
        <v>131</v>
      </c>
      <c r="C1228" s="186" t="s">
        <v>1071</v>
      </c>
      <c r="D1228" s="774"/>
      <c r="E1228" s="82">
        <f t="shared" si="170"/>
        <v>45130</v>
      </c>
      <c r="F1228" s="15">
        <f t="shared" si="170"/>
        <v>45134</v>
      </c>
      <c r="G1228" s="15">
        <f t="shared" si="170"/>
        <v>45155</v>
      </c>
    </row>
    <row r="1229" spans="1:8" s="5" customFormat="1" ht="15.75" customHeight="1">
      <c r="A1229" s="96"/>
      <c r="B1229" s="108"/>
      <c r="C1229" s="129"/>
      <c r="D1229" s="783"/>
      <c r="E1229" s="82">
        <f t="shared" si="170"/>
        <v>45137</v>
      </c>
      <c r="F1229" s="15">
        <f t="shared" si="170"/>
        <v>45141</v>
      </c>
      <c r="G1229" s="15">
        <f t="shared" si="170"/>
        <v>45162</v>
      </c>
      <c r="H1229" s="96"/>
    </row>
    <row r="1230" spans="1:8" s="5" customFormat="1" ht="15.75" customHeight="1">
      <c r="A1230" s="24"/>
    </row>
    <row r="1231" spans="1:8" s="5" customFormat="1" ht="15.75" customHeight="1">
      <c r="A1231" s="67" t="s">
        <v>1100</v>
      </c>
      <c r="B1231" s="778" t="s">
        <v>664</v>
      </c>
      <c r="C1231" s="778" t="s">
        <v>23</v>
      </c>
      <c r="D1231" s="791" t="s">
        <v>659</v>
      </c>
      <c r="E1231" s="15" t="s">
        <v>879</v>
      </c>
      <c r="F1231" s="15" t="s">
        <v>25</v>
      </c>
      <c r="G1231" s="82" t="s">
        <v>1101</v>
      </c>
    </row>
    <row r="1232" spans="1:8" s="5" customFormat="1" ht="15.75" customHeight="1">
      <c r="B1232" s="779"/>
      <c r="C1232" s="779"/>
      <c r="D1232" s="791"/>
      <c r="E1232" s="15" t="s">
        <v>16</v>
      </c>
      <c r="F1232" s="15" t="s">
        <v>26</v>
      </c>
      <c r="G1232" s="15" t="s">
        <v>27</v>
      </c>
    </row>
    <row r="1233" spans="1:7" s="5" customFormat="1" ht="15.75" customHeight="1">
      <c r="A1233" s="53"/>
      <c r="B1233" s="108" t="s">
        <v>421</v>
      </c>
      <c r="C1233" s="186" t="s">
        <v>890</v>
      </c>
      <c r="D1233" s="782" t="s">
        <v>1102</v>
      </c>
      <c r="E1233" s="15">
        <v>45109</v>
      </c>
      <c r="F1233" s="15">
        <f>E1233+4</f>
        <v>45113</v>
      </c>
      <c r="G1233" s="15">
        <f>F1233+23</f>
        <v>45136</v>
      </c>
    </row>
    <row r="1234" spans="1:7" s="5" customFormat="1" ht="15.75" customHeight="1">
      <c r="A1234" s="53"/>
      <c r="B1234" s="187" t="s">
        <v>149</v>
      </c>
      <c r="C1234" s="187" t="s">
        <v>1069</v>
      </c>
      <c r="D1234" s="774"/>
      <c r="E1234" s="15">
        <f t="shared" ref="E1234:G1237" si="171">E1233+7</f>
        <v>45116</v>
      </c>
      <c r="F1234" s="15">
        <f t="shared" si="171"/>
        <v>45120</v>
      </c>
      <c r="G1234" s="15">
        <f t="shared" si="171"/>
        <v>45143</v>
      </c>
    </row>
    <row r="1235" spans="1:7" s="5" customFormat="1" ht="15.75" customHeight="1">
      <c r="A1235" s="24"/>
      <c r="B1235" s="108" t="s">
        <v>422</v>
      </c>
      <c r="C1235" s="188" t="s">
        <v>1070</v>
      </c>
      <c r="D1235" s="774"/>
      <c r="E1235" s="15">
        <f t="shared" si="171"/>
        <v>45123</v>
      </c>
      <c r="F1235" s="15">
        <f t="shared" si="171"/>
        <v>45127</v>
      </c>
      <c r="G1235" s="15">
        <f t="shared" si="171"/>
        <v>45150</v>
      </c>
    </row>
    <row r="1236" spans="1:7" s="5" customFormat="1" ht="15.75" customHeight="1">
      <c r="A1236" s="24"/>
      <c r="B1236" s="188" t="s">
        <v>131</v>
      </c>
      <c r="C1236" s="186" t="s">
        <v>1071</v>
      </c>
      <c r="D1236" s="774"/>
      <c r="E1236" s="15">
        <f t="shared" si="171"/>
        <v>45130</v>
      </c>
      <c r="F1236" s="15">
        <f t="shared" si="171"/>
        <v>45134</v>
      </c>
      <c r="G1236" s="15">
        <f t="shared" si="171"/>
        <v>45157</v>
      </c>
    </row>
    <row r="1237" spans="1:7" s="5" customFormat="1" ht="15.75" customHeight="1">
      <c r="A1237" s="24"/>
      <c r="B1237" s="108"/>
      <c r="C1237" s="129"/>
      <c r="D1237" s="783"/>
      <c r="E1237" s="15">
        <f t="shared" si="171"/>
        <v>45137</v>
      </c>
      <c r="F1237" s="15">
        <f t="shared" si="171"/>
        <v>45141</v>
      </c>
      <c r="G1237" s="15">
        <f t="shared" si="171"/>
        <v>45164</v>
      </c>
    </row>
    <row r="1238" spans="1:7" s="6" customFormat="1">
      <c r="A1238" s="827"/>
      <c r="B1238" s="827"/>
      <c r="C1238" s="827"/>
      <c r="D1238" s="827"/>
      <c r="E1238" s="827"/>
      <c r="F1238" s="827"/>
      <c r="G1238" s="827"/>
    </row>
    <row r="1239" spans="1:7" s="5" customFormat="1" ht="15.75" customHeight="1">
      <c r="A1239" s="827"/>
      <c r="B1239" s="827"/>
      <c r="C1239" s="827"/>
      <c r="D1239" s="827"/>
      <c r="E1239" s="827"/>
      <c r="F1239" s="827"/>
      <c r="G1239" s="827"/>
    </row>
    <row r="1240" spans="1:7" s="5" customFormat="1" ht="15.75" customHeight="1">
      <c r="A1240" s="805" t="s">
        <v>1103</v>
      </c>
      <c r="B1240" s="805"/>
      <c r="C1240" s="805"/>
      <c r="D1240" s="805"/>
      <c r="E1240" s="805"/>
      <c r="F1240" s="805"/>
      <c r="G1240" s="805"/>
    </row>
    <row r="1241" spans="1:7" s="6" customFormat="1">
      <c r="A1241" s="827"/>
      <c r="B1241" s="827"/>
      <c r="C1241" s="827"/>
      <c r="D1241" s="827"/>
      <c r="E1241" s="827"/>
      <c r="F1241" s="827"/>
      <c r="G1241" s="827"/>
    </row>
    <row r="1242" spans="1:7" s="5" customFormat="1" ht="15.75" customHeight="1">
      <c r="A1242" s="24" t="s">
        <v>1104</v>
      </c>
      <c r="B1242" s="776" t="s">
        <v>664</v>
      </c>
      <c r="C1242" s="776" t="s">
        <v>1007</v>
      </c>
      <c r="D1242" s="776" t="s">
        <v>659</v>
      </c>
      <c r="E1242" s="112" t="s">
        <v>879</v>
      </c>
      <c r="F1242" s="112" t="s">
        <v>25</v>
      </c>
      <c r="G1242" s="112" t="s">
        <v>138</v>
      </c>
    </row>
    <row r="1243" spans="1:7" s="5" customFormat="1" ht="15.75" customHeight="1">
      <c r="A1243" s="24"/>
      <c r="B1243" s="777"/>
      <c r="C1243" s="777"/>
      <c r="D1243" s="777"/>
      <c r="E1243" s="15" t="s">
        <v>16</v>
      </c>
      <c r="F1243" s="15" t="s">
        <v>26</v>
      </c>
      <c r="G1243" s="15" t="s">
        <v>27</v>
      </c>
    </row>
    <row r="1244" spans="1:7" s="5" customFormat="1" ht="15.75" customHeight="1">
      <c r="A1244" s="24"/>
      <c r="B1244" s="133" t="s">
        <v>486</v>
      </c>
      <c r="C1244" s="199" t="s">
        <v>1105</v>
      </c>
      <c r="D1244" s="782" t="s">
        <v>1106</v>
      </c>
      <c r="E1244" s="15">
        <v>45109</v>
      </c>
      <c r="F1244" s="15">
        <f>E1244+5</f>
        <v>45114</v>
      </c>
      <c r="G1244" s="15">
        <f>F1244+17</f>
        <v>45131</v>
      </c>
    </row>
    <row r="1245" spans="1:7" s="5" customFormat="1" ht="15.75" customHeight="1">
      <c r="A1245" s="47"/>
      <c r="B1245" s="133" t="s">
        <v>487</v>
      </c>
      <c r="C1245" s="199" t="s">
        <v>1107</v>
      </c>
      <c r="D1245" s="774"/>
      <c r="E1245" s="15">
        <f t="shared" ref="E1245:G1248" si="172">E1244+7</f>
        <v>45116</v>
      </c>
      <c r="F1245" s="15">
        <f t="shared" si="172"/>
        <v>45121</v>
      </c>
      <c r="G1245" s="15">
        <f t="shared" si="172"/>
        <v>45138</v>
      </c>
    </row>
    <row r="1246" spans="1:7" s="5" customFormat="1" ht="15.75" customHeight="1">
      <c r="A1246" s="31"/>
      <c r="B1246" s="133" t="s">
        <v>488</v>
      </c>
      <c r="C1246" s="199" t="s">
        <v>1107</v>
      </c>
      <c r="D1246" s="774"/>
      <c r="E1246" s="15">
        <f t="shared" si="172"/>
        <v>45123</v>
      </c>
      <c r="F1246" s="15">
        <f t="shared" si="172"/>
        <v>45128</v>
      </c>
      <c r="G1246" s="15">
        <f t="shared" si="172"/>
        <v>45145</v>
      </c>
    </row>
    <row r="1247" spans="1:7" s="5" customFormat="1" ht="15.75" customHeight="1">
      <c r="A1247" s="24"/>
      <c r="B1247" s="206" t="s">
        <v>489</v>
      </c>
      <c r="C1247" s="199" t="s">
        <v>1107</v>
      </c>
      <c r="D1247" s="774"/>
      <c r="E1247" s="15">
        <f t="shared" si="172"/>
        <v>45130</v>
      </c>
      <c r="F1247" s="15">
        <f t="shared" si="172"/>
        <v>45135</v>
      </c>
      <c r="G1247" s="15">
        <f t="shared" si="172"/>
        <v>45152</v>
      </c>
    </row>
    <row r="1248" spans="1:7" s="5" customFormat="1" ht="15.75" customHeight="1">
      <c r="A1248" s="24"/>
      <c r="B1248" s="110"/>
      <c r="C1248" s="199"/>
      <c r="D1248" s="783"/>
      <c r="E1248" s="15">
        <f t="shared" si="172"/>
        <v>45137</v>
      </c>
      <c r="F1248" s="15">
        <f t="shared" si="172"/>
        <v>45142</v>
      </c>
      <c r="G1248" s="15">
        <f t="shared" si="172"/>
        <v>45159</v>
      </c>
    </row>
    <row r="1249" spans="1:7" s="5" customFormat="1" ht="15.75" customHeight="1">
      <c r="A1249" s="24"/>
      <c r="B1249" s="18"/>
      <c r="C1249" s="18"/>
      <c r="D1249" s="28"/>
      <c r="E1249" s="17"/>
      <c r="F1249" s="17"/>
      <c r="G1249" s="17"/>
    </row>
    <row r="1250" spans="1:7" s="5" customFormat="1" ht="15.75" customHeight="1">
      <c r="A1250" s="24"/>
      <c r="B1250" s="18"/>
      <c r="C1250" s="18"/>
      <c r="D1250" s="28"/>
      <c r="E1250" s="17"/>
      <c r="F1250" s="17"/>
      <c r="G1250" s="17"/>
    </row>
    <row r="1251" spans="1:7" s="5" customFormat="1" ht="15.75" customHeight="1">
      <c r="A1251" s="24"/>
      <c r="B1251" s="791" t="s">
        <v>664</v>
      </c>
      <c r="C1251" s="791" t="s">
        <v>1007</v>
      </c>
      <c r="D1251" s="791" t="s">
        <v>659</v>
      </c>
      <c r="E1251" s="15" t="s">
        <v>879</v>
      </c>
      <c r="F1251" s="15" t="s">
        <v>25</v>
      </c>
      <c r="G1251" s="15" t="s">
        <v>138</v>
      </c>
    </row>
    <row r="1252" spans="1:7" s="5" customFormat="1" ht="15.75" customHeight="1">
      <c r="A1252" s="24"/>
      <c r="B1252" s="791"/>
      <c r="C1252" s="791"/>
      <c r="D1252" s="791"/>
      <c r="E1252" s="15" t="s">
        <v>16</v>
      </c>
      <c r="F1252" s="15" t="s">
        <v>26</v>
      </c>
      <c r="G1252" s="15" t="s">
        <v>27</v>
      </c>
    </row>
    <row r="1253" spans="1:7" s="5" customFormat="1" ht="15.75" customHeight="1">
      <c r="A1253" s="24"/>
      <c r="B1253" s="87" t="s">
        <v>423</v>
      </c>
      <c r="C1253" s="87" t="s">
        <v>1076</v>
      </c>
      <c r="D1253" s="826" t="s">
        <v>1108</v>
      </c>
      <c r="E1253" s="15">
        <v>45103</v>
      </c>
      <c r="F1253" s="15">
        <f>E1253+5</f>
        <v>45108</v>
      </c>
      <c r="G1253" s="15">
        <f>F1253+17</f>
        <v>45125</v>
      </c>
    </row>
    <row r="1254" spans="1:7" s="5" customFormat="1" ht="15.75" customHeight="1">
      <c r="A1254" s="24"/>
      <c r="B1254" s="133" t="s">
        <v>424</v>
      </c>
      <c r="C1254" s="87" t="s">
        <v>1109</v>
      </c>
      <c r="D1254" s="826"/>
      <c r="E1254" s="15">
        <f t="shared" ref="E1254:F1257" si="173">E1253+7</f>
        <v>45110</v>
      </c>
      <c r="F1254" s="15">
        <f t="shared" si="173"/>
        <v>45115</v>
      </c>
      <c r="G1254" s="15">
        <f>F1254+17</f>
        <v>45132</v>
      </c>
    </row>
    <row r="1255" spans="1:7" s="5" customFormat="1" ht="15.75" customHeight="1">
      <c r="A1255" s="24"/>
      <c r="B1255" s="87" t="s">
        <v>425</v>
      </c>
      <c r="C1255" s="198" t="s">
        <v>1073</v>
      </c>
      <c r="D1255" s="826"/>
      <c r="E1255" s="15">
        <f t="shared" si="173"/>
        <v>45117</v>
      </c>
      <c r="F1255" s="15">
        <f t="shared" si="173"/>
        <v>45122</v>
      </c>
      <c r="G1255" s="15">
        <f>F1255+17</f>
        <v>45139</v>
      </c>
    </row>
    <row r="1256" spans="1:7" s="5" customFormat="1" ht="15.75" customHeight="1">
      <c r="A1256" s="24"/>
      <c r="B1256" s="133" t="s">
        <v>163</v>
      </c>
      <c r="C1256" s="198" t="s">
        <v>1110</v>
      </c>
      <c r="D1256" s="826"/>
      <c r="E1256" s="15">
        <f t="shared" si="173"/>
        <v>45124</v>
      </c>
      <c r="F1256" s="15">
        <f t="shared" si="173"/>
        <v>45129</v>
      </c>
      <c r="G1256" s="15">
        <f>F1256+17</f>
        <v>45146</v>
      </c>
    </row>
    <row r="1257" spans="1:7" s="5" customFormat="1" ht="15.75" customHeight="1">
      <c r="A1257" s="24"/>
      <c r="B1257" s="87" t="s">
        <v>308</v>
      </c>
      <c r="C1257" s="133" t="s">
        <v>1111</v>
      </c>
      <c r="D1257" s="826"/>
      <c r="E1257" s="15">
        <f t="shared" si="173"/>
        <v>45131</v>
      </c>
      <c r="F1257" s="15">
        <f t="shared" si="173"/>
        <v>45136</v>
      </c>
      <c r="G1257" s="15">
        <f>F1257+17</f>
        <v>45153</v>
      </c>
    </row>
    <row r="1258" spans="1:7" s="94" customFormat="1" ht="15.75" customHeight="1"/>
    <row r="1259" spans="1:7" s="5" customFormat="1" ht="15.75" customHeight="1">
      <c r="A1259" s="24" t="s">
        <v>139</v>
      </c>
      <c r="B1259" s="823" t="s">
        <v>688</v>
      </c>
      <c r="C1259" s="823" t="s">
        <v>1007</v>
      </c>
      <c r="D1259" s="776" t="s">
        <v>659</v>
      </c>
      <c r="E1259" s="15" t="s">
        <v>879</v>
      </c>
      <c r="F1259" s="15" t="s">
        <v>25</v>
      </c>
      <c r="G1259" s="15" t="s">
        <v>235</v>
      </c>
    </row>
    <row r="1260" spans="1:7" s="5" customFormat="1" ht="15.75" customHeight="1">
      <c r="A1260" s="24"/>
      <c r="B1260" s="823"/>
      <c r="C1260" s="823"/>
      <c r="D1260" s="777"/>
      <c r="E1260" s="15" t="s">
        <v>16</v>
      </c>
      <c r="F1260" s="15" t="s">
        <v>26</v>
      </c>
      <c r="G1260" s="15" t="s">
        <v>27</v>
      </c>
    </row>
    <row r="1261" spans="1:7" s="5" customFormat="1" ht="15.75" customHeight="1">
      <c r="A1261" s="24"/>
      <c r="B1261" s="133" t="s">
        <v>486</v>
      </c>
      <c r="C1261" s="199" t="s">
        <v>1105</v>
      </c>
      <c r="D1261" s="782" t="s">
        <v>1106</v>
      </c>
      <c r="E1261" s="112">
        <v>45109</v>
      </c>
      <c r="F1261" s="112">
        <f>E1261+5</f>
        <v>45114</v>
      </c>
      <c r="G1261" s="112">
        <f>F1261+19</f>
        <v>45133</v>
      </c>
    </row>
    <row r="1262" spans="1:7" s="5" customFormat="1" ht="15.75" customHeight="1">
      <c r="A1262" s="24"/>
      <c r="B1262" s="133" t="s">
        <v>487</v>
      </c>
      <c r="C1262" s="199" t="s">
        <v>1107</v>
      </c>
      <c r="D1262" s="774"/>
      <c r="E1262" s="112">
        <f>E1261+7</f>
        <v>45116</v>
      </c>
      <c r="F1262" s="112">
        <f t="shared" ref="E1262:F1265" si="174">F1261+7</f>
        <v>45121</v>
      </c>
      <c r="G1262" s="112">
        <f>F1262+17</f>
        <v>45138</v>
      </c>
    </row>
    <row r="1263" spans="1:7" s="5" customFormat="1" ht="15.75" customHeight="1">
      <c r="A1263" s="24"/>
      <c r="B1263" s="133" t="s">
        <v>488</v>
      </c>
      <c r="C1263" s="199" t="s">
        <v>1107</v>
      </c>
      <c r="D1263" s="774"/>
      <c r="E1263" s="112">
        <f t="shared" si="174"/>
        <v>45123</v>
      </c>
      <c r="F1263" s="112">
        <f t="shared" si="174"/>
        <v>45128</v>
      </c>
      <c r="G1263" s="112">
        <f>F1263+17</f>
        <v>45145</v>
      </c>
    </row>
    <row r="1264" spans="1:7" s="5" customFormat="1" ht="15.75" customHeight="1">
      <c r="A1264" s="24"/>
      <c r="B1264" s="206" t="s">
        <v>489</v>
      </c>
      <c r="C1264" s="199" t="s">
        <v>1107</v>
      </c>
      <c r="D1264" s="774"/>
      <c r="E1264" s="112">
        <f t="shared" si="174"/>
        <v>45130</v>
      </c>
      <c r="F1264" s="112">
        <f t="shared" si="174"/>
        <v>45135</v>
      </c>
      <c r="G1264" s="112">
        <f>F1264+17</f>
        <v>45152</v>
      </c>
    </row>
    <row r="1265" spans="1:8" s="5" customFormat="1" ht="15.75" customHeight="1">
      <c r="A1265" s="24"/>
      <c r="B1265" s="110"/>
      <c r="C1265" s="199"/>
      <c r="D1265" s="783"/>
      <c r="E1265" s="112">
        <f t="shared" si="174"/>
        <v>45137</v>
      </c>
      <c r="F1265" s="112">
        <f t="shared" si="174"/>
        <v>45142</v>
      </c>
      <c r="G1265" s="112">
        <f>F1265+17</f>
        <v>45159</v>
      </c>
    </row>
    <row r="1266" spans="1:8" s="5" customFormat="1" ht="15.75" customHeight="1">
      <c r="A1266" s="786"/>
      <c r="B1266" s="786"/>
      <c r="C1266" s="786"/>
      <c r="D1266" s="786"/>
      <c r="E1266" s="786"/>
      <c r="F1266" s="786"/>
      <c r="G1266" s="786"/>
    </row>
    <row r="1267" spans="1:8" s="5" customFormat="1" ht="15.75" customHeight="1">
      <c r="A1267" s="24"/>
      <c r="B1267" s="823" t="s">
        <v>664</v>
      </c>
      <c r="C1267" s="823" t="s">
        <v>1007</v>
      </c>
      <c r="D1267" s="806" t="s">
        <v>659</v>
      </c>
      <c r="E1267" s="112" t="s">
        <v>879</v>
      </c>
      <c r="F1267" s="112" t="s">
        <v>25</v>
      </c>
      <c r="G1267" s="112" t="s">
        <v>1112</v>
      </c>
    </row>
    <row r="1268" spans="1:8" s="5" customFormat="1" ht="15.75" customHeight="1">
      <c r="A1268" s="24"/>
      <c r="B1268" s="823"/>
      <c r="C1268" s="823"/>
      <c r="D1268" s="806"/>
      <c r="E1268" s="112" t="s">
        <v>16</v>
      </c>
      <c r="F1268" s="112" t="s">
        <v>26</v>
      </c>
      <c r="G1268" s="112" t="s">
        <v>27</v>
      </c>
    </row>
    <row r="1269" spans="1:8" s="5" customFormat="1" ht="15.75" customHeight="1">
      <c r="A1269" s="24"/>
      <c r="B1269" s="85" t="s">
        <v>490</v>
      </c>
      <c r="C1269" s="85" t="s">
        <v>1113</v>
      </c>
      <c r="D1269" s="824" t="s">
        <v>1114</v>
      </c>
      <c r="E1269" s="112">
        <v>45105</v>
      </c>
      <c r="F1269" s="112">
        <f>E1269+5</f>
        <v>45110</v>
      </c>
      <c r="G1269" s="112">
        <f>F1269+17</f>
        <v>45127</v>
      </c>
    </row>
    <row r="1270" spans="1:8" s="5" customFormat="1" ht="15.75" customHeight="1">
      <c r="A1270" s="24"/>
      <c r="B1270" s="85" t="s">
        <v>691</v>
      </c>
      <c r="C1270" s="207"/>
      <c r="D1270" s="824"/>
      <c r="E1270" s="112">
        <f t="shared" ref="E1270:G1273" si="175">E1269+7</f>
        <v>45112</v>
      </c>
      <c r="F1270" s="112">
        <f t="shared" si="175"/>
        <v>45117</v>
      </c>
      <c r="G1270" s="112">
        <f t="shared" si="175"/>
        <v>45134</v>
      </c>
    </row>
    <row r="1271" spans="1:8" s="5" customFormat="1" ht="15.75" customHeight="1">
      <c r="A1271" s="24"/>
      <c r="B1271" s="85" t="s">
        <v>257</v>
      </c>
      <c r="C1271" s="85" t="s">
        <v>1115</v>
      </c>
      <c r="D1271" s="824"/>
      <c r="E1271" s="112">
        <f t="shared" si="175"/>
        <v>45119</v>
      </c>
      <c r="F1271" s="112">
        <f t="shared" si="175"/>
        <v>45124</v>
      </c>
      <c r="G1271" s="112">
        <f t="shared" si="175"/>
        <v>45141</v>
      </c>
    </row>
    <row r="1272" spans="1:8" s="5" customFormat="1" ht="15.75" customHeight="1">
      <c r="A1272" s="24"/>
      <c r="B1272" s="85" t="s">
        <v>491</v>
      </c>
      <c r="C1272" s="85" t="s">
        <v>1116</v>
      </c>
      <c r="D1272" s="824"/>
      <c r="E1272" s="112">
        <f t="shared" si="175"/>
        <v>45126</v>
      </c>
      <c r="F1272" s="112">
        <f t="shared" si="175"/>
        <v>45131</v>
      </c>
      <c r="G1272" s="112">
        <f t="shared" si="175"/>
        <v>45148</v>
      </c>
    </row>
    <row r="1273" spans="1:8" s="5" customFormat="1" ht="15.75" customHeight="1">
      <c r="A1273" s="24"/>
      <c r="B1273" s="85" t="s">
        <v>492</v>
      </c>
      <c r="C1273" s="207" t="s">
        <v>1117</v>
      </c>
      <c r="D1273" s="824"/>
      <c r="E1273" s="208">
        <f>E1272+7</f>
        <v>45133</v>
      </c>
      <c r="F1273" s="208">
        <f t="shared" si="175"/>
        <v>45138</v>
      </c>
      <c r="G1273" s="208">
        <f t="shared" si="175"/>
        <v>45155</v>
      </c>
    </row>
    <row r="1274" spans="1:8" s="5" customFormat="1" ht="15.75" customHeight="1">
      <c r="A1274" s="94"/>
      <c r="B1274" s="94"/>
      <c r="C1274" s="94"/>
      <c r="D1274" s="94"/>
      <c r="E1274" s="94"/>
      <c r="F1274" s="94"/>
      <c r="G1274" s="94"/>
      <c r="H1274" s="94"/>
    </row>
    <row r="1275" spans="1:8" s="5" customFormat="1" ht="15.75" customHeight="1">
      <c r="A1275" s="94"/>
      <c r="B1275" s="94"/>
      <c r="C1275" s="94"/>
      <c r="D1275" s="94"/>
      <c r="E1275" s="94"/>
      <c r="F1275" s="94"/>
      <c r="G1275" s="94"/>
      <c r="H1275" s="94"/>
    </row>
    <row r="1276" spans="1:8" s="5" customFormat="1" ht="15.75" customHeight="1">
      <c r="A1276" s="24" t="s">
        <v>1118</v>
      </c>
      <c r="B1276" s="860" t="s">
        <v>22</v>
      </c>
      <c r="C1276" s="862" t="s">
        <v>23</v>
      </c>
      <c r="D1276" s="776" t="s">
        <v>772</v>
      </c>
      <c r="E1276" s="15" t="s">
        <v>1084</v>
      </c>
      <c r="F1276" s="15" t="s">
        <v>25</v>
      </c>
      <c r="G1276" s="15" t="s">
        <v>234</v>
      </c>
    </row>
    <row r="1277" spans="1:8" s="5" customFormat="1" ht="15.75" customHeight="1">
      <c r="A1277" s="24"/>
      <c r="B1277" s="861"/>
      <c r="C1277" s="863"/>
      <c r="D1277" s="777"/>
      <c r="E1277" s="15" t="s">
        <v>16</v>
      </c>
      <c r="F1277" s="15" t="s">
        <v>26</v>
      </c>
      <c r="G1277" s="15" t="s">
        <v>27</v>
      </c>
    </row>
    <row r="1278" spans="1:8" s="5" customFormat="1" ht="15.75" customHeight="1">
      <c r="A1278" s="24"/>
      <c r="B1278" s="133" t="s">
        <v>486</v>
      </c>
      <c r="C1278" s="199" t="s">
        <v>1105</v>
      </c>
      <c r="D1278" s="782" t="s">
        <v>1106</v>
      </c>
      <c r="E1278" s="112">
        <v>45109</v>
      </c>
      <c r="F1278" s="112">
        <f>E1278+5</f>
        <v>45114</v>
      </c>
      <c r="G1278" s="112">
        <f>F1278+19</f>
        <v>45133</v>
      </c>
    </row>
    <row r="1279" spans="1:8" s="5" customFormat="1" ht="15.75" customHeight="1">
      <c r="A1279" s="24"/>
      <c r="B1279" s="133" t="s">
        <v>487</v>
      </c>
      <c r="C1279" s="199" t="s">
        <v>1107</v>
      </c>
      <c r="D1279" s="809"/>
      <c r="E1279" s="112">
        <f>E1278+7</f>
        <v>45116</v>
      </c>
      <c r="F1279" s="112">
        <f>F1278+7</f>
        <v>45121</v>
      </c>
      <c r="G1279" s="112">
        <f>G1278+7</f>
        <v>45140</v>
      </c>
    </row>
    <row r="1280" spans="1:8" s="5" customFormat="1" ht="15.75" customHeight="1">
      <c r="A1280" s="24"/>
      <c r="B1280" s="133" t="s">
        <v>488</v>
      </c>
      <c r="C1280" s="199" t="s">
        <v>1107</v>
      </c>
      <c r="D1280" s="809"/>
      <c r="E1280" s="112">
        <f t="shared" ref="E1280:F1282" si="176">E1279+7</f>
        <v>45123</v>
      </c>
      <c r="F1280" s="112">
        <f t="shared" si="176"/>
        <v>45128</v>
      </c>
      <c r="G1280" s="112">
        <f>F1280+17</f>
        <v>45145</v>
      </c>
    </row>
    <row r="1281" spans="1:8" s="5" customFormat="1" ht="15.75" customHeight="1">
      <c r="A1281" s="24"/>
      <c r="B1281" s="206" t="s">
        <v>489</v>
      </c>
      <c r="C1281" s="199" t="s">
        <v>1107</v>
      </c>
      <c r="D1281" s="809"/>
      <c r="E1281" s="209">
        <f t="shared" si="176"/>
        <v>45130</v>
      </c>
      <c r="F1281" s="209">
        <f t="shared" si="176"/>
        <v>45135</v>
      </c>
      <c r="G1281" s="209">
        <f>F1281+17</f>
        <v>45152</v>
      </c>
    </row>
    <row r="1282" spans="1:8" s="5" customFormat="1" ht="15.75" customHeight="1">
      <c r="A1282" s="24"/>
      <c r="B1282" s="110"/>
      <c r="C1282" s="199"/>
      <c r="D1282" s="783"/>
      <c r="E1282" s="209">
        <f t="shared" si="176"/>
        <v>45137</v>
      </c>
      <c r="F1282" s="209">
        <f t="shared" si="176"/>
        <v>45142</v>
      </c>
      <c r="G1282" s="209">
        <f>F1282+17</f>
        <v>45159</v>
      </c>
    </row>
    <row r="1283" spans="1:8" s="5" customFormat="1" ht="15.75" customHeight="1">
      <c r="A1283" s="786"/>
      <c r="B1283" s="786"/>
      <c r="C1283" s="786"/>
      <c r="D1283" s="786"/>
      <c r="E1283" s="786"/>
      <c r="F1283" s="786"/>
      <c r="G1283" s="786"/>
      <c r="H1283" s="786"/>
    </row>
    <row r="1284" spans="1:8" s="5" customFormat="1" ht="15.75" customHeight="1">
      <c r="A1284" s="24"/>
      <c r="B1284" s="776" t="s">
        <v>664</v>
      </c>
      <c r="C1284" s="776" t="s">
        <v>1007</v>
      </c>
      <c r="D1284" s="776" t="s">
        <v>659</v>
      </c>
      <c r="E1284" s="75" t="s">
        <v>660</v>
      </c>
      <c r="F1284" s="75" t="s">
        <v>25</v>
      </c>
      <c r="G1284" s="92" t="s">
        <v>234</v>
      </c>
    </row>
    <row r="1285" spans="1:8" s="5" customFormat="1" ht="15.75" customHeight="1">
      <c r="A1285" s="24"/>
      <c r="B1285" s="777"/>
      <c r="C1285" s="777"/>
      <c r="D1285" s="777"/>
      <c r="E1285" s="39" t="s">
        <v>807</v>
      </c>
      <c r="F1285" s="25" t="s">
        <v>26</v>
      </c>
      <c r="G1285" s="75" t="s">
        <v>27</v>
      </c>
    </row>
    <row r="1286" spans="1:8" s="5" customFormat="1" ht="15.75" customHeight="1">
      <c r="A1286" s="24"/>
      <c r="B1286" s="85" t="s">
        <v>490</v>
      </c>
      <c r="C1286" s="85" t="s">
        <v>1113</v>
      </c>
      <c r="D1286" s="773" t="s">
        <v>1114</v>
      </c>
      <c r="E1286" s="15">
        <v>45105</v>
      </c>
      <c r="F1286" s="15">
        <f>E1286+5</f>
        <v>45110</v>
      </c>
      <c r="G1286" s="15">
        <f>F1286+17</f>
        <v>45127</v>
      </c>
    </row>
    <row r="1287" spans="1:8" s="5" customFormat="1" ht="15.75" customHeight="1">
      <c r="A1287" s="24"/>
      <c r="B1287" s="85" t="s">
        <v>691</v>
      </c>
      <c r="C1287" s="207"/>
      <c r="D1287" s="857"/>
      <c r="E1287" s="15">
        <f t="shared" ref="E1287:G1290" si="177">E1286+7</f>
        <v>45112</v>
      </c>
      <c r="F1287" s="15">
        <f t="shared" si="177"/>
        <v>45117</v>
      </c>
      <c r="G1287" s="15">
        <f t="shared" si="177"/>
        <v>45134</v>
      </c>
    </row>
    <row r="1288" spans="1:8" s="5" customFormat="1" ht="15.75" customHeight="1">
      <c r="A1288" s="47"/>
      <c r="B1288" s="85" t="s">
        <v>257</v>
      </c>
      <c r="C1288" s="85" t="s">
        <v>1115</v>
      </c>
      <c r="D1288" s="857"/>
      <c r="E1288" s="15">
        <f t="shared" si="177"/>
        <v>45119</v>
      </c>
      <c r="F1288" s="15">
        <f t="shared" si="177"/>
        <v>45124</v>
      </c>
      <c r="G1288" s="15">
        <f t="shared" si="177"/>
        <v>45141</v>
      </c>
    </row>
    <row r="1289" spans="1:8" s="5" customFormat="1" ht="15.75" customHeight="1">
      <c r="A1289" s="68" t="s">
        <v>1119</v>
      </c>
      <c r="B1289" s="85" t="s">
        <v>491</v>
      </c>
      <c r="C1289" s="85" t="s">
        <v>1116</v>
      </c>
      <c r="D1289" s="857"/>
      <c r="E1289" s="15">
        <f t="shared" si="177"/>
        <v>45126</v>
      </c>
      <c r="F1289" s="15">
        <f t="shared" si="177"/>
        <v>45131</v>
      </c>
      <c r="G1289" s="15">
        <f t="shared" si="177"/>
        <v>45148</v>
      </c>
    </row>
    <row r="1290" spans="1:8" s="5" customFormat="1" ht="15.75" customHeight="1">
      <c r="A1290" s="47"/>
      <c r="B1290" s="85" t="s">
        <v>492</v>
      </c>
      <c r="C1290" s="207" t="s">
        <v>1117</v>
      </c>
      <c r="D1290" s="858"/>
      <c r="E1290" s="197">
        <f t="shared" si="177"/>
        <v>45133</v>
      </c>
      <c r="F1290" s="197">
        <f t="shared" si="177"/>
        <v>45138</v>
      </c>
      <c r="G1290" s="197">
        <f t="shared" si="177"/>
        <v>45155</v>
      </c>
    </row>
    <row r="1291" spans="1:8" s="5" customFormat="1" ht="15.75">
      <c r="A1291" s="8"/>
      <c r="B1291" s="7"/>
      <c r="D1291" s="7"/>
    </row>
    <row r="1292" spans="1:8" s="6" customFormat="1">
      <c r="A1292" s="1"/>
      <c r="B1292" s="9"/>
      <c r="D1292" s="9"/>
    </row>
  </sheetData>
  <mergeCells count="654">
    <mergeCell ref="B917:B918"/>
    <mergeCell ref="B925:B926"/>
    <mergeCell ref="D927:D931"/>
    <mergeCell ref="D942:D943"/>
    <mergeCell ref="D919:D923"/>
    <mergeCell ref="A1152:I1152"/>
    <mergeCell ref="B952:B953"/>
    <mergeCell ref="D954:D958"/>
    <mergeCell ref="C994:C995"/>
    <mergeCell ref="B942:B943"/>
    <mergeCell ref="D962:D966"/>
    <mergeCell ref="D976:D977"/>
    <mergeCell ref="D978:D982"/>
    <mergeCell ref="D968:D969"/>
    <mergeCell ref="C1023:C1024"/>
    <mergeCell ref="D1002:D1003"/>
    <mergeCell ref="D994:D995"/>
    <mergeCell ref="C985:C986"/>
    <mergeCell ref="C968:C969"/>
    <mergeCell ref="D1004:D1008"/>
    <mergeCell ref="D1036:D1040"/>
    <mergeCell ref="B968:B969"/>
    <mergeCell ref="C1002:C1003"/>
    <mergeCell ref="C942:C943"/>
    <mergeCell ref="D1208:D1212"/>
    <mergeCell ref="B1109:B1110"/>
    <mergeCell ref="D1111:D1115"/>
    <mergeCell ref="D1065:D1069"/>
    <mergeCell ref="C1072:C1073"/>
    <mergeCell ref="D1072:D1073"/>
    <mergeCell ref="C1109:C1110"/>
    <mergeCell ref="D1109:D1110"/>
    <mergeCell ref="D1100:D1101"/>
    <mergeCell ref="C1100:C1101"/>
    <mergeCell ref="C1090:C1091"/>
    <mergeCell ref="B1080:B1081"/>
    <mergeCell ref="B1090:B1091"/>
    <mergeCell ref="C1080:C1081"/>
    <mergeCell ref="B1145:B1146"/>
    <mergeCell ref="D1153:D1154"/>
    <mergeCell ref="D1119:D1120"/>
    <mergeCell ref="D1121:D1125"/>
    <mergeCell ref="B1137:B1138"/>
    <mergeCell ref="D1195:D1196"/>
    <mergeCell ref="C1195:C1196"/>
    <mergeCell ref="D1139:D1143"/>
    <mergeCell ref="D1090:D1091"/>
    <mergeCell ref="D1080:D1081"/>
    <mergeCell ref="B788:B789"/>
    <mergeCell ref="C796:C797"/>
    <mergeCell ref="B768:B769"/>
    <mergeCell ref="D706:D710"/>
    <mergeCell ref="D723:D724"/>
    <mergeCell ref="D704:D705"/>
    <mergeCell ref="D778:D779"/>
    <mergeCell ref="D761:D765"/>
    <mergeCell ref="D780:D784"/>
    <mergeCell ref="D788:D789"/>
    <mergeCell ref="C788:C789"/>
    <mergeCell ref="D1015:D1019"/>
    <mergeCell ref="C1045:C1046"/>
    <mergeCell ref="D1045:D1046"/>
    <mergeCell ref="D1023:D1024"/>
    <mergeCell ref="C1119:C1120"/>
    <mergeCell ref="D1163:D1167"/>
    <mergeCell ref="C1137:C1138"/>
    <mergeCell ref="D1025:D1029"/>
    <mergeCell ref="C1145:C1146"/>
    <mergeCell ref="C1153:C1154"/>
    <mergeCell ref="D1129:D1130"/>
    <mergeCell ref="D1188:D1192"/>
    <mergeCell ref="D1172:D1176"/>
    <mergeCell ref="D1047:D1051"/>
    <mergeCell ref="A1127:G1127"/>
    <mergeCell ref="C1129:C1130"/>
    <mergeCell ref="B1129:B1130"/>
    <mergeCell ref="D1145:D1146"/>
    <mergeCell ref="D970:D974"/>
    <mergeCell ref="D809:D813"/>
    <mergeCell ref="D936:D940"/>
    <mergeCell ref="D934:D935"/>
    <mergeCell ref="D960:D961"/>
    <mergeCell ref="D952:D953"/>
    <mergeCell ref="D839:D840"/>
    <mergeCell ref="C815:C816"/>
    <mergeCell ref="C848:C849"/>
    <mergeCell ref="C823:C824"/>
    <mergeCell ref="D859:D863"/>
    <mergeCell ref="D944:D948"/>
    <mergeCell ref="C960:C961"/>
    <mergeCell ref="B903:B904"/>
    <mergeCell ref="D868:D872"/>
    <mergeCell ref="C903:C904"/>
    <mergeCell ref="D905:D909"/>
    <mergeCell ref="B652:B653"/>
    <mergeCell ref="D594:D598"/>
    <mergeCell ref="D619:D623"/>
    <mergeCell ref="D646:D650"/>
    <mergeCell ref="D627:D628"/>
    <mergeCell ref="A600:B600"/>
    <mergeCell ref="D644:D645"/>
    <mergeCell ref="D652:D653"/>
    <mergeCell ref="C609:C610"/>
    <mergeCell ref="D601:D602"/>
    <mergeCell ref="A608:H608"/>
    <mergeCell ref="D603:D607"/>
    <mergeCell ref="C644:C645"/>
    <mergeCell ref="D636:D637"/>
    <mergeCell ref="D629:D633"/>
    <mergeCell ref="C636:C637"/>
    <mergeCell ref="B644:B645"/>
    <mergeCell ref="C652:C653"/>
    <mergeCell ref="C601:C602"/>
    <mergeCell ref="C866:C867"/>
    <mergeCell ref="C857:C858"/>
    <mergeCell ref="D857:D858"/>
    <mergeCell ref="B885:B886"/>
    <mergeCell ref="D850:D854"/>
    <mergeCell ref="D897:D901"/>
    <mergeCell ref="B875:B876"/>
    <mergeCell ref="B895:B896"/>
    <mergeCell ref="B866:B867"/>
    <mergeCell ref="B857:B858"/>
    <mergeCell ref="D877:D881"/>
    <mergeCell ref="D887:D891"/>
    <mergeCell ref="B1100:B1101"/>
    <mergeCell ref="B1072:B1073"/>
    <mergeCell ref="C1034:C1035"/>
    <mergeCell ref="B976:B977"/>
    <mergeCell ref="C976:C977"/>
    <mergeCell ref="B1063:B1064"/>
    <mergeCell ref="B994:B995"/>
    <mergeCell ref="C925:C926"/>
    <mergeCell ref="B934:B935"/>
    <mergeCell ref="B1045:B1046"/>
    <mergeCell ref="C952:C953"/>
    <mergeCell ref="B960:B961"/>
    <mergeCell ref="B1002:B1003"/>
    <mergeCell ref="C1063:C1064"/>
    <mergeCell ref="B1013:B1014"/>
    <mergeCell ref="B1034:B1035"/>
    <mergeCell ref="D1286:D1290"/>
    <mergeCell ref="A1202:H1205"/>
    <mergeCell ref="A1193:H1194"/>
    <mergeCell ref="A1213:H1213"/>
    <mergeCell ref="A1266:G1266"/>
    <mergeCell ref="A1283:H1283"/>
    <mergeCell ref="C1215:C1216"/>
    <mergeCell ref="B1215:B1216"/>
    <mergeCell ref="D1215:D1216"/>
    <mergeCell ref="D1206:D1207"/>
    <mergeCell ref="C1284:C1285"/>
    <mergeCell ref="D1284:D1285"/>
    <mergeCell ref="D1276:D1277"/>
    <mergeCell ref="B1267:B1268"/>
    <mergeCell ref="C1267:C1268"/>
    <mergeCell ref="D1267:D1268"/>
    <mergeCell ref="B1251:B1252"/>
    <mergeCell ref="D1242:D1243"/>
    <mergeCell ref="D1269:D1273"/>
    <mergeCell ref="B1276:B1277"/>
    <mergeCell ref="C1242:C1243"/>
    <mergeCell ref="C1276:C1277"/>
    <mergeCell ref="B1242:B1243"/>
    <mergeCell ref="D1261:D1265"/>
    <mergeCell ref="D425:D429"/>
    <mergeCell ref="A339:B339"/>
    <mergeCell ref="C1206:C1207"/>
    <mergeCell ref="B1206:B1207"/>
    <mergeCell ref="B1284:B1285"/>
    <mergeCell ref="A1222:XFD1222"/>
    <mergeCell ref="D1197:D1201"/>
    <mergeCell ref="D496:D500"/>
    <mergeCell ref="D671:D675"/>
    <mergeCell ref="D695:D696"/>
    <mergeCell ref="B661:B662"/>
    <mergeCell ref="B759:B760"/>
    <mergeCell ref="D680:D684"/>
    <mergeCell ref="C759:C760"/>
    <mergeCell ref="C678:C679"/>
    <mergeCell ref="D661:D662"/>
    <mergeCell ref="C669:C670"/>
    <mergeCell ref="C661:C662"/>
    <mergeCell ref="D689:D693"/>
    <mergeCell ref="D663:D667"/>
    <mergeCell ref="B695:B696"/>
    <mergeCell ref="C687:C688"/>
    <mergeCell ref="B669:B670"/>
    <mergeCell ref="B1055:B1056"/>
    <mergeCell ref="D506:D510"/>
    <mergeCell ref="B521:B522"/>
    <mergeCell ref="C548:C549"/>
    <mergeCell ref="B530:B531"/>
    <mergeCell ref="D521:D522"/>
    <mergeCell ref="C521:C522"/>
    <mergeCell ref="D494:D495"/>
    <mergeCell ref="C494:C495"/>
    <mergeCell ref="B548:B549"/>
    <mergeCell ref="D532:D536"/>
    <mergeCell ref="A529:B529"/>
    <mergeCell ref="B494:B495"/>
    <mergeCell ref="B513:B514"/>
    <mergeCell ref="A512:B512"/>
    <mergeCell ref="C539:C540"/>
    <mergeCell ref="D539:D540"/>
    <mergeCell ref="D548:D549"/>
    <mergeCell ref="C530:C531"/>
    <mergeCell ref="D530:D531"/>
    <mergeCell ref="B538:G538"/>
    <mergeCell ref="D541:D545"/>
    <mergeCell ref="A547:B547"/>
    <mergeCell ref="B539:B540"/>
    <mergeCell ref="D523:D527"/>
    <mergeCell ref="C250:C251"/>
    <mergeCell ref="D250:D251"/>
    <mergeCell ref="C241:C242"/>
    <mergeCell ref="D305:D309"/>
    <mergeCell ref="D288:D292"/>
    <mergeCell ref="D286:D287"/>
    <mergeCell ref="D279:D283"/>
    <mergeCell ref="A302:B302"/>
    <mergeCell ref="C303:C304"/>
    <mergeCell ref="A285:B285"/>
    <mergeCell ref="B286:B287"/>
    <mergeCell ref="C294:C295"/>
    <mergeCell ref="D296:D300"/>
    <mergeCell ref="C286:C287"/>
    <mergeCell ref="B303:B304"/>
    <mergeCell ref="D294:D295"/>
    <mergeCell ref="B294:B295"/>
    <mergeCell ref="A293:B293"/>
    <mergeCell ref="D303:D304"/>
    <mergeCell ref="A258:B258"/>
    <mergeCell ref="B268:B269"/>
    <mergeCell ref="D270:D274"/>
    <mergeCell ref="D259:D260"/>
    <mergeCell ref="A240:B240"/>
    <mergeCell ref="C223:C224"/>
    <mergeCell ref="B250:B251"/>
    <mergeCell ref="A248:G249"/>
    <mergeCell ref="A276:B276"/>
    <mergeCell ref="B277:B278"/>
    <mergeCell ref="C277:C278"/>
    <mergeCell ref="D261:D265"/>
    <mergeCell ref="D277:D278"/>
    <mergeCell ref="B259:B260"/>
    <mergeCell ref="C268:C269"/>
    <mergeCell ref="D223:D224"/>
    <mergeCell ref="D243:D247"/>
    <mergeCell ref="D252:D256"/>
    <mergeCell ref="C232:C233"/>
    <mergeCell ref="D232:D233"/>
    <mergeCell ref="D225:D229"/>
    <mergeCell ref="A231:B231"/>
    <mergeCell ref="C259:C260"/>
    <mergeCell ref="B241:B242"/>
    <mergeCell ref="B232:B233"/>
    <mergeCell ref="D241:D242"/>
    <mergeCell ref="A267:B267"/>
    <mergeCell ref="D268:D269"/>
    <mergeCell ref="C214:C215"/>
    <mergeCell ref="D197:D201"/>
    <mergeCell ref="B223:B224"/>
    <mergeCell ref="A194:B194"/>
    <mergeCell ref="A203:G203"/>
    <mergeCell ref="C205:C206"/>
    <mergeCell ref="B214:B215"/>
    <mergeCell ref="D216:D220"/>
    <mergeCell ref="D214:D215"/>
    <mergeCell ref="A222:B222"/>
    <mergeCell ref="D207:D211"/>
    <mergeCell ref="C195:C196"/>
    <mergeCell ref="D195:D196"/>
    <mergeCell ref="A204:B204"/>
    <mergeCell ref="B205:B206"/>
    <mergeCell ref="D205:D206"/>
    <mergeCell ref="B157:B158"/>
    <mergeCell ref="B121:B122"/>
    <mergeCell ref="B130:B131"/>
    <mergeCell ref="B112:B113"/>
    <mergeCell ref="D159:D163"/>
    <mergeCell ref="D130:D131"/>
    <mergeCell ref="B176:B177"/>
    <mergeCell ref="C176:C177"/>
    <mergeCell ref="C185:C186"/>
    <mergeCell ref="D169:D173"/>
    <mergeCell ref="A165:G165"/>
    <mergeCell ref="A175:B175"/>
    <mergeCell ref="B185:B186"/>
    <mergeCell ref="D121:D122"/>
    <mergeCell ref="C157:C158"/>
    <mergeCell ref="D132:D136"/>
    <mergeCell ref="D157:D158"/>
    <mergeCell ref="A49:B49"/>
    <mergeCell ref="A68:B68"/>
    <mergeCell ref="D139:D140"/>
    <mergeCell ref="D112:D113"/>
    <mergeCell ref="D13:D14"/>
    <mergeCell ref="D15:D19"/>
    <mergeCell ref="C13:C14"/>
    <mergeCell ref="D41:D42"/>
    <mergeCell ref="D35:D39"/>
    <mergeCell ref="B22:B23"/>
    <mergeCell ref="D103:D104"/>
    <mergeCell ref="C130:C131"/>
    <mergeCell ref="C112:C113"/>
    <mergeCell ref="D88:D92"/>
    <mergeCell ref="A120:B120"/>
    <mergeCell ref="C103:C104"/>
    <mergeCell ref="D80:D84"/>
    <mergeCell ref="D78:D79"/>
    <mergeCell ref="C69:C70"/>
    <mergeCell ref="D52:D56"/>
    <mergeCell ref="D61:D65"/>
    <mergeCell ref="D69:D70"/>
    <mergeCell ref="D94:D95"/>
    <mergeCell ref="D96:D100"/>
    <mergeCell ref="A1:G1"/>
    <mergeCell ref="A2:B2"/>
    <mergeCell ref="A3:G3"/>
    <mergeCell ref="B41:B42"/>
    <mergeCell ref="B4:B5"/>
    <mergeCell ref="A40:B40"/>
    <mergeCell ref="D22:D23"/>
    <mergeCell ref="C22:C23"/>
    <mergeCell ref="D4:D5"/>
    <mergeCell ref="C4:C5"/>
    <mergeCell ref="B13:B14"/>
    <mergeCell ref="D6:D10"/>
    <mergeCell ref="D24:D28"/>
    <mergeCell ref="C33:C34"/>
    <mergeCell ref="D33:D34"/>
    <mergeCell ref="C41:C42"/>
    <mergeCell ref="B11:G12"/>
    <mergeCell ref="A32:B32"/>
    <mergeCell ref="B33:B34"/>
    <mergeCell ref="D86:D87"/>
    <mergeCell ref="C78:C79"/>
    <mergeCell ref="D59:D60"/>
    <mergeCell ref="D71:D75"/>
    <mergeCell ref="C59:C60"/>
    <mergeCell ref="D114:D118"/>
    <mergeCell ref="D123:D127"/>
    <mergeCell ref="B195:B196"/>
    <mergeCell ref="D185:D186"/>
    <mergeCell ref="C167:C168"/>
    <mergeCell ref="A184:B184"/>
    <mergeCell ref="B167:B168"/>
    <mergeCell ref="D167:D168"/>
    <mergeCell ref="A166:B166"/>
    <mergeCell ref="D178:D182"/>
    <mergeCell ref="D176:D177"/>
    <mergeCell ref="C139:C140"/>
    <mergeCell ref="C121:C122"/>
    <mergeCell ref="C86:C87"/>
    <mergeCell ref="B86:B87"/>
    <mergeCell ref="B69:B70"/>
    <mergeCell ref="A85:B85"/>
    <mergeCell ref="B78:B79"/>
    <mergeCell ref="D187:D191"/>
    <mergeCell ref="C50:C51"/>
    <mergeCell ref="A102:B102"/>
    <mergeCell ref="D234:D238"/>
    <mergeCell ref="D50:D51"/>
    <mergeCell ref="D43:D47"/>
    <mergeCell ref="B50:B51"/>
    <mergeCell ref="D148:D149"/>
    <mergeCell ref="D141:D145"/>
    <mergeCell ref="D105:D109"/>
    <mergeCell ref="A93:B93"/>
    <mergeCell ref="C94:C95"/>
    <mergeCell ref="B94:B95"/>
    <mergeCell ref="B103:B104"/>
    <mergeCell ref="D150:D154"/>
    <mergeCell ref="A129:B129"/>
    <mergeCell ref="A147:B147"/>
    <mergeCell ref="B139:B140"/>
    <mergeCell ref="A111:B111"/>
    <mergeCell ref="B148:B149"/>
    <mergeCell ref="A138:B138"/>
    <mergeCell ref="A156:B156"/>
    <mergeCell ref="A110:B110"/>
    <mergeCell ref="C148:C149"/>
    <mergeCell ref="B59:B60"/>
    <mergeCell ref="A311:G311"/>
    <mergeCell ref="B331:B332"/>
    <mergeCell ref="D331:D332"/>
    <mergeCell ref="C331:C332"/>
    <mergeCell ref="D333:D337"/>
    <mergeCell ref="D323:D327"/>
    <mergeCell ref="B321:B322"/>
    <mergeCell ref="A320:B320"/>
    <mergeCell ref="A330:B330"/>
    <mergeCell ref="D321:D322"/>
    <mergeCell ref="C321:C322"/>
    <mergeCell ref="A312:B312"/>
    <mergeCell ref="C313:C314"/>
    <mergeCell ref="B313:B314"/>
    <mergeCell ref="D313:D314"/>
    <mergeCell ref="B340:B341"/>
    <mergeCell ref="D351:D355"/>
    <mergeCell ref="C413:C414"/>
    <mergeCell ref="D315:D319"/>
    <mergeCell ref="D340:D341"/>
    <mergeCell ref="C340:C341"/>
    <mergeCell ref="D342:D346"/>
    <mergeCell ref="D378:D382"/>
    <mergeCell ref="D397:D401"/>
    <mergeCell ref="A394:B394"/>
    <mergeCell ref="A366:G366"/>
    <mergeCell ref="C404:C405"/>
    <mergeCell ref="D376:D377"/>
    <mergeCell ref="A367:B367"/>
    <mergeCell ref="B368:B369"/>
    <mergeCell ref="B386:B387"/>
    <mergeCell ref="A385:B385"/>
    <mergeCell ref="B395:B396"/>
    <mergeCell ref="A348:B348"/>
    <mergeCell ref="B349:B350"/>
    <mergeCell ref="D349:D350"/>
    <mergeCell ref="C349:C350"/>
    <mergeCell ref="B357:B358"/>
    <mergeCell ref="C357:C358"/>
    <mergeCell ref="D357:D358"/>
    <mergeCell ref="D359:D363"/>
    <mergeCell ref="D423:D424"/>
    <mergeCell ref="D368:D369"/>
    <mergeCell ref="C368:C369"/>
    <mergeCell ref="A375:B375"/>
    <mergeCell ref="D413:D414"/>
    <mergeCell ref="D415:D419"/>
    <mergeCell ref="A421:G421"/>
    <mergeCell ref="B413:B414"/>
    <mergeCell ref="C423:C424"/>
    <mergeCell ref="A422:B422"/>
    <mergeCell ref="D395:D396"/>
    <mergeCell ref="B423:B424"/>
    <mergeCell ref="D388:D392"/>
    <mergeCell ref="D386:D387"/>
    <mergeCell ref="B376:B377"/>
    <mergeCell ref="C386:C387"/>
    <mergeCell ref="B404:B405"/>
    <mergeCell ref="C395:C396"/>
    <mergeCell ref="C376:C377"/>
    <mergeCell ref="A403:B403"/>
    <mergeCell ref="D404:D405"/>
    <mergeCell ref="A412:B412"/>
    <mergeCell ref="D370:D374"/>
    <mergeCell ref="D406:D410"/>
    <mergeCell ref="B678:B679"/>
    <mergeCell ref="B687:B688"/>
    <mergeCell ref="D669:D670"/>
    <mergeCell ref="D687:D688"/>
    <mergeCell ref="C731:C732"/>
    <mergeCell ref="D725:D729"/>
    <mergeCell ref="B723:B724"/>
    <mergeCell ref="D697:D701"/>
    <mergeCell ref="D717:D721"/>
    <mergeCell ref="D678:D679"/>
    <mergeCell ref="B715:B716"/>
    <mergeCell ref="C565:C566"/>
    <mergeCell ref="B565:B566"/>
    <mergeCell ref="D558:D562"/>
    <mergeCell ref="C513:C514"/>
    <mergeCell ref="D513:D514"/>
    <mergeCell ref="D504:D505"/>
    <mergeCell ref="C504:C505"/>
    <mergeCell ref="D556:D557"/>
    <mergeCell ref="D565:D566"/>
    <mergeCell ref="B504:B505"/>
    <mergeCell ref="B573:B574"/>
    <mergeCell ref="D1233:D1237"/>
    <mergeCell ref="D1253:D1257"/>
    <mergeCell ref="A1240:G1240"/>
    <mergeCell ref="A1238:G1239"/>
    <mergeCell ref="A1241:G1241"/>
    <mergeCell ref="D1244:D1248"/>
    <mergeCell ref="D1251:D1252"/>
    <mergeCell ref="C1251:C1252"/>
    <mergeCell ref="D1259:D1260"/>
    <mergeCell ref="C1259:C1260"/>
    <mergeCell ref="B1259:B1260"/>
    <mergeCell ref="D1223:D1224"/>
    <mergeCell ref="B1223:B1224"/>
    <mergeCell ref="C1186:C1187"/>
    <mergeCell ref="B1186:B1187"/>
    <mergeCell ref="D1225:D1229"/>
    <mergeCell ref="C1223:C1224"/>
    <mergeCell ref="D1063:D1064"/>
    <mergeCell ref="D1055:D1056"/>
    <mergeCell ref="C1055:C1056"/>
    <mergeCell ref="A1160:H1160"/>
    <mergeCell ref="D1137:D1138"/>
    <mergeCell ref="D1180:D1184"/>
    <mergeCell ref="D1057:D1061"/>
    <mergeCell ref="A1185:XFD1185"/>
    <mergeCell ref="D1161:D1162"/>
    <mergeCell ref="C1161:C1162"/>
    <mergeCell ref="B1161:B1162"/>
    <mergeCell ref="A1214:H1214"/>
    <mergeCell ref="A1177:H1177"/>
    <mergeCell ref="D1217:D1221"/>
    <mergeCell ref="B1195:B1196"/>
    <mergeCell ref="B1153:B1154"/>
    <mergeCell ref="B1119:B1120"/>
    <mergeCell ref="D1155:D1159"/>
    <mergeCell ref="C1231:C1232"/>
    <mergeCell ref="B1231:B1232"/>
    <mergeCell ref="D1231:D1232"/>
    <mergeCell ref="C617:C618"/>
    <mergeCell ref="D617:D618"/>
    <mergeCell ref="A805:G805"/>
    <mergeCell ref="B711:D712"/>
    <mergeCell ref="C723:C724"/>
    <mergeCell ref="C934:C935"/>
    <mergeCell ref="D925:D926"/>
    <mergeCell ref="D1013:D1014"/>
    <mergeCell ref="C1013:C1014"/>
    <mergeCell ref="D996:D1000"/>
    <mergeCell ref="D841:D845"/>
    <mergeCell ref="D866:D867"/>
    <mergeCell ref="C917:C918"/>
    <mergeCell ref="D917:D918"/>
    <mergeCell ref="D903:D904"/>
    <mergeCell ref="D895:D896"/>
    <mergeCell ref="C895:C896"/>
    <mergeCell ref="C885:C886"/>
    <mergeCell ref="D985:D986"/>
    <mergeCell ref="D987:D991"/>
    <mergeCell ref="B985:B986"/>
    <mergeCell ref="D1278:D1282"/>
    <mergeCell ref="D817:D821"/>
    <mergeCell ref="D731:D732"/>
    <mergeCell ref="D715:D716"/>
    <mergeCell ref="C715:C716"/>
    <mergeCell ref="B1178:B1179"/>
    <mergeCell ref="C1178:C1179"/>
    <mergeCell ref="D1178:D1179"/>
    <mergeCell ref="D1186:D1187"/>
    <mergeCell ref="D1170:D1171"/>
    <mergeCell ref="C1170:C1171"/>
    <mergeCell ref="B1170:B1171"/>
    <mergeCell ref="D1074:D1078"/>
    <mergeCell ref="D1082:D1086"/>
    <mergeCell ref="D1092:D1096"/>
    <mergeCell ref="D1102:D1106"/>
    <mergeCell ref="B1023:B1024"/>
    <mergeCell ref="D1131:D1135"/>
    <mergeCell ref="D1147:D1151"/>
    <mergeCell ref="D885:D886"/>
    <mergeCell ref="C875:C876"/>
    <mergeCell ref="D875:D876"/>
    <mergeCell ref="A914:G914"/>
    <mergeCell ref="D1034:D1035"/>
    <mergeCell ref="D825:D829"/>
    <mergeCell ref="B831:B832"/>
    <mergeCell ref="C831:C832"/>
    <mergeCell ref="D831:D832"/>
    <mergeCell ref="B823:B824"/>
    <mergeCell ref="D790:D794"/>
    <mergeCell ref="D798:D802"/>
    <mergeCell ref="B848:B849"/>
    <mergeCell ref="D848:D849"/>
    <mergeCell ref="D796:D797"/>
    <mergeCell ref="B839:B840"/>
    <mergeCell ref="C807:C808"/>
    <mergeCell ref="D815:D816"/>
    <mergeCell ref="D833:D837"/>
    <mergeCell ref="D823:D824"/>
    <mergeCell ref="C839:C840"/>
    <mergeCell ref="D807:D808"/>
    <mergeCell ref="B796:B797"/>
    <mergeCell ref="B815:B816"/>
    <mergeCell ref="B807:B808"/>
    <mergeCell ref="D654:D658"/>
    <mergeCell ref="B731:B732"/>
    <mergeCell ref="B704:B705"/>
    <mergeCell ref="C704:C705"/>
    <mergeCell ref="C695:C696"/>
    <mergeCell ref="A740:G740"/>
    <mergeCell ref="B778:B779"/>
    <mergeCell ref="C768:C769"/>
    <mergeCell ref="C742:C743"/>
    <mergeCell ref="D768:D769"/>
    <mergeCell ref="C778:C779"/>
    <mergeCell ref="D770:D774"/>
    <mergeCell ref="D744:D748"/>
    <mergeCell ref="D759:D760"/>
    <mergeCell ref="B742:B743"/>
    <mergeCell ref="B750:B751"/>
    <mergeCell ref="C750:C751"/>
    <mergeCell ref="D750:D751"/>
    <mergeCell ref="D742:D743"/>
    <mergeCell ref="D733:D737"/>
    <mergeCell ref="D752:D756"/>
    <mergeCell ref="D476:D477"/>
    <mergeCell ref="D478:D482"/>
    <mergeCell ref="A503:B503"/>
    <mergeCell ref="D469:D473"/>
    <mergeCell ref="B484:B485"/>
    <mergeCell ref="C484:C485"/>
    <mergeCell ref="D484:D485"/>
    <mergeCell ref="D486:D490"/>
    <mergeCell ref="A493:B493"/>
    <mergeCell ref="A475:B475"/>
    <mergeCell ref="B476:B477"/>
    <mergeCell ref="C476:C477"/>
    <mergeCell ref="D550:D554"/>
    <mergeCell ref="D638:D642"/>
    <mergeCell ref="B617:B618"/>
    <mergeCell ref="B627:B628"/>
    <mergeCell ref="B601:B602"/>
    <mergeCell ref="B556:B557"/>
    <mergeCell ref="C573:C574"/>
    <mergeCell ref="D573:D574"/>
    <mergeCell ref="C592:C593"/>
    <mergeCell ref="D585:D589"/>
    <mergeCell ref="B583:B584"/>
    <mergeCell ref="C583:C584"/>
    <mergeCell ref="D592:D593"/>
    <mergeCell ref="D575:D579"/>
    <mergeCell ref="B636:B637"/>
    <mergeCell ref="D609:D610"/>
    <mergeCell ref="A582:B582"/>
    <mergeCell ref="B592:B593"/>
    <mergeCell ref="A591:B591"/>
    <mergeCell ref="D583:D584"/>
    <mergeCell ref="C627:C628"/>
    <mergeCell ref="D611:D615"/>
    <mergeCell ref="D567:D571"/>
    <mergeCell ref="D515:D519"/>
    <mergeCell ref="C556:C557"/>
    <mergeCell ref="B609:B610"/>
    <mergeCell ref="C449:C450"/>
    <mergeCell ref="D434:D438"/>
    <mergeCell ref="C440:C441"/>
    <mergeCell ref="D432:D433"/>
    <mergeCell ref="C458:C459"/>
    <mergeCell ref="A431:B431"/>
    <mergeCell ref="B440:B441"/>
    <mergeCell ref="D442:D446"/>
    <mergeCell ref="C432:C433"/>
    <mergeCell ref="D451:D455"/>
    <mergeCell ref="B449:B450"/>
    <mergeCell ref="B432:B433"/>
    <mergeCell ref="A448:B448"/>
    <mergeCell ref="D440:D441"/>
    <mergeCell ref="D449:D450"/>
    <mergeCell ref="B458:B459"/>
    <mergeCell ref="D458:D459"/>
    <mergeCell ref="D460:D464"/>
    <mergeCell ref="B467:B468"/>
    <mergeCell ref="C467:C468"/>
    <mergeCell ref="D467:D468"/>
  </mergeCells>
  <phoneticPr fontId="12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8"/>
  <sheetViews>
    <sheetView showGridLines="0" zoomScaleNormal="100" workbookViewId="0">
      <selection activeCell="H44" sqref="H44"/>
    </sheetView>
  </sheetViews>
  <sheetFormatPr defaultColWidth="9" defaultRowHeight="16.5"/>
  <cols>
    <col min="1" max="1" width="15.25" style="210" customWidth="1"/>
    <col min="2" max="2" width="26.25" style="212" bestFit="1" customWidth="1"/>
    <col min="3" max="3" width="20.25" style="212" customWidth="1"/>
    <col min="4" max="4" width="16.125" style="211" customWidth="1"/>
    <col min="5" max="5" width="14.625" style="210" customWidth="1"/>
    <col min="6" max="6" width="18.5" style="210" customWidth="1"/>
    <col min="7" max="7" width="16.375" style="210" customWidth="1"/>
    <col min="8" max="8" width="20.75" style="210" bestFit="1" customWidth="1"/>
    <col min="9" max="16384" width="9" style="210"/>
  </cols>
  <sheetData>
    <row r="1" spans="1:11" ht="62.25" customHeight="1">
      <c r="A1" s="899" t="s">
        <v>2222</v>
      </c>
      <c r="B1" s="899"/>
      <c r="C1" s="899"/>
      <c r="D1" s="899"/>
      <c r="E1" s="899"/>
      <c r="F1" s="899"/>
      <c r="G1" s="899"/>
      <c r="H1" s="313"/>
      <c r="I1" s="244"/>
      <c r="J1" s="898"/>
      <c r="K1" s="898"/>
    </row>
    <row r="2" spans="1:11" ht="36" customHeight="1">
      <c r="A2" s="900" t="s">
        <v>19</v>
      </c>
      <c r="B2" s="900"/>
      <c r="C2" s="323"/>
      <c r="D2" s="322"/>
      <c r="E2" s="321"/>
      <c r="F2" s="321"/>
      <c r="G2" s="320" t="s">
        <v>2221</v>
      </c>
      <c r="H2" s="313"/>
      <c r="I2" s="244"/>
      <c r="J2" s="319"/>
      <c r="K2" s="318"/>
    </row>
    <row r="3" spans="1:11" ht="23.25" customHeight="1">
      <c r="A3" s="900" t="s">
        <v>2220</v>
      </c>
      <c r="B3" s="900"/>
      <c r="C3" s="900"/>
      <c r="D3" s="900"/>
      <c r="E3" s="900"/>
      <c r="F3" s="900"/>
      <c r="G3" s="900"/>
      <c r="H3" s="313"/>
      <c r="I3" s="244"/>
      <c r="J3" s="319"/>
      <c r="K3" s="318"/>
    </row>
    <row r="4" spans="1:11">
      <c r="A4" s="317" t="s">
        <v>140</v>
      </c>
      <c r="B4" s="316"/>
      <c r="C4" s="316"/>
      <c r="D4" s="315"/>
      <c r="E4" s="314"/>
      <c r="F4" s="314"/>
      <c r="G4" s="314"/>
      <c r="H4" s="313"/>
    </row>
    <row r="5" spans="1:11">
      <c r="A5" s="251" t="s">
        <v>2219</v>
      </c>
      <c r="B5" s="247"/>
      <c r="C5" s="247"/>
      <c r="D5" s="288"/>
      <c r="E5" s="251"/>
      <c r="F5" s="251"/>
      <c r="G5" s="249"/>
      <c r="H5" s="312"/>
    </row>
    <row r="6" spans="1:11">
      <c r="A6" s="251"/>
      <c r="B6" s="885" t="s">
        <v>2216</v>
      </c>
      <c r="C6" s="885" t="s">
        <v>23</v>
      </c>
      <c r="D6" s="889" t="s">
        <v>24</v>
      </c>
      <c r="E6" s="267" t="s">
        <v>141</v>
      </c>
      <c r="F6" s="267" t="s">
        <v>141</v>
      </c>
      <c r="G6" s="267" t="s">
        <v>2218</v>
      </c>
    </row>
    <row r="7" spans="1:11">
      <c r="B7" s="886"/>
      <c r="C7" s="886"/>
      <c r="D7" s="890"/>
      <c r="E7" s="267" t="s">
        <v>1130</v>
      </c>
      <c r="F7" s="267" t="s">
        <v>26</v>
      </c>
      <c r="G7" s="267" t="s">
        <v>27</v>
      </c>
    </row>
    <row r="8" spans="1:11" ht="16.5" customHeight="1">
      <c r="B8" s="242" t="s">
        <v>2202</v>
      </c>
      <c r="C8" s="242" t="s">
        <v>2201</v>
      </c>
      <c r="D8" s="881" t="s">
        <v>2200</v>
      </c>
      <c r="E8" s="213">
        <f t="shared" ref="E8:E13" si="0">F8-6</f>
        <v>45192</v>
      </c>
      <c r="F8" s="213">
        <v>45198</v>
      </c>
      <c r="G8" s="213">
        <f t="shared" ref="G8:G13" si="1">F8+32</f>
        <v>45230</v>
      </c>
    </row>
    <row r="9" spans="1:11">
      <c r="B9" s="242" t="s">
        <v>2199</v>
      </c>
      <c r="C9" s="242" t="s">
        <v>2198</v>
      </c>
      <c r="D9" s="882"/>
      <c r="E9" s="213">
        <f t="shared" si="0"/>
        <v>45199</v>
      </c>
      <c r="F9" s="213">
        <f>F8+7</f>
        <v>45205</v>
      </c>
      <c r="G9" s="213">
        <f t="shared" si="1"/>
        <v>45237</v>
      </c>
    </row>
    <row r="10" spans="1:11">
      <c r="B10" s="242"/>
      <c r="C10" s="242"/>
      <c r="D10" s="882"/>
      <c r="E10" s="213">
        <f t="shared" si="0"/>
        <v>45206</v>
      </c>
      <c r="F10" s="213">
        <f>F9+7</f>
        <v>45212</v>
      </c>
      <c r="G10" s="213">
        <f t="shared" si="1"/>
        <v>45244</v>
      </c>
      <c r="H10" s="311"/>
    </row>
    <row r="11" spans="1:11">
      <c r="B11" s="242" t="s">
        <v>2197</v>
      </c>
      <c r="C11" s="242" t="s">
        <v>2196</v>
      </c>
      <c r="D11" s="882"/>
      <c r="E11" s="213">
        <f t="shared" si="0"/>
        <v>45213</v>
      </c>
      <c r="F11" s="213">
        <f>F10+7</f>
        <v>45219</v>
      </c>
      <c r="G11" s="213">
        <f t="shared" si="1"/>
        <v>45251</v>
      </c>
    </row>
    <row r="12" spans="1:11">
      <c r="B12" s="242" t="s">
        <v>2195</v>
      </c>
      <c r="C12" s="242" t="s">
        <v>2194</v>
      </c>
      <c r="D12" s="882"/>
      <c r="E12" s="213">
        <f t="shared" si="0"/>
        <v>45220</v>
      </c>
      <c r="F12" s="213">
        <f>F11+7</f>
        <v>45226</v>
      </c>
      <c r="G12" s="213">
        <f t="shared" si="1"/>
        <v>45258</v>
      </c>
    </row>
    <row r="13" spans="1:11">
      <c r="B13" s="242" t="s">
        <v>2193</v>
      </c>
      <c r="C13" s="242" t="s">
        <v>2192</v>
      </c>
      <c r="D13" s="883"/>
      <c r="E13" s="213">
        <f t="shared" si="0"/>
        <v>45227</v>
      </c>
      <c r="F13" s="213">
        <f>F12+7</f>
        <v>45233</v>
      </c>
      <c r="G13" s="213">
        <f t="shared" si="1"/>
        <v>45265</v>
      </c>
    </row>
    <row r="14" spans="1:11">
      <c r="B14" s="210"/>
      <c r="C14" s="210"/>
    </row>
    <row r="15" spans="1:11">
      <c r="B15" s="885" t="s">
        <v>2216</v>
      </c>
      <c r="C15" s="885" t="s">
        <v>23</v>
      </c>
      <c r="D15" s="889" t="s">
        <v>24</v>
      </c>
      <c r="E15" s="267" t="s">
        <v>141</v>
      </c>
      <c r="F15" s="267" t="s">
        <v>141</v>
      </c>
      <c r="G15" s="267" t="s">
        <v>2217</v>
      </c>
    </row>
    <row r="16" spans="1:11">
      <c r="B16" s="886"/>
      <c r="C16" s="886"/>
      <c r="D16" s="890"/>
      <c r="E16" s="267" t="s">
        <v>1130</v>
      </c>
      <c r="F16" s="267" t="s">
        <v>26</v>
      </c>
      <c r="G16" s="267" t="s">
        <v>27</v>
      </c>
    </row>
    <row r="17" spans="2:7" ht="16.5" customHeight="1">
      <c r="B17" s="242"/>
      <c r="C17" s="242"/>
      <c r="D17" s="881" t="s">
        <v>2187</v>
      </c>
      <c r="E17" s="213">
        <f t="shared" ref="E17:E22" si="2">F17-5</f>
        <v>45104</v>
      </c>
      <c r="F17" s="213">
        <v>45109</v>
      </c>
      <c r="G17" s="213">
        <f t="shared" ref="G17:G22" si="3">F17+32</f>
        <v>45141</v>
      </c>
    </row>
    <row r="18" spans="2:7">
      <c r="B18" s="242" t="s">
        <v>508</v>
      </c>
      <c r="C18" s="242" t="s">
        <v>2186</v>
      </c>
      <c r="D18" s="882"/>
      <c r="E18" s="213">
        <f t="shared" si="2"/>
        <v>45111</v>
      </c>
      <c r="F18" s="213">
        <f>F17+7</f>
        <v>45116</v>
      </c>
      <c r="G18" s="213">
        <f t="shared" si="3"/>
        <v>45148</v>
      </c>
    </row>
    <row r="19" spans="2:7">
      <c r="B19" s="242" t="s">
        <v>509</v>
      </c>
      <c r="C19" s="242" t="s">
        <v>2185</v>
      </c>
      <c r="D19" s="882"/>
      <c r="E19" s="213">
        <f t="shared" si="2"/>
        <v>45118</v>
      </c>
      <c r="F19" s="213">
        <f>F18+7</f>
        <v>45123</v>
      </c>
      <c r="G19" s="213">
        <f t="shared" si="3"/>
        <v>45155</v>
      </c>
    </row>
    <row r="20" spans="2:7">
      <c r="B20" s="242" t="s">
        <v>510</v>
      </c>
      <c r="C20" s="242" t="s">
        <v>2184</v>
      </c>
      <c r="D20" s="883"/>
      <c r="E20" s="213">
        <f t="shared" si="2"/>
        <v>45125</v>
      </c>
      <c r="F20" s="213">
        <f>F19+7</f>
        <v>45130</v>
      </c>
      <c r="G20" s="213">
        <f t="shared" si="3"/>
        <v>45162</v>
      </c>
    </row>
    <row r="21" spans="2:7">
      <c r="B21" s="242" t="s">
        <v>511</v>
      </c>
      <c r="C21" s="242" t="s">
        <v>2183</v>
      </c>
      <c r="D21" s="883"/>
      <c r="E21" s="213">
        <f t="shared" si="2"/>
        <v>45132</v>
      </c>
      <c r="F21" s="213">
        <f>F20+7</f>
        <v>45137</v>
      </c>
      <c r="G21" s="213">
        <f t="shared" si="3"/>
        <v>45169</v>
      </c>
    </row>
    <row r="22" spans="2:7">
      <c r="B22" s="242" t="s">
        <v>512</v>
      </c>
      <c r="C22" s="242" t="s">
        <v>2182</v>
      </c>
      <c r="D22" s="880"/>
      <c r="E22" s="213">
        <f t="shared" si="2"/>
        <v>45139</v>
      </c>
      <c r="F22" s="213">
        <f>F21+7</f>
        <v>45144</v>
      </c>
      <c r="G22" s="213">
        <f t="shared" si="3"/>
        <v>45176</v>
      </c>
    </row>
    <row r="23" spans="2:7">
      <c r="B23" s="210"/>
      <c r="C23" s="210"/>
    </row>
    <row r="24" spans="2:7">
      <c r="B24" s="885" t="s">
        <v>2216</v>
      </c>
      <c r="C24" s="885" t="s">
        <v>23</v>
      </c>
      <c r="D24" s="889" t="s">
        <v>24</v>
      </c>
      <c r="E24" s="267" t="s">
        <v>141</v>
      </c>
      <c r="F24" s="267" t="s">
        <v>141</v>
      </c>
      <c r="G24" s="267" t="s">
        <v>2213</v>
      </c>
    </row>
    <row r="25" spans="2:7">
      <c r="B25" s="886"/>
      <c r="C25" s="886"/>
      <c r="D25" s="890"/>
      <c r="E25" s="267" t="s">
        <v>1130</v>
      </c>
      <c r="F25" s="267" t="s">
        <v>26</v>
      </c>
      <c r="G25" s="267" t="s">
        <v>27</v>
      </c>
    </row>
    <row r="26" spans="2:7" ht="16.5" customHeight="1">
      <c r="B26" s="213" t="s">
        <v>318</v>
      </c>
      <c r="C26" s="213" t="s">
        <v>209</v>
      </c>
      <c r="D26" s="881" t="s">
        <v>2191</v>
      </c>
      <c r="E26" s="213">
        <f t="shared" ref="E26:E31" si="4">F26-4</f>
        <v>45105</v>
      </c>
      <c r="F26" s="213">
        <v>45109</v>
      </c>
      <c r="G26" s="213">
        <f t="shared" ref="G26:G31" si="5">F26+33</f>
        <v>45142</v>
      </c>
    </row>
    <row r="27" spans="2:7">
      <c r="B27" s="213"/>
      <c r="C27" s="213"/>
      <c r="D27" s="882"/>
      <c r="E27" s="213">
        <f t="shared" si="4"/>
        <v>45112</v>
      </c>
      <c r="F27" s="213">
        <f>F26+7</f>
        <v>45116</v>
      </c>
      <c r="G27" s="213">
        <f t="shared" si="5"/>
        <v>45149</v>
      </c>
    </row>
    <row r="28" spans="2:7">
      <c r="B28" s="213" t="s">
        <v>505</v>
      </c>
      <c r="C28" s="213" t="s">
        <v>209</v>
      </c>
      <c r="D28" s="882"/>
      <c r="E28" s="213">
        <f t="shared" si="4"/>
        <v>45119</v>
      </c>
      <c r="F28" s="213">
        <f>F27+7</f>
        <v>45123</v>
      </c>
      <c r="G28" s="213">
        <f t="shared" si="5"/>
        <v>45156</v>
      </c>
    </row>
    <row r="29" spans="2:7">
      <c r="B29" s="213" t="s">
        <v>506</v>
      </c>
      <c r="C29" s="213" t="s">
        <v>30</v>
      </c>
      <c r="D29" s="883"/>
      <c r="E29" s="213">
        <f t="shared" si="4"/>
        <v>45126</v>
      </c>
      <c r="F29" s="213">
        <f>F28+7</f>
        <v>45130</v>
      </c>
      <c r="G29" s="213">
        <f t="shared" si="5"/>
        <v>45163</v>
      </c>
    </row>
    <row r="30" spans="2:7">
      <c r="B30" s="213" t="s">
        <v>507</v>
      </c>
      <c r="C30" s="213" t="s">
        <v>30</v>
      </c>
      <c r="D30" s="883"/>
      <c r="E30" s="213">
        <f t="shared" si="4"/>
        <v>45133</v>
      </c>
      <c r="F30" s="213">
        <f>F29+7</f>
        <v>45137</v>
      </c>
      <c r="G30" s="213">
        <f t="shared" si="5"/>
        <v>45170</v>
      </c>
    </row>
    <row r="31" spans="2:7">
      <c r="B31" s="213" t="s">
        <v>2063</v>
      </c>
      <c r="C31" s="213" t="s">
        <v>82</v>
      </c>
      <c r="D31" s="880"/>
      <c r="E31" s="213">
        <f t="shared" si="4"/>
        <v>45140</v>
      </c>
      <c r="F31" s="213">
        <f>F30+7</f>
        <v>45144</v>
      </c>
      <c r="G31" s="213">
        <f t="shared" si="5"/>
        <v>45177</v>
      </c>
    </row>
    <row r="32" spans="2:7">
      <c r="B32" s="219"/>
      <c r="C32" s="219"/>
      <c r="D32" s="253"/>
      <c r="E32" s="219"/>
      <c r="F32" s="219"/>
      <c r="G32" s="219"/>
    </row>
    <row r="33" spans="2:7">
      <c r="B33" s="885" t="s">
        <v>1839</v>
      </c>
      <c r="C33" s="885" t="s">
        <v>23</v>
      </c>
      <c r="D33" s="889" t="s">
        <v>24</v>
      </c>
      <c r="E33" s="267" t="s">
        <v>141</v>
      </c>
      <c r="F33" s="267" t="s">
        <v>141</v>
      </c>
      <c r="G33" s="267" t="s">
        <v>2213</v>
      </c>
    </row>
    <row r="34" spans="2:7">
      <c r="B34" s="886"/>
      <c r="C34" s="886"/>
      <c r="D34" s="890"/>
      <c r="E34" s="267" t="s">
        <v>1130</v>
      </c>
      <c r="F34" s="267" t="s">
        <v>26</v>
      </c>
      <c r="G34" s="267" t="s">
        <v>27</v>
      </c>
    </row>
    <row r="35" spans="2:7">
      <c r="B35" s="213" t="s">
        <v>2168</v>
      </c>
      <c r="C35" s="213" t="s">
        <v>2215</v>
      </c>
      <c r="D35" s="881" t="s">
        <v>2176</v>
      </c>
      <c r="E35" s="213">
        <f>F35-4</f>
        <v>45107</v>
      </c>
      <c r="F35" s="213">
        <v>45111</v>
      </c>
      <c r="G35" s="213">
        <f>F35+34</f>
        <v>45145</v>
      </c>
    </row>
    <row r="36" spans="2:7">
      <c r="B36" s="213" t="s">
        <v>2166</v>
      </c>
      <c r="C36" s="213" t="s">
        <v>2165</v>
      </c>
      <c r="D36" s="882"/>
      <c r="E36" s="213">
        <f>F36-4</f>
        <v>45114</v>
      </c>
      <c r="F36" s="213">
        <f>F35+7</f>
        <v>45118</v>
      </c>
      <c r="G36" s="213">
        <f>F36+34</f>
        <v>45152</v>
      </c>
    </row>
    <row r="37" spans="2:7">
      <c r="B37" s="213" t="s">
        <v>2164</v>
      </c>
      <c r="C37" s="213" t="s">
        <v>2215</v>
      </c>
      <c r="D37" s="882"/>
      <c r="E37" s="213">
        <f>F37-4</f>
        <v>45121</v>
      </c>
      <c r="F37" s="213">
        <f>F36+7</f>
        <v>45125</v>
      </c>
      <c r="G37" s="213">
        <f>F37+34</f>
        <v>45159</v>
      </c>
    </row>
    <row r="38" spans="2:7">
      <c r="B38" s="213" t="s">
        <v>2162</v>
      </c>
      <c r="C38" s="213" t="s">
        <v>2161</v>
      </c>
      <c r="D38" s="883"/>
      <c r="E38" s="213">
        <f>F38-4</f>
        <v>45128</v>
      </c>
      <c r="F38" s="213">
        <f>F37+7</f>
        <v>45132</v>
      </c>
      <c r="G38" s="213">
        <f>F38+34</f>
        <v>45166</v>
      </c>
    </row>
    <row r="39" spans="2:7">
      <c r="B39" s="213" t="s">
        <v>2159</v>
      </c>
      <c r="C39" s="213" t="s">
        <v>2214</v>
      </c>
      <c r="D39" s="880"/>
      <c r="E39" s="213">
        <f>F39-4</f>
        <v>45135</v>
      </c>
      <c r="F39" s="213">
        <f>F38+7</f>
        <v>45139</v>
      </c>
      <c r="G39" s="213">
        <f>F39+34</f>
        <v>45173</v>
      </c>
    </row>
    <row r="40" spans="2:7">
      <c r="B40" s="210"/>
      <c r="C40" s="210"/>
    </row>
    <row r="41" spans="2:7">
      <c r="B41" s="885" t="s">
        <v>1733</v>
      </c>
      <c r="C41" s="885" t="s">
        <v>23</v>
      </c>
      <c r="D41" s="889" t="s">
        <v>24</v>
      </c>
      <c r="E41" s="267" t="s">
        <v>141</v>
      </c>
      <c r="F41" s="267" t="s">
        <v>141</v>
      </c>
      <c r="G41" s="267" t="s">
        <v>2213</v>
      </c>
    </row>
    <row r="42" spans="2:7">
      <c r="B42" s="886"/>
      <c r="C42" s="886"/>
      <c r="D42" s="890"/>
      <c r="E42" s="267" t="s">
        <v>1130</v>
      </c>
      <c r="F42" s="267" t="s">
        <v>26</v>
      </c>
      <c r="G42" s="267" t="s">
        <v>27</v>
      </c>
    </row>
    <row r="43" spans="2:7" ht="16.5" customHeight="1">
      <c r="B43" s="213" t="s">
        <v>2134</v>
      </c>
      <c r="C43" s="307" t="s">
        <v>231</v>
      </c>
      <c r="D43" s="881" t="s">
        <v>2133</v>
      </c>
      <c r="E43" s="213">
        <f>F43-4</f>
        <v>45101</v>
      </c>
      <c r="F43" s="213">
        <v>45105</v>
      </c>
      <c r="G43" s="213">
        <f>F43+37</f>
        <v>45142</v>
      </c>
    </row>
    <row r="44" spans="2:7">
      <c r="B44" s="213" t="s">
        <v>288</v>
      </c>
      <c r="C44" s="307" t="s">
        <v>231</v>
      </c>
      <c r="D44" s="882"/>
      <c r="E44" s="213">
        <f>F44-4</f>
        <v>45108</v>
      </c>
      <c r="F44" s="213">
        <f>F43+7</f>
        <v>45112</v>
      </c>
      <c r="G44" s="213">
        <f>F44+37</f>
        <v>45149</v>
      </c>
    </row>
    <row r="45" spans="2:7">
      <c r="B45" s="213" t="s">
        <v>2132</v>
      </c>
      <c r="C45" s="307" t="s">
        <v>231</v>
      </c>
      <c r="D45" s="882"/>
      <c r="E45" s="213">
        <f>F45-4</f>
        <v>45115</v>
      </c>
      <c r="F45" s="213">
        <f>F44+7</f>
        <v>45119</v>
      </c>
      <c r="G45" s="213">
        <f>F45+37</f>
        <v>45156</v>
      </c>
    </row>
    <row r="46" spans="2:7">
      <c r="B46" s="213" t="s">
        <v>355</v>
      </c>
      <c r="C46" s="307" t="s">
        <v>231</v>
      </c>
      <c r="D46" s="883"/>
      <c r="E46" s="213">
        <f>F46-4</f>
        <v>45122</v>
      </c>
      <c r="F46" s="213">
        <f>F45+7</f>
        <v>45126</v>
      </c>
      <c r="G46" s="213">
        <f>F46+37</f>
        <v>45163</v>
      </c>
    </row>
    <row r="47" spans="2:7">
      <c r="B47" s="213" t="s">
        <v>2129</v>
      </c>
      <c r="C47" s="307" t="s">
        <v>231</v>
      </c>
      <c r="D47" s="880"/>
      <c r="E47" s="213">
        <f>F47-4</f>
        <v>45129</v>
      </c>
      <c r="F47" s="213">
        <f>F46+7</f>
        <v>45133</v>
      </c>
      <c r="G47" s="213">
        <f>F47+37</f>
        <v>45170</v>
      </c>
    </row>
    <row r="48" spans="2:7">
      <c r="B48" s="219"/>
      <c r="C48" s="219"/>
      <c r="D48" s="294"/>
      <c r="E48" s="219"/>
      <c r="F48" s="219"/>
      <c r="G48" s="219"/>
    </row>
    <row r="49" spans="1:7">
      <c r="A49" s="288" t="s">
        <v>151</v>
      </c>
      <c r="B49" s="210"/>
      <c r="C49" s="210"/>
      <c r="E49" s="251"/>
      <c r="F49" s="251"/>
      <c r="G49" s="249"/>
    </row>
    <row r="50" spans="1:7">
      <c r="B50" s="885" t="s">
        <v>1733</v>
      </c>
      <c r="C50" s="885" t="s">
        <v>23</v>
      </c>
      <c r="D50" s="889" t="s">
        <v>24</v>
      </c>
      <c r="E50" s="267" t="s">
        <v>141</v>
      </c>
      <c r="F50" s="267" t="s">
        <v>141</v>
      </c>
      <c r="G50" s="267" t="s">
        <v>2212</v>
      </c>
    </row>
    <row r="51" spans="1:7">
      <c r="B51" s="886"/>
      <c r="C51" s="886"/>
      <c r="D51" s="890"/>
      <c r="E51" s="267" t="s">
        <v>1130</v>
      </c>
      <c r="F51" s="267" t="s">
        <v>26</v>
      </c>
      <c r="G51" s="267" t="s">
        <v>27</v>
      </c>
    </row>
    <row r="52" spans="1:7" ht="16.5" customHeight="1">
      <c r="B52" s="213" t="s">
        <v>319</v>
      </c>
      <c r="C52" s="213" t="s">
        <v>2211</v>
      </c>
      <c r="D52" s="881" t="s">
        <v>2210</v>
      </c>
      <c r="E52" s="213">
        <f t="shared" ref="E52:E57" si="6">F52-5</f>
        <v>45105</v>
      </c>
      <c r="F52" s="213">
        <v>45110</v>
      </c>
      <c r="G52" s="213">
        <f t="shared" ref="G52:G57" si="7">F52+32</f>
        <v>45142</v>
      </c>
    </row>
    <row r="53" spans="1:7">
      <c r="B53" s="213" t="s">
        <v>2209</v>
      </c>
      <c r="C53" s="213" t="s">
        <v>2208</v>
      </c>
      <c r="D53" s="882"/>
      <c r="E53" s="213">
        <f t="shared" si="6"/>
        <v>45112</v>
      </c>
      <c r="F53" s="213">
        <f>F52+7</f>
        <v>45117</v>
      </c>
      <c r="G53" s="213">
        <f t="shared" si="7"/>
        <v>45149</v>
      </c>
    </row>
    <row r="54" spans="1:7">
      <c r="B54" s="213" t="s">
        <v>518</v>
      </c>
      <c r="C54" s="213" t="s">
        <v>2207</v>
      </c>
      <c r="D54" s="882"/>
      <c r="E54" s="213">
        <f t="shared" si="6"/>
        <v>45119</v>
      </c>
      <c r="F54" s="213">
        <f>F53+7</f>
        <v>45124</v>
      </c>
      <c r="G54" s="213">
        <f t="shared" si="7"/>
        <v>45156</v>
      </c>
    </row>
    <row r="55" spans="1:7">
      <c r="B55" s="213" t="s">
        <v>519</v>
      </c>
      <c r="C55" s="213" t="s">
        <v>2206</v>
      </c>
      <c r="D55" s="883"/>
      <c r="E55" s="213">
        <f t="shared" si="6"/>
        <v>45126</v>
      </c>
      <c r="F55" s="213">
        <f>F54+7</f>
        <v>45131</v>
      </c>
      <c r="G55" s="213">
        <f t="shared" si="7"/>
        <v>45163</v>
      </c>
    </row>
    <row r="56" spans="1:7">
      <c r="B56" s="213" t="s">
        <v>520</v>
      </c>
      <c r="C56" s="213" t="s">
        <v>2205</v>
      </c>
      <c r="D56" s="883"/>
      <c r="E56" s="213">
        <f t="shared" si="6"/>
        <v>45133</v>
      </c>
      <c r="F56" s="213">
        <f>F55+7</f>
        <v>45138</v>
      </c>
      <c r="G56" s="213">
        <f t="shared" si="7"/>
        <v>45170</v>
      </c>
    </row>
    <row r="57" spans="1:7">
      <c r="B57" s="213" t="s">
        <v>521</v>
      </c>
      <c r="C57" s="213" t="s">
        <v>2204</v>
      </c>
      <c r="D57" s="880"/>
      <c r="E57" s="213">
        <f t="shared" si="6"/>
        <v>45140</v>
      </c>
      <c r="F57" s="213">
        <f>F56+7</f>
        <v>45145</v>
      </c>
      <c r="G57" s="213">
        <f t="shared" si="7"/>
        <v>45177</v>
      </c>
    </row>
    <row r="58" spans="1:7">
      <c r="B58" s="310"/>
      <c r="C58" s="287"/>
      <c r="D58" s="288"/>
      <c r="E58" s="251"/>
      <c r="F58" s="251"/>
      <c r="G58" s="219"/>
    </row>
    <row r="59" spans="1:7">
      <c r="A59" s="251" t="s">
        <v>32</v>
      </c>
      <c r="B59" s="210"/>
      <c r="C59" s="210"/>
      <c r="E59" s="251"/>
      <c r="F59" s="251"/>
      <c r="G59" s="249"/>
    </row>
    <row r="60" spans="1:7">
      <c r="B60" s="885" t="s">
        <v>1839</v>
      </c>
      <c r="C60" s="885" t="s">
        <v>23</v>
      </c>
      <c r="D60" s="889" t="s">
        <v>24</v>
      </c>
      <c r="E60" s="267" t="s">
        <v>141</v>
      </c>
      <c r="F60" s="267" t="s">
        <v>141</v>
      </c>
      <c r="G60" s="267" t="s">
        <v>2203</v>
      </c>
    </row>
    <row r="61" spans="1:7">
      <c r="B61" s="886"/>
      <c r="C61" s="886"/>
      <c r="D61" s="890"/>
      <c r="E61" s="267" t="s">
        <v>1130</v>
      </c>
      <c r="F61" s="267" t="s">
        <v>26</v>
      </c>
      <c r="G61" s="267" t="s">
        <v>27</v>
      </c>
    </row>
    <row r="62" spans="1:7" ht="16.5" customHeight="1">
      <c r="B62" s="242"/>
      <c r="C62" s="242"/>
      <c r="D62" s="881" t="s">
        <v>2187</v>
      </c>
      <c r="E62" s="213">
        <f t="shared" ref="E62:E67" si="8">F62-5</f>
        <v>45104</v>
      </c>
      <c r="F62" s="213">
        <v>45109</v>
      </c>
      <c r="G62" s="213">
        <f t="shared" ref="G62:G67" si="9">F62+29</f>
        <v>45138</v>
      </c>
    </row>
    <row r="63" spans="1:7">
      <c r="B63" s="242" t="s">
        <v>508</v>
      </c>
      <c r="C63" s="242" t="s">
        <v>2186</v>
      </c>
      <c r="D63" s="882"/>
      <c r="E63" s="213">
        <f t="shared" si="8"/>
        <v>45111</v>
      </c>
      <c r="F63" s="213">
        <f>F62+7</f>
        <v>45116</v>
      </c>
      <c r="G63" s="213">
        <f t="shared" si="9"/>
        <v>45145</v>
      </c>
    </row>
    <row r="64" spans="1:7">
      <c r="B64" s="242" t="s">
        <v>509</v>
      </c>
      <c r="C64" s="242" t="s">
        <v>2185</v>
      </c>
      <c r="D64" s="882"/>
      <c r="E64" s="213">
        <f t="shared" si="8"/>
        <v>45118</v>
      </c>
      <c r="F64" s="213">
        <f>F63+7</f>
        <v>45123</v>
      </c>
      <c r="G64" s="213">
        <f t="shared" si="9"/>
        <v>45152</v>
      </c>
    </row>
    <row r="65" spans="1:7">
      <c r="B65" s="242" t="s">
        <v>510</v>
      </c>
      <c r="C65" s="242" t="s">
        <v>2184</v>
      </c>
      <c r="D65" s="883"/>
      <c r="E65" s="213">
        <f t="shared" si="8"/>
        <v>45125</v>
      </c>
      <c r="F65" s="213">
        <f>F64+7</f>
        <v>45130</v>
      </c>
      <c r="G65" s="213">
        <f t="shared" si="9"/>
        <v>45159</v>
      </c>
    </row>
    <row r="66" spans="1:7">
      <c r="B66" s="242" t="s">
        <v>511</v>
      </c>
      <c r="C66" s="242" t="s">
        <v>2183</v>
      </c>
      <c r="D66" s="883"/>
      <c r="E66" s="213">
        <f t="shared" si="8"/>
        <v>45132</v>
      </c>
      <c r="F66" s="213">
        <f>F65+7</f>
        <v>45137</v>
      </c>
      <c r="G66" s="213">
        <f t="shared" si="9"/>
        <v>45166</v>
      </c>
    </row>
    <row r="67" spans="1:7">
      <c r="B67" s="242" t="s">
        <v>512</v>
      </c>
      <c r="C67" s="242" t="s">
        <v>2182</v>
      </c>
      <c r="D67" s="880"/>
      <c r="E67" s="213">
        <f t="shared" si="8"/>
        <v>45139</v>
      </c>
      <c r="F67" s="213">
        <f>F66+7</f>
        <v>45144</v>
      </c>
      <c r="G67" s="213">
        <f t="shared" si="9"/>
        <v>45173</v>
      </c>
    </row>
    <row r="68" spans="1:7">
      <c r="B68" s="240"/>
      <c r="C68" s="240"/>
      <c r="D68" s="253"/>
      <c r="E68" s="219"/>
      <c r="F68" s="219"/>
      <c r="G68" s="219"/>
    </row>
    <row r="69" spans="1:7">
      <c r="B69" s="885" t="s">
        <v>1839</v>
      </c>
      <c r="C69" s="885" t="s">
        <v>23</v>
      </c>
      <c r="D69" s="889" t="s">
        <v>24</v>
      </c>
      <c r="E69" s="267" t="s">
        <v>141</v>
      </c>
      <c r="F69" s="267" t="s">
        <v>141</v>
      </c>
      <c r="G69" s="267" t="s">
        <v>2203</v>
      </c>
    </row>
    <row r="70" spans="1:7">
      <c r="B70" s="886"/>
      <c r="C70" s="886"/>
      <c r="D70" s="890"/>
      <c r="E70" s="267" t="s">
        <v>1130</v>
      </c>
      <c r="F70" s="267" t="s">
        <v>26</v>
      </c>
      <c r="G70" s="267" t="s">
        <v>27</v>
      </c>
    </row>
    <row r="71" spans="1:7" ht="17.25" customHeight="1">
      <c r="B71" s="213" t="s">
        <v>2134</v>
      </c>
      <c r="C71" s="307" t="s">
        <v>231</v>
      </c>
      <c r="D71" s="881" t="s">
        <v>2133</v>
      </c>
      <c r="E71" s="213">
        <f>F71-4</f>
        <v>45101</v>
      </c>
      <c r="F71" s="213">
        <v>45105</v>
      </c>
      <c r="G71" s="213">
        <f>F71+37</f>
        <v>45142</v>
      </c>
    </row>
    <row r="72" spans="1:7">
      <c r="B72" s="213" t="s">
        <v>288</v>
      </c>
      <c r="C72" s="307" t="s">
        <v>231</v>
      </c>
      <c r="D72" s="882"/>
      <c r="E72" s="213">
        <f>F72-4</f>
        <v>45108</v>
      </c>
      <c r="F72" s="213">
        <f>F71+7</f>
        <v>45112</v>
      </c>
      <c r="G72" s="213">
        <f>F72+37</f>
        <v>45149</v>
      </c>
    </row>
    <row r="73" spans="1:7">
      <c r="B73" s="213" t="s">
        <v>2132</v>
      </c>
      <c r="C73" s="307" t="s">
        <v>231</v>
      </c>
      <c r="D73" s="882"/>
      <c r="E73" s="213">
        <f>F73-4</f>
        <v>45115</v>
      </c>
      <c r="F73" s="213">
        <f>F72+7</f>
        <v>45119</v>
      </c>
      <c r="G73" s="213">
        <f>F73+37</f>
        <v>45156</v>
      </c>
    </row>
    <row r="74" spans="1:7">
      <c r="B74" s="213" t="s">
        <v>355</v>
      </c>
      <c r="C74" s="307" t="s">
        <v>231</v>
      </c>
      <c r="D74" s="883"/>
      <c r="E74" s="213">
        <f>F74-4</f>
        <v>45122</v>
      </c>
      <c r="F74" s="213">
        <f>F73+7</f>
        <v>45126</v>
      </c>
      <c r="G74" s="213">
        <f>F74+37</f>
        <v>45163</v>
      </c>
    </row>
    <row r="75" spans="1:7">
      <c r="B75" s="213" t="s">
        <v>2129</v>
      </c>
      <c r="C75" s="307" t="s">
        <v>231</v>
      </c>
      <c r="D75" s="880"/>
      <c r="E75" s="213">
        <f>F75-4</f>
        <v>45129</v>
      </c>
      <c r="F75" s="213">
        <f>F74+7</f>
        <v>45133</v>
      </c>
      <c r="G75" s="213">
        <f>F75+37</f>
        <v>45170</v>
      </c>
    </row>
    <row r="76" spans="1:7">
      <c r="B76" s="219"/>
      <c r="C76" s="219"/>
      <c r="D76" s="253"/>
      <c r="E76" s="219"/>
      <c r="F76" s="219"/>
      <c r="G76" s="219"/>
    </row>
    <row r="77" spans="1:7">
      <c r="A77" s="251" t="s">
        <v>34</v>
      </c>
      <c r="B77" s="210"/>
      <c r="C77" s="210"/>
    </row>
    <row r="78" spans="1:7">
      <c r="A78" s="251"/>
      <c r="B78" s="885" t="s">
        <v>1839</v>
      </c>
      <c r="C78" s="885" t="s">
        <v>23</v>
      </c>
      <c r="D78" s="889" t="s">
        <v>24</v>
      </c>
      <c r="E78" s="267" t="s">
        <v>141</v>
      </c>
      <c r="F78" s="267" t="s">
        <v>141</v>
      </c>
      <c r="G78" s="267" t="s">
        <v>2147</v>
      </c>
    </row>
    <row r="79" spans="1:7">
      <c r="A79" s="251"/>
      <c r="B79" s="886"/>
      <c r="C79" s="886"/>
      <c r="D79" s="890"/>
      <c r="E79" s="267" t="s">
        <v>1130</v>
      </c>
      <c r="F79" s="267" t="s">
        <v>26</v>
      </c>
      <c r="G79" s="267" t="s">
        <v>27</v>
      </c>
    </row>
    <row r="80" spans="1:7" ht="16.5" customHeight="1">
      <c r="A80" s="251"/>
      <c r="B80" s="242" t="s">
        <v>2202</v>
      </c>
      <c r="C80" s="242" t="s">
        <v>2201</v>
      </c>
      <c r="D80" s="881" t="s">
        <v>2200</v>
      </c>
      <c r="E80" s="213">
        <f t="shared" ref="E80:E85" si="10">F80-6</f>
        <v>45192</v>
      </c>
      <c r="F80" s="213">
        <v>45198</v>
      </c>
      <c r="G80" s="213">
        <f t="shared" ref="G80:G85" si="11">F80+37</f>
        <v>45235</v>
      </c>
    </row>
    <row r="81" spans="1:7">
      <c r="A81" s="251"/>
      <c r="B81" s="242" t="s">
        <v>2199</v>
      </c>
      <c r="C81" s="242" t="s">
        <v>2198</v>
      </c>
      <c r="D81" s="882"/>
      <c r="E81" s="213">
        <f t="shared" si="10"/>
        <v>45199</v>
      </c>
      <c r="F81" s="213">
        <f>F80+7</f>
        <v>45205</v>
      </c>
      <c r="G81" s="213">
        <f t="shared" si="11"/>
        <v>45242</v>
      </c>
    </row>
    <row r="82" spans="1:7">
      <c r="A82" s="251"/>
      <c r="B82" s="242"/>
      <c r="C82" s="242"/>
      <c r="D82" s="882"/>
      <c r="E82" s="213">
        <f t="shared" si="10"/>
        <v>45206</v>
      </c>
      <c r="F82" s="213">
        <f>F81+7</f>
        <v>45212</v>
      </c>
      <c r="G82" s="213">
        <f t="shared" si="11"/>
        <v>45249</v>
      </c>
    </row>
    <row r="83" spans="1:7">
      <c r="A83" s="251"/>
      <c r="B83" s="242" t="s">
        <v>2197</v>
      </c>
      <c r="C83" s="242" t="s">
        <v>2196</v>
      </c>
      <c r="D83" s="882"/>
      <c r="E83" s="213">
        <f t="shared" si="10"/>
        <v>45213</v>
      </c>
      <c r="F83" s="213">
        <f>F82+7</f>
        <v>45219</v>
      </c>
      <c r="G83" s="213">
        <f t="shared" si="11"/>
        <v>45256</v>
      </c>
    </row>
    <row r="84" spans="1:7">
      <c r="A84" s="251"/>
      <c r="B84" s="242" t="s">
        <v>2195</v>
      </c>
      <c r="C84" s="242" t="s">
        <v>2194</v>
      </c>
      <c r="D84" s="882"/>
      <c r="E84" s="213">
        <f t="shared" si="10"/>
        <v>45220</v>
      </c>
      <c r="F84" s="213">
        <f>F83+7</f>
        <v>45226</v>
      </c>
      <c r="G84" s="213">
        <f t="shared" si="11"/>
        <v>45263</v>
      </c>
    </row>
    <row r="85" spans="1:7">
      <c r="A85" s="251"/>
      <c r="B85" s="242" t="s">
        <v>2193</v>
      </c>
      <c r="C85" s="242" t="s">
        <v>2192</v>
      </c>
      <c r="D85" s="883"/>
      <c r="E85" s="213">
        <f t="shared" si="10"/>
        <v>45227</v>
      </c>
      <c r="F85" s="213">
        <f>F84+7</f>
        <v>45233</v>
      </c>
      <c r="G85" s="213">
        <f t="shared" si="11"/>
        <v>45270</v>
      </c>
    </row>
    <row r="86" spans="1:7">
      <c r="A86" s="251"/>
      <c r="B86" s="251"/>
      <c r="C86" s="251"/>
      <c r="D86" s="288"/>
      <c r="E86" s="251"/>
      <c r="F86" s="251"/>
      <c r="G86" s="251"/>
    </row>
    <row r="87" spans="1:7">
      <c r="B87" s="885" t="s">
        <v>1733</v>
      </c>
      <c r="C87" s="885" t="s">
        <v>23</v>
      </c>
      <c r="D87" s="889" t="s">
        <v>24</v>
      </c>
      <c r="E87" s="267" t="s">
        <v>141</v>
      </c>
      <c r="F87" s="267" t="s">
        <v>141</v>
      </c>
      <c r="G87" s="267" t="s">
        <v>2147</v>
      </c>
    </row>
    <row r="88" spans="1:7">
      <c r="B88" s="886"/>
      <c r="C88" s="886"/>
      <c r="D88" s="890"/>
      <c r="E88" s="267" t="s">
        <v>1130</v>
      </c>
      <c r="F88" s="267" t="s">
        <v>26</v>
      </c>
      <c r="G88" s="267" t="s">
        <v>27</v>
      </c>
    </row>
    <row r="89" spans="1:7" ht="16.5" customHeight="1">
      <c r="B89" s="213" t="s">
        <v>318</v>
      </c>
      <c r="C89" s="213" t="s">
        <v>209</v>
      </c>
      <c r="D89" s="881" t="s">
        <v>2191</v>
      </c>
      <c r="E89" s="213">
        <f t="shared" ref="E89:E94" si="12">F89-4</f>
        <v>45105</v>
      </c>
      <c r="F89" s="213">
        <v>45109</v>
      </c>
      <c r="G89" s="213">
        <f t="shared" ref="G89:G94" si="13">F89+30</f>
        <v>45139</v>
      </c>
    </row>
    <row r="90" spans="1:7">
      <c r="B90" s="213"/>
      <c r="C90" s="213"/>
      <c r="D90" s="882"/>
      <c r="E90" s="213">
        <f t="shared" si="12"/>
        <v>45112</v>
      </c>
      <c r="F90" s="213">
        <f>F89+7</f>
        <v>45116</v>
      </c>
      <c r="G90" s="213">
        <f t="shared" si="13"/>
        <v>45146</v>
      </c>
    </row>
    <row r="91" spans="1:7">
      <c r="B91" s="213" t="s">
        <v>505</v>
      </c>
      <c r="C91" s="213" t="s">
        <v>209</v>
      </c>
      <c r="D91" s="882"/>
      <c r="E91" s="213">
        <f t="shared" si="12"/>
        <v>45119</v>
      </c>
      <c r="F91" s="213">
        <f>F90+7</f>
        <v>45123</v>
      </c>
      <c r="G91" s="213">
        <f t="shared" si="13"/>
        <v>45153</v>
      </c>
    </row>
    <row r="92" spans="1:7">
      <c r="B92" s="213" t="s">
        <v>506</v>
      </c>
      <c r="C92" s="213" t="s">
        <v>30</v>
      </c>
      <c r="D92" s="883"/>
      <c r="E92" s="213">
        <f t="shared" si="12"/>
        <v>45126</v>
      </c>
      <c r="F92" s="213">
        <f>F91+7</f>
        <v>45130</v>
      </c>
      <c r="G92" s="213">
        <f t="shared" si="13"/>
        <v>45160</v>
      </c>
    </row>
    <row r="93" spans="1:7">
      <c r="B93" s="213" t="s">
        <v>507</v>
      </c>
      <c r="C93" s="213" t="s">
        <v>30</v>
      </c>
      <c r="D93" s="883"/>
      <c r="E93" s="213">
        <f t="shared" si="12"/>
        <v>45133</v>
      </c>
      <c r="F93" s="213">
        <f>F92+7</f>
        <v>45137</v>
      </c>
      <c r="G93" s="213">
        <f t="shared" si="13"/>
        <v>45167</v>
      </c>
    </row>
    <row r="94" spans="1:7">
      <c r="B94" s="213" t="s">
        <v>2063</v>
      </c>
      <c r="C94" s="213" t="s">
        <v>82</v>
      </c>
      <c r="D94" s="880"/>
      <c r="E94" s="213">
        <f t="shared" si="12"/>
        <v>45140</v>
      </c>
      <c r="F94" s="213">
        <f>F93+7</f>
        <v>45144</v>
      </c>
      <c r="G94" s="213">
        <f t="shared" si="13"/>
        <v>45174</v>
      </c>
    </row>
    <row r="95" spans="1:7">
      <c r="B95" s="219"/>
      <c r="C95" s="219"/>
      <c r="D95" s="253"/>
      <c r="E95" s="219"/>
      <c r="F95" s="219"/>
      <c r="G95" s="219"/>
    </row>
    <row r="96" spans="1:7">
      <c r="A96" s="251" t="s">
        <v>2190</v>
      </c>
      <c r="B96" s="240"/>
      <c r="C96" s="240"/>
      <c r="D96" s="253"/>
      <c r="E96" s="219"/>
      <c r="F96" s="219"/>
      <c r="G96" s="219"/>
    </row>
    <row r="97" spans="2:7">
      <c r="B97" s="885" t="s">
        <v>2189</v>
      </c>
      <c r="C97" s="885" t="s">
        <v>23</v>
      </c>
      <c r="D97" s="889" t="s">
        <v>24</v>
      </c>
      <c r="E97" s="267" t="s">
        <v>141</v>
      </c>
      <c r="F97" s="267" t="s">
        <v>141</v>
      </c>
      <c r="G97" s="267" t="s">
        <v>2188</v>
      </c>
    </row>
    <row r="98" spans="2:7">
      <c r="B98" s="886"/>
      <c r="C98" s="886"/>
      <c r="D98" s="890"/>
      <c r="E98" s="267" t="s">
        <v>1130</v>
      </c>
      <c r="F98" s="267" t="s">
        <v>26</v>
      </c>
      <c r="G98" s="267" t="s">
        <v>27</v>
      </c>
    </row>
    <row r="99" spans="2:7" ht="16.5" customHeight="1">
      <c r="B99" s="242"/>
      <c r="C99" s="242"/>
      <c r="D99" s="881" t="s">
        <v>2187</v>
      </c>
      <c r="E99" s="213">
        <f t="shared" ref="E99:E104" si="14">F99-5</f>
        <v>45104</v>
      </c>
      <c r="F99" s="213">
        <v>45109</v>
      </c>
      <c r="G99" s="213">
        <f t="shared" ref="G99:G104" si="15">F99+27</f>
        <v>45136</v>
      </c>
    </row>
    <row r="100" spans="2:7">
      <c r="B100" s="242" t="s">
        <v>508</v>
      </c>
      <c r="C100" s="242" t="s">
        <v>2186</v>
      </c>
      <c r="D100" s="882"/>
      <c r="E100" s="213">
        <f t="shared" si="14"/>
        <v>45111</v>
      </c>
      <c r="F100" s="213">
        <f>F99+7</f>
        <v>45116</v>
      </c>
      <c r="G100" s="213">
        <f t="shared" si="15"/>
        <v>45143</v>
      </c>
    </row>
    <row r="101" spans="2:7">
      <c r="B101" s="242" t="s">
        <v>509</v>
      </c>
      <c r="C101" s="242" t="s">
        <v>2185</v>
      </c>
      <c r="D101" s="882"/>
      <c r="E101" s="213">
        <f t="shared" si="14"/>
        <v>45118</v>
      </c>
      <c r="F101" s="213">
        <f>F100+7</f>
        <v>45123</v>
      </c>
      <c r="G101" s="213">
        <f t="shared" si="15"/>
        <v>45150</v>
      </c>
    </row>
    <row r="102" spans="2:7">
      <c r="B102" s="242" t="s">
        <v>510</v>
      </c>
      <c r="C102" s="242" t="s">
        <v>2184</v>
      </c>
      <c r="D102" s="883"/>
      <c r="E102" s="213">
        <f t="shared" si="14"/>
        <v>45125</v>
      </c>
      <c r="F102" s="213">
        <f>F101+7</f>
        <v>45130</v>
      </c>
      <c r="G102" s="213">
        <f t="shared" si="15"/>
        <v>45157</v>
      </c>
    </row>
    <row r="103" spans="2:7">
      <c r="B103" s="242" t="s">
        <v>511</v>
      </c>
      <c r="C103" s="242" t="s">
        <v>2183</v>
      </c>
      <c r="D103" s="883"/>
      <c r="E103" s="213">
        <f t="shared" si="14"/>
        <v>45132</v>
      </c>
      <c r="F103" s="213">
        <f>F102+7</f>
        <v>45137</v>
      </c>
      <c r="G103" s="213">
        <f t="shared" si="15"/>
        <v>45164</v>
      </c>
    </row>
    <row r="104" spans="2:7">
      <c r="B104" s="242" t="s">
        <v>512</v>
      </c>
      <c r="C104" s="242" t="s">
        <v>2182</v>
      </c>
      <c r="D104" s="880"/>
      <c r="E104" s="213">
        <f t="shared" si="14"/>
        <v>45139</v>
      </c>
      <c r="F104" s="213">
        <f>F103+7</f>
        <v>45144</v>
      </c>
      <c r="G104" s="213">
        <f t="shared" si="15"/>
        <v>45171</v>
      </c>
    </row>
    <row r="105" spans="2:7">
      <c r="B105" s="240"/>
      <c r="C105" s="240"/>
      <c r="D105" s="253"/>
      <c r="E105" s="219"/>
      <c r="F105" s="219"/>
      <c r="G105" s="219"/>
    </row>
    <row r="106" spans="2:7">
      <c r="B106" s="240"/>
      <c r="C106" s="240"/>
      <c r="D106" s="253"/>
      <c r="E106" s="219"/>
      <c r="F106" s="219"/>
      <c r="G106" s="219"/>
    </row>
    <row r="107" spans="2:7">
      <c r="B107" s="885" t="s">
        <v>1733</v>
      </c>
      <c r="C107" s="885" t="s">
        <v>23</v>
      </c>
      <c r="D107" s="889" t="s">
        <v>24</v>
      </c>
      <c r="E107" s="267" t="s">
        <v>141</v>
      </c>
      <c r="F107" s="267" t="s">
        <v>141</v>
      </c>
      <c r="G107" s="267" t="s">
        <v>2181</v>
      </c>
    </row>
    <row r="108" spans="2:7">
      <c r="B108" s="886"/>
      <c r="C108" s="886"/>
      <c r="D108" s="890"/>
      <c r="E108" s="267" t="s">
        <v>1130</v>
      </c>
      <c r="F108" s="267" t="s">
        <v>26</v>
      </c>
      <c r="G108" s="267" t="s">
        <v>27</v>
      </c>
    </row>
    <row r="109" spans="2:7" ht="16.5" customHeight="1">
      <c r="B109" s="213" t="s">
        <v>2134</v>
      </c>
      <c r="C109" s="307" t="s">
        <v>231</v>
      </c>
      <c r="D109" s="881" t="s">
        <v>2180</v>
      </c>
      <c r="E109" s="213">
        <f>F109-4</f>
        <v>45101</v>
      </c>
      <c r="F109" s="213">
        <v>45105</v>
      </c>
      <c r="G109" s="213">
        <f>F109+34</f>
        <v>45139</v>
      </c>
    </row>
    <row r="110" spans="2:7">
      <c r="B110" s="213" t="s">
        <v>288</v>
      </c>
      <c r="C110" s="307" t="s">
        <v>231</v>
      </c>
      <c r="D110" s="882"/>
      <c r="E110" s="213">
        <f>F110-4</f>
        <v>45108</v>
      </c>
      <c r="F110" s="213">
        <f>F109+7</f>
        <v>45112</v>
      </c>
      <c r="G110" s="213">
        <f>F110+34</f>
        <v>45146</v>
      </c>
    </row>
    <row r="111" spans="2:7" ht="16.5" customHeight="1">
      <c r="B111" s="213" t="s">
        <v>2132</v>
      </c>
      <c r="C111" s="307" t="s">
        <v>231</v>
      </c>
      <c r="D111" s="882"/>
      <c r="E111" s="213">
        <f>F111-4</f>
        <v>45115</v>
      </c>
      <c r="F111" s="213">
        <f>F110+7</f>
        <v>45119</v>
      </c>
      <c r="G111" s="213">
        <f>F111+34</f>
        <v>45153</v>
      </c>
    </row>
    <row r="112" spans="2:7">
      <c r="B112" s="213" t="s">
        <v>355</v>
      </c>
      <c r="C112" s="307" t="s">
        <v>231</v>
      </c>
      <c r="D112" s="883"/>
      <c r="E112" s="213">
        <f>F112-4</f>
        <v>45122</v>
      </c>
      <c r="F112" s="213">
        <f>F111+7</f>
        <v>45126</v>
      </c>
      <c r="G112" s="213">
        <f>F112+34</f>
        <v>45160</v>
      </c>
    </row>
    <row r="113" spans="1:7">
      <c r="B113" s="213" t="s">
        <v>2129</v>
      </c>
      <c r="C113" s="307" t="s">
        <v>231</v>
      </c>
      <c r="D113" s="880"/>
      <c r="E113" s="213">
        <f>F113-4</f>
        <v>45129</v>
      </c>
      <c r="F113" s="213">
        <f>F112+7</f>
        <v>45133</v>
      </c>
      <c r="G113" s="213">
        <f>F113+34</f>
        <v>45167</v>
      </c>
    </row>
    <row r="114" spans="1:7">
      <c r="B114" s="240"/>
      <c r="C114" s="240"/>
      <c r="D114" s="253"/>
      <c r="E114" s="219"/>
      <c r="F114" s="219"/>
      <c r="G114" s="219"/>
    </row>
    <row r="115" spans="1:7">
      <c r="A115" s="251" t="s">
        <v>2179</v>
      </c>
      <c r="B115" s="251"/>
      <c r="C115" s="251"/>
      <c r="G115" s="249"/>
    </row>
    <row r="116" spans="1:7">
      <c r="B116" s="885" t="s">
        <v>1733</v>
      </c>
      <c r="C116" s="885" t="s">
        <v>23</v>
      </c>
      <c r="D116" s="889" t="s">
        <v>24</v>
      </c>
      <c r="E116" s="267" t="s">
        <v>141</v>
      </c>
      <c r="F116" s="267" t="s">
        <v>141</v>
      </c>
      <c r="G116" s="267" t="s">
        <v>2178</v>
      </c>
    </row>
    <row r="117" spans="1:7">
      <c r="B117" s="886"/>
      <c r="C117" s="886"/>
      <c r="D117" s="890"/>
      <c r="E117" s="267" t="s">
        <v>1130</v>
      </c>
      <c r="F117" s="267" t="s">
        <v>26</v>
      </c>
      <c r="G117" s="267" t="s">
        <v>27</v>
      </c>
    </row>
    <row r="118" spans="1:7" ht="16.5" customHeight="1">
      <c r="B118" s="213" t="s">
        <v>318</v>
      </c>
      <c r="C118" s="213" t="s">
        <v>209</v>
      </c>
      <c r="D118" s="881" t="s">
        <v>2067</v>
      </c>
      <c r="E118" s="213">
        <f t="shared" ref="E118:E123" si="16">F118-4</f>
        <v>45105</v>
      </c>
      <c r="F118" s="213">
        <v>45109</v>
      </c>
      <c r="G118" s="213">
        <f t="shared" ref="G118:G123" si="17">F118+35</f>
        <v>45144</v>
      </c>
    </row>
    <row r="119" spans="1:7">
      <c r="B119" s="213"/>
      <c r="C119" s="213"/>
      <c r="D119" s="882"/>
      <c r="E119" s="213">
        <f t="shared" si="16"/>
        <v>45112</v>
      </c>
      <c r="F119" s="213">
        <f>F118+7</f>
        <v>45116</v>
      </c>
      <c r="G119" s="213">
        <f t="shared" si="17"/>
        <v>45151</v>
      </c>
    </row>
    <row r="120" spans="1:7">
      <c r="B120" s="213" t="s">
        <v>505</v>
      </c>
      <c r="C120" s="213" t="s">
        <v>209</v>
      </c>
      <c r="D120" s="882"/>
      <c r="E120" s="213">
        <f t="shared" si="16"/>
        <v>45119</v>
      </c>
      <c r="F120" s="213">
        <f>F119+7</f>
        <v>45123</v>
      </c>
      <c r="G120" s="213">
        <f t="shared" si="17"/>
        <v>45158</v>
      </c>
    </row>
    <row r="121" spans="1:7">
      <c r="B121" s="213" t="s">
        <v>506</v>
      </c>
      <c r="C121" s="213" t="s">
        <v>30</v>
      </c>
      <c r="D121" s="883"/>
      <c r="E121" s="213">
        <f t="shared" si="16"/>
        <v>45126</v>
      </c>
      <c r="F121" s="213">
        <f>F120+7</f>
        <v>45130</v>
      </c>
      <c r="G121" s="213">
        <f t="shared" si="17"/>
        <v>45165</v>
      </c>
    </row>
    <row r="122" spans="1:7">
      <c r="B122" s="213" t="s">
        <v>507</v>
      </c>
      <c r="C122" s="213" t="s">
        <v>30</v>
      </c>
      <c r="D122" s="883"/>
      <c r="E122" s="213">
        <f t="shared" si="16"/>
        <v>45133</v>
      </c>
      <c r="F122" s="213">
        <f>F121+7</f>
        <v>45137</v>
      </c>
      <c r="G122" s="213">
        <f t="shared" si="17"/>
        <v>45172</v>
      </c>
    </row>
    <row r="123" spans="1:7">
      <c r="B123" s="213" t="s">
        <v>2063</v>
      </c>
      <c r="C123" s="213" t="s">
        <v>82</v>
      </c>
      <c r="D123" s="880"/>
      <c r="E123" s="213">
        <f t="shared" si="16"/>
        <v>45140</v>
      </c>
      <c r="F123" s="213">
        <f>F122+7</f>
        <v>45144</v>
      </c>
      <c r="G123" s="213">
        <f t="shared" si="17"/>
        <v>45179</v>
      </c>
    </row>
    <row r="124" spans="1:7">
      <c r="B124" s="219"/>
      <c r="C124" s="219"/>
      <c r="D124" s="253"/>
      <c r="E124" s="219"/>
      <c r="F124" s="219"/>
      <c r="G124" s="219"/>
    </row>
    <row r="125" spans="1:7">
      <c r="B125" s="885" t="s">
        <v>1733</v>
      </c>
      <c r="C125" s="885" t="s">
        <v>23</v>
      </c>
      <c r="D125" s="889" t="s">
        <v>24</v>
      </c>
      <c r="E125" s="267" t="s">
        <v>141</v>
      </c>
      <c r="F125" s="267" t="s">
        <v>141</v>
      </c>
      <c r="G125" s="267" t="s">
        <v>2177</v>
      </c>
    </row>
    <row r="126" spans="1:7">
      <c r="B126" s="886"/>
      <c r="C126" s="886"/>
      <c r="D126" s="890"/>
      <c r="E126" s="267" t="s">
        <v>1130</v>
      </c>
      <c r="F126" s="267" t="s">
        <v>26</v>
      </c>
      <c r="G126" s="267" t="s">
        <v>27</v>
      </c>
    </row>
    <row r="127" spans="1:7" ht="16.5" customHeight="1">
      <c r="B127" s="213" t="s">
        <v>2168</v>
      </c>
      <c r="C127" s="213" t="s">
        <v>2161</v>
      </c>
      <c r="D127" s="881" t="s">
        <v>2176</v>
      </c>
      <c r="E127" s="213">
        <f>F127-4</f>
        <v>45107</v>
      </c>
      <c r="F127" s="213">
        <v>45111</v>
      </c>
      <c r="G127" s="213">
        <f>F127+38</f>
        <v>45149</v>
      </c>
    </row>
    <row r="128" spans="1:7">
      <c r="B128" s="213" t="s">
        <v>2166</v>
      </c>
      <c r="C128" s="213" t="s">
        <v>2165</v>
      </c>
      <c r="D128" s="882"/>
      <c r="E128" s="213">
        <f>F128-4</f>
        <v>45114</v>
      </c>
      <c r="F128" s="213">
        <f>F127+7</f>
        <v>45118</v>
      </c>
      <c r="G128" s="213">
        <f>F128+38</f>
        <v>45156</v>
      </c>
    </row>
    <row r="129" spans="1:8" ht="16.5" customHeight="1">
      <c r="B129" s="213" t="s">
        <v>2164</v>
      </c>
      <c r="C129" s="213" t="s">
        <v>2161</v>
      </c>
      <c r="D129" s="882"/>
      <c r="E129" s="213">
        <f>F129-4</f>
        <v>45121</v>
      </c>
      <c r="F129" s="213">
        <f>F128+7</f>
        <v>45125</v>
      </c>
      <c r="G129" s="213">
        <f>F129+38</f>
        <v>45163</v>
      </c>
    </row>
    <row r="130" spans="1:8">
      <c r="B130" s="213" t="s">
        <v>2162</v>
      </c>
      <c r="C130" s="213" t="s">
        <v>2161</v>
      </c>
      <c r="D130" s="883"/>
      <c r="E130" s="213">
        <f>F130-4</f>
        <v>45128</v>
      </c>
      <c r="F130" s="213">
        <f>F129+7</f>
        <v>45132</v>
      </c>
      <c r="G130" s="213">
        <f>F130+38</f>
        <v>45170</v>
      </c>
    </row>
    <row r="131" spans="1:8">
      <c r="B131" s="213" t="s">
        <v>2159</v>
      </c>
      <c r="C131" s="213" t="s">
        <v>2112</v>
      </c>
      <c r="D131" s="880"/>
      <c r="E131" s="213">
        <f>F131-4</f>
        <v>45135</v>
      </c>
      <c r="F131" s="213">
        <f>F130+7</f>
        <v>45139</v>
      </c>
      <c r="G131" s="213">
        <f>F131+38</f>
        <v>45177</v>
      </c>
    </row>
    <row r="132" spans="1:8" s="244" customFormat="1">
      <c r="A132" s="261" t="s">
        <v>2175</v>
      </c>
      <c r="B132" s="263"/>
      <c r="C132" s="263"/>
      <c r="D132" s="262"/>
      <c r="E132" s="261"/>
      <c r="F132" s="261"/>
      <c r="G132" s="261"/>
      <c r="H132" s="249"/>
    </row>
    <row r="133" spans="1:8">
      <c r="A133" s="251" t="s">
        <v>2174</v>
      </c>
      <c r="B133" s="247"/>
      <c r="C133" s="247"/>
      <c r="D133" s="248"/>
      <c r="E133" s="247"/>
      <c r="F133" s="251"/>
      <c r="G133" s="251"/>
      <c r="H133" s="244"/>
    </row>
    <row r="134" spans="1:8">
      <c r="A134" s="251"/>
      <c r="B134" s="885" t="s">
        <v>22</v>
      </c>
      <c r="C134" s="885" t="s">
        <v>23</v>
      </c>
      <c r="D134" s="889" t="s">
        <v>24</v>
      </c>
      <c r="E134" s="267" t="s">
        <v>141</v>
      </c>
      <c r="F134" s="267" t="s">
        <v>141</v>
      </c>
      <c r="G134" s="267" t="s">
        <v>2154</v>
      </c>
      <c r="H134" s="267" t="s">
        <v>2169</v>
      </c>
    </row>
    <row r="135" spans="1:8">
      <c r="A135" s="251"/>
      <c r="B135" s="886"/>
      <c r="C135" s="886"/>
      <c r="D135" s="890"/>
      <c r="E135" s="267" t="s">
        <v>1130</v>
      </c>
      <c r="F135" s="267" t="s">
        <v>26</v>
      </c>
      <c r="G135" s="267" t="s">
        <v>27</v>
      </c>
      <c r="H135" s="267" t="s">
        <v>2173</v>
      </c>
    </row>
    <row r="136" spans="1:8" ht="16.5" customHeight="1">
      <c r="A136" s="251"/>
      <c r="B136" s="213" t="s">
        <v>318</v>
      </c>
      <c r="C136" s="213" t="s">
        <v>209</v>
      </c>
      <c r="D136" s="881" t="s">
        <v>2152</v>
      </c>
      <c r="E136" s="213">
        <f t="shared" ref="E136:E141" si="18">F136-4</f>
        <v>45105</v>
      </c>
      <c r="F136" s="213">
        <v>45109</v>
      </c>
      <c r="G136" s="213">
        <f t="shared" ref="G136:G141" si="19">F136+30</f>
        <v>45139</v>
      </c>
      <c r="H136" s="213" t="s">
        <v>2160</v>
      </c>
    </row>
    <row r="137" spans="1:8">
      <c r="A137" s="251"/>
      <c r="B137" s="213"/>
      <c r="C137" s="213"/>
      <c r="D137" s="882"/>
      <c r="E137" s="213">
        <f t="shared" si="18"/>
        <v>45112</v>
      </c>
      <c r="F137" s="213">
        <f>F136+7</f>
        <v>45116</v>
      </c>
      <c r="G137" s="213">
        <f t="shared" si="19"/>
        <v>45146</v>
      </c>
      <c r="H137" s="213" t="s">
        <v>2160</v>
      </c>
    </row>
    <row r="138" spans="1:8">
      <c r="A138" s="251"/>
      <c r="B138" s="213" t="s">
        <v>505</v>
      </c>
      <c r="C138" s="213" t="s">
        <v>209</v>
      </c>
      <c r="D138" s="882"/>
      <c r="E138" s="213">
        <f t="shared" si="18"/>
        <v>45119</v>
      </c>
      <c r="F138" s="213">
        <f>F137+7</f>
        <v>45123</v>
      </c>
      <c r="G138" s="213">
        <f t="shared" si="19"/>
        <v>45153</v>
      </c>
      <c r="H138" s="213" t="s">
        <v>2160</v>
      </c>
    </row>
    <row r="139" spans="1:8">
      <c r="A139" s="251"/>
      <c r="B139" s="213" t="s">
        <v>506</v>
      </c>
      <c r="C139" s="213" t="s">
        <v>30</v>
      </c>
      <c r="D139" s="883"/>
      <c r="E139" s="213">
        <f t="shared" si="18"/>
        <v>45126</v>
      </c>
      <c r="F139" s="213">
        <f>F138+7</f>
        <v>45130</v>
      </c>
      <c r="G139" s="213">
        <f t="shared" si="19"/>
        <v>45160</v>
      </c>
      <c r="H139" s="213" t="s">
        <v>2172</v>
      </c>
    </row>
    <row r="140" spans="1:8">
      <c r="A140" s="251"/>
      <c r="B140" s="213" t="s">
        <v>507</v>
      </c>
      <c r="C140" s="213" t="s">
        <v>30</v>
      </c>
      <c r="D140" s="883"/>
      <c r="E140" s="213">
        <f t="shared" si="18"/>
        <v>45133</v>
      </c>
      <c r="F140" s="213">
        <f>F139+7</f>
        <v>45137</v>
      </c>
      <c r="G140" s="213">
        <f t="shared" si="19"/>
        <v>45167</v>
      </c>
      <c r="H140" s="213" t="s">
        <v>2157</v>
      </c>
    </row>
    <row r="141" spans="1:8">
      <c r="A141" s="251"/>
      <c r="B141" s="213" t="s">
        <v>2063</v>
      </c>
      <c r="C141" s="213" t="s">
        <v>82</v>
      </c>
      <c r="D141" s="880"/>
      <c r="E141" s="213">
        <f t="shared" si="18"/>
        <v>45140</v>
      </c>
      <c r="F141" s="213">
        <f>F140+7</f>
        <v>45144</v>
      </c>
      <c r="G141" s="213">
        <f t="shared" si="19"/>
        <v>45174</v>
      </c>
      <c r="H141" s="213" t="s">
        <v>2160</v>
      </c>
    </row>
    <row r="142" spans="1:8">
      <c r="A142" s="251"/>
      <c r="B142" s="219"/>
      <c r="C142" s="219"/>
      <c r="D142" s="253"/>
      <c r="E142" s="219"/>
      <c r="F142" s="219"/>
      <c r="G142" s="219"/>
      <c r="H142" s="219"/>
    </row>
    <row r="143" spans="1:8">
      <c r="A143" s="251"/>
      <c r="B143" s="885" t="s">
        <v>2171</v>
      </c>
      <c r="C143" s="885" t="s">
        <v>23</v>
      </c>
      <c r="D143" s="889" t="s">
        <v>24</v>
      </c>
      <c r="E143" s="267" t="s">
        <v>141</v>
      </c>
      <c r="F143" s="267" t="s">
        <v>141</v>
      </c>
      <c r="G143" s="267" t="s">
        <v>2170</v>
      </c>
      <c r="H143" s="267" t="s">
        <v>2169</v>
      </c>
    </row>
    <row r="144" spans="1:8">
      <c r="A144" s="251"/>
      <c r="B144" s="886"/>
      <c r="C144" s="886"/>
      <c r="D144" s="890"/>
      <c r="E144" s="267" t="s">
        <v>1130</v>
      </c>
      <c r="F144" s="267" t="s">
        <v>26</v>
      </c>
      <c r="G144" s="267" t="s">
        <v>27</v>
      </c>
      <c r="H144" s="267" t="s">
        <v>1914</v>
      </c>
    </row>
    <row r="145" spans="1:8" ht="16.5" customHeight="1">
      <c r="A145" s="251"/>
      <c r="B145" s="213" t="s">
        <v>2168</v>
      </c>
      <c r="C145" s="213" t="s">
        <v>2163</v>
      </c>
      <c r="D145" s="881" t="s">
        <v>2167</v>
      </c>
      <c r="E145" s="213">
        <f>F145-4</f>
        <v>45107</v>
      </c>
      <c r="F145" s="213">
        <v>45111</v>
      </c>
      <c r="G145" s="213">
        <f>F145+34</f>
        <v>45145</v>
      </c>
      <c r="H145" s="213" t="s">
        <v>2160</v>
      </c>
    </row>
    <row r="146" spans="1:8">
      <c r="A146" s="251"/>
      <c r="B146" s="213" t="s">
        <v>2166</v>
      </c>
      <c r="C146" s="213" t="s">
        <v>2165</v>
      </c>
      <c r="D146" s="882"/>
      <c r="E146" s="213">
        <f>F146-4</f>
        <v>45114</v>
      </c>
      <c r="F146" s="213">
        <f>F145+7</f>
        <v>45118</v>
      </c>
      <c r="G146" s="213">
        <f>F146+34</f>
        <v>45152</v>
      </c>
      <c r="H146" s="213" t="s">
        <v>2160</v>
      </c>
    </row>
    <row r="147" spans="1:8">
      <c r="A147" s="251"/>
      <c r="B147" s="213" t="s">
        <v>2164</v>
      </c>
      <c r="C147" s="213" t="s">
        <v>2163</v>
      </c>
      <c r="D147" s="882"/>
      <c r="E147" s="213">
        <f>F147-4</f>
        <v>45121</v>
      </c>
      <c r="F147" s="213">
        <f>F146+7</f>
        <v>45125</v>
      </c>
      <c r="G147" s="213">
        <f>F147+34</f>
        <v>45159</v>
      </c>
      <c r="H147" s="213" t="s">
        <v>2160</v>
      </c>
    </row>
    <row r="148" spans="1:8">
      <c r="A148" s="251"/>
      <c r="B148" s="213" t="s">
        <v>2162</v>
      </c>
      <c r="C148" s="213" t="s">
        <v>2161</v>
      </c>
      <c r="D148" s="883"/>
      <c r="E148" s="213">
        <f>F148-4</f>
        <v>45128</v>
      </c>
      <c r="F148" s="213">
        <f>F147+7</f>
        <v>45132</v>
      </c>
      <c r="G148" s="213">
        <f>F148+34</f>
        <v>45166</v>
      </c>
      <c r="H148" s="213" t="s">
        <v>2160</v>
      </c>
    </row>
    <row r="149" spans="1:8">
      <c r="A149" s="251"/>
      <c r="B149" s="213" t="s">
        <v>2159</v>
      </c>
      <c r="C149" s="213" t="s">
        <v>2158</v>
      </c>
      <c r="D149" s="880"/>
      <c r="E149" s="213">
        <f>F149-4</f>
        <v>45135</v>
      </c>
      <c r="F149" s="213">
        <f>F148+7</f>
        <v>45139</v>
      </c>
      <c r="G149" s="213">
        <f>F149+34</f>
        <v>45173</v>
      </c>
      <c r="H149" s="213" t="s">
        <v>2157</v>
      </c>
    </row>
    <row r="150" spans="1:8">
      <c r="A150" s="251"/>
      <c r="B150" s="219"/>
      <c r="C150" s="219"/>
      <c r="D150" s="253"/>
      <c r="E150" s="219"/>
      <c r="F150" s="219"/>
    </row>
    <row r="151" spans="1:8">
      <c r="A151" s="251" t="s">
        <v>2156</v>
      </c>
      <c r="C151" s="309"/>
      <c r="E151" s="219"/>
      <c r="F151" s="219"/>
      <c r="G151" s="219"/>
    </row>
    <row r="152" spans="1:8">
      <c r="B152" s="885" t="s">
        <v>22</v>
      </c>
      <c r="C152" s="885" t="s">
        <v>23</v>
      </c>
      <c r="D152" s="889" t="s">
        <v>24</v>
      </c>
      <c r="E152" s="267" t="s">
        <v>141</v>
      </c>
      <c r="F152" s="267" t="s">
        <v>141</v>
      </c>
      <c r="G152" s="267" t="s">
        <v>142</v>
      </c>
      <c r="H152" s="267" t="s">
        <v>2155</v>
      </c>
    </row>
    <row r="153" spans="1:8">
      <c r="B153" s="886"/>
      <c r="C153" s="886"/>
      <c r="D153" s="890"/>
      <c r="E153" s="267" t="s">
        <v>1130</v>
      </c>
      <c r="F153" s="267" t="s">
        <v>26</v>
      </c>
      <c r="G153" s="267" t="s">
        <v>27</v>
      </c>
      <c r="H153" s="267" t="s">
        <v>27</v>
      </c>
    </row>
    <row r="154" spans="1:8" ht="16.5" customHeight="1">
      <c r="B154" s="213" t="s">
        <v>318</v>
      </c>
      <c r="C154" s="213" t="s">
        <v>209</v>
      </c>
      <c r="D154" s="881" t="s">
        <v>2067</v>
      </c>
      <c r="E154" s="213">
        <f t="shared" ref="E154:E159" si="20">F154-4</f>
        <v>45105</v>
      </c>
      <c r="F154" s="213">
        <v>45109</v>
      </c>
      <c r="G154" s="213">
        <f t="shared" ref="G154:G159" si="21">F154+33</f>
        <v>45142</v>
      </c>
      <c r="H154" s="267" t="s">
        <v>2148</v>
      </c>
    </row>
    <row r="155" spans="1:8">
      <c r="B155" s="213"/>
      <c r="C155" s="213"/>
      <c r="D155" s="882"/>
      <c r="E155" s="213">
        <f t="shared" si="20"/>
        <v>45112</v>
      </c>
      <c r="F155" s="213">
        <f>F154+7</f>
        <v>45116</v>
      </c>
      <c r="G155" s="213">
        <f t="shared" si="21"/>
        <v>45149</v>
      </c>
      <c r="H155" s="267" t="s">
        <v>2148</v>
      </c>
    </row>
    <row r="156" spans="1:8">
      <c r="B156" s="213" t="s">
        <v>505</v>
      </c>
      <c r="C156" s="213" t="s">
        <v>209</v>
      </c>
      <c r="D156" s="882"/>
      <c r="E156" s="213">
        <f t="shared" si="20"/>
        <v>45119</v>
      </c>
      <c r="F156" s="213">
        <f>F155+7</f>
        <v>45123</v>
      </c>
      <c r="G156" s="213">
        <f t="shared" si="21"/>
        <v>45156</v>
      </c>
      <c r="H156" s="267" t="s">
        <v>2149</v>
      </c>
    </row>
    <row r="157" spans="1:8">
      <c r="B157" s="213" t="s">
        <v>506</v>
      </c>
      <c r="C157" s="213" t="s">
        <v>30</v>
      </c>
      <c r="D157" s="883"/>
      <c r="E157" s="213">
        <f t="shared" si="20"/>
        <v>45126</v>
      </c>
      <c r="F157" s="213">
        <f>F156+7</f>
        <v>45130</v>
      </c>
      <c r="G157" s="213">
        <f t="shared" si="21"/>
        <v>45163</v>
      </c>
      <c r="H157" s="267" t="s">
        <v>2148</v>
      </c>
    </row>
    <row r="158" spans="1:8">
      <c r="B158" s="213" t="s">
        <v>507</v>
      </c>
      <c r="C158" s="213" t="s">
        <v>30</v>
      </c>
      <c r="D158" s="883"/>
      <c r="E158" s="213">
        <f t="shared" si="20"/>
        <v>45133</v>
      </c>
      <c r="F158" s="213">
        <f>F157+7</f>
        <v>45137</v>
      </c>
      <c r="G158" s="213">
        <f t="shared" si="21"/>
        <v>45170</v>
      </c>
      <c r="H158" s="267" t="s">
        <v>2148</v>
      </c>
    </row>
    <row r="159" spans="1:8">
      <c r="B159" s="213" t="s">
        <v>2063</v>
      </c>
      <c r="C159" s="213" t="s">
        <v>82</v>
      </c>
      <c r="D159" s="880"/>
      <c r="E159" s="213">
        <f t="shared" si="20"/>
        <v>45140</v>
      </c>
      <c r="F159" s="213">
        <f>F158+7</f>
        <v>45144</v>
      </c>
      <c r="G159" s="213">
        <f t="shared" si="21"/>
        <v>45177</v>
      </c>
      <c r="H159" s="267" t="s">
        <v>2149</v>
      </c>
    </row>
    <row r="160" spans="1:8">
      <c r="B160" s="240"/>
      <c r="C160" s="240"/>
      <c r="D160" s="253"/>
      <c r="E160" s="219"/>
      <c r="F160" s="219"/>
      <c r="G160" s="219"/>
    </row>
    <row r="161" spans="1:8">
      <c r="A161" s="251" t="s">
        <v>46</v>
      </c>
      <c r="B161" s="251"/>
      <c r="C161" s="251"/>
      <c r="G161" s="249"/>
      <c r="H161" s="249"/>
    </row>
    <row r="162" spans="1:8">
      <c r="A162" s="251"/>
      <c r="B162" s="885" t="s">
        <v>22</v>
      </c>
      <c r="C162" s="885" t="s">
        <v>23</v>
      </c>
      <c r="D162" s="889" t="s">
        <v>24</v>
      </c>
      <c r="E162" s="267" t="s">
        <v>141</v>
      </c>
      <c r="F162" s="267" t="s">
        <v>141</v>
      </c>
      <c r="G162" s="267" t="s">
        <v>2154</v>
      </c>
      <c r="H162" s="267" t="s">
        <v>2153</v>
      </c>
    </row>
    <row r="163" spans="1:8">
      <c r="A163" s="251"/>
      <c r="B163" s="886"/>
      <c r="C163" s="886"/>
      <c r="D163" s="890"/>
      <c r="E163" s="267" t="s">
        <v>1130</v>
      </c>
      <c r="F163" s="267" t="s">
        <v>26</v>
      </c>
      <c r="G163" s="267" t="s">
        <v>27</v>
      </c>
      <c r="H163" s="267" t="s">
        <v>27</v>
      </c>
    </row>
    <row r="164" spans="1:8" ht="16.5" customHeight="1">
      <c r="A164" s="251"/>
      <c r="B164" s="213" t="s">
        <v>318</v>
      </c>
      <c r="C164" s="213" t="s">
        <v>209</v>
      </c>
      <c r="D164" s="881" t="s">
        <v>2152</v>
      </c>
      <c r="E164" s="213">
        <f t="shared" ref="E164:E169" si="22">F164-4</f>
        <v>45105</v>
      </c>
      <c r="F164" s="213">
        <v>45109</v>
      </c>
      <c r="G164" s="213">
        <f t="shared" ref="G164:G169" si="23">F164+30</f>
        <v>45139</v>
      </c>
      <c r="H164" s="213" t="s">
        <v>38</v>
      </c>
    </row>
    <row r="165" spans="1:8">
      <c r="A165" s="251"/>
      <c r="B165" s="213"/>
      <c r="C165" s="213"/>
      <c r="D165" s="882"/>
      <c r="E165" s="213">
        <f t="shared" si="22"/>
        <v>45112</v>
      </c>
      <c r="F165" s="213">
        <f>F164+7</f>
        <v>45116</v>
      </c>
      <c r="G165" s="213">
        <f t="shared" si="23"/>
        <v>45146</v>
      </c>
      <c r="H165" s="213" t="s">
        <v>38</v>
      </c>
    </row>
    <row r="166" spans="1:8">
      <c r="A166" s="251"/>
      <c r="B166" s="213" t="s">
        <v>505</v>
      </c>
      <c r="C166" s="213" t="s">
        <v>209</v>
      </c>
      <c r="D166" s="882"/>
      <c r="E166" s="213">
        <f t="shared" si="22"/>
        <v>45119</v>
      </c>
      <c r="F166" s="213">
        <f>F165+7</f>
        <v>45123</v>
      </c>
      <c r="G166" s="213">
        <f t="shared" si="23"/>
        <v>45153</v>
      </c>
      <c r="H166" s="213" t="s">
        <v>38</v>
      </c>
    </row>
    <row r="167" spans="1:8">
      <c r="A167" s="251"/>
      <c r="B167" s="213" t="s">
        <v>506</v>
      </c>
      <c r="C167" s="213" t="s">
        <v>30</v>
      </c>
      <c r="D167" s="883"/>
      <c r="E167" s="213">
        <f t="shared" si="22"/>
        <v>45126</v>
      </c>
      <c r="F167" s="213">
        <f>F166+7</f>
        <v>45130</v>
      </c>
      <c r="G167" s="213">
        <f t="shared" si="23"/>
        <v>45160</v>
      </c>
      <c r="H167" s="213" t="s">
        <v>38</v>
      </c>
    </row>
    <row r="168" spans="1:8">
      <c r="A168" s="251"/>
      <c r="B168" s="213" t="s">
        <v>507</v>
      </c>
      <c r="C168" s="213" t="s">
        <v>30</v>
      </c>
      <c r="D168" s="883"/>
      <c r="E168" s="213">
        <f t="shared" si="22"/>
        <v>45133</v>
      </c>
      <c r="F168" s="213">
        <f>F167+7</f>
        <v>45137</v>
      </c>
      <c r="G168" s="213">
        <f t="shared" si="23"/>
        <v>45167</v>
      </c>
      <c r="H168" s="213" t="s">
        <v>38</v>
      </c>
    </row>
    <row r="169" spans="1:8">
      <c r="A169" s="251"/>
      <c r="B169" s="213" t="s">
        <v>2063</v>
      </c>
      <c r="C169" s="213" t="s">
        <v>82</v>
      </c>
      <c r="D169" s="880"/>
      <c r="E169" s="213">
        <f t="shared" si="22"/>
        <v>45140</v>
      </c>
      <c r="F169" s="213">
        <f>F168+7</f>
        <v>45144</v>
      </c>
      <c r="G169" s="213">
        <f t="shared" si="23"/>
        <v>45174</v>
      </c>
      <c r="H169" s="213" t="s">
        <v>38</v>
      </c>
    </row>
    <row r="170" spans="1:8">
      <c r="A170" s="251"/>
      <c r="B170" s="240"/>
      <c r="C170" s="240"/>
      <c r="D170" s="253"/>
      <c r="E170" s="219"/>
      <c r="F170" s="219"/>
      <c r="G170" s="219"/>
      <c r="H170" s="308"/>
    </row>
    <row r="171" spans="1:8">
      <c r="A171" s="901" t="s">
        <v>43</v>
      </c>
      <c r="B171" s="901"/>
      <c r="C171" s="247"/>
      <c r="D171" s="248"/>
      <c r="E171" s="247"/>
      <c r="F171" s="251"/>
      <c r="G171" s="251"/>
      <c r="H171" s="249"/>
    </row>
    <row r="172" spans="1:8">
      <c r="A172" s="251"/>
      <c r="B172" s="885" t="s">
        <v>22</v>
      </c>
      <c r="C172" s="885" t="s">
        <v>23</v>
      </c>
      <c r="D172" s="889" t="s">
        <v>24</v>
      </c>
      <c r="E172" s="267" t="s">
        <v>141</v>
      </c>
      <c r="F172" s="267" t="s">
        <v>141</v>
      </c>
      <c r="G172" s="267" t="s">
        <v>2151</v>
      </c>
      <c r="H172" s="267" t="s">
        <v>44</v>
      </c>
    </row>
    <row r="173" spans="1:8">
      <c r="A173" s="251"/>
      <c r="B173" s="886"/>
      <c r="C173" s="886"/>
      <c r="D173" s="890"/>
      <c r="E173" s="267" t="s">
        <v>1130</v>
      </c>
      <c r="F173" s="267" t="s">
        <v>26</v>
      </c>
      <c r="G173" s="267" t="s">
        <v>27</v>
      </c>
      <c r="H173" s="267" t="s">
        <v>27</v>
      </c>
    </row>
    <row r="174" spans="1:8" ht="16.5" customHeight="1">
      <c r="A174" s="251"/>
      <c r="B174" s="213" t="s">
        <v>318</v>
      </c>
      <c r="C174" s="213" t="s">
        <v>209</v>
      </c>
      <c r="D174" s="881" t="s">
        <v>2067</v>
      </c>
      <c r="E174" s="213">
        <f t="shared" ref="E174:E179" si="24">F174-4</f>
        <v>45105</v>
      </c>
      <c r="F174" s="213">
        <v>45109</v>
      </c>
      <c r="G174" s="213">
        <f t="shared" ref="G174:G179" si="25">F174+33</f>
        <v>45142</v>
      </c>
      <c r="H174" s="267" t="s">
        <v>2150</v>
      </c>
    </row>
    <row r="175" spans="1:8">
      <c r="A175" s="251"/>
      <c r="B175" s="213"/>
      <c r="C175" s="213"/>
      <c r="D175" s="882"/>
      <c r="E175" s="213">
        <f t="shared" si="24"/>
        <v>45112</v>
      </c>
      <c r="F175" s="213">
        <f>F174+7</f>
        <v>45116</v>
      </c>
      <c r="G175" s="213">
        <f t="shared" si="25"/>
        <v>45149</v>
      </c>
      <c r="H175" s="267" t="s">
        <v>2148</v>
      </c>
    </row>
    <row r="176" spans="1:8">
      <c r="A176" s="251" t="s">
        <v>621</v>
      </c>
      <c r="B176" s="213" t="s">
        <v>505</v>
      </c>
      <c r="C176" s="213" t="s">
        <v>209</v>
      </c>
      <c r="D176" s="882"/>
      <c r="E176" s="213">
        <f t="shared" si="24"/>
        <v>45119</v>
      </c>
      <c r="F176" s="213">
        <f>F175+7</f>
        <v>45123</v>
      </c>
      <c r="G176" s="213">
        <f t="shared" si="25"/>
        <v>45156</v>
      </c>
      <c r="H176" s="267" t="s">
        <v>2148</v>
      </c>
    </row>
    <row r="177" spans="1:8">
      <c r="A177" s="251"/>
      <c r="B177" s="213" t="s">
        <v>506</v>
      </c>
      <c r="C177" s="213" t="s">
        <v>30</v>
      </c>
      <c r="D177" s="883"/>
      <c r="E177" s="213">
        <f t="shared" si="24"/>
        <v>45126</v>
      </c>
      <c r="F177" s="213">
        <f>F176+7</f>
        <v>45130</v>
      </c>
      <c r="G177" s="213">
        <f t="shared" si="25"/>
        <v>45163</v>
      </c>
      <c r="H177" s="267" t="s">
        <v>2148</v>
      </c>
    </row>
    <row r="178" spans="1:8">
      <c r="A178" s="251"/>
      <c r="B178" s="213" t="s">
        <v>507</v>
      </c>
      <c r="C178" s="213" t="s">
        <v>30</v>
      </c>
      <c r="D178" s="883"/>
      <c r="E178" s="213">
        <f t="shared" si="24"/>
        <v>45133</v>
      </c>
      <c r="F178" s="213">
        <f>F177+7</f>
        <v>45137</v>
      </c>
      <c r="G178" s="213">
        <f t="shared" si="25"/>
        <v>45170</v>
      </c>
      <c r="H178" s="267" t="s">
        <v>2149</v>
      </c>
    </row>
    <row r="179" spans="1:8">
      <c r="A179" s="251"/>
      <c r="B179" s="213" t="s">
        <v>2063</v>
      </c>
      <c r="C179" s="213" t="s">
        <v>82</v>
      </c>
      <c r="D179" s="880"/>
      <c r="E179" s="213">
        <f t="shared" si="24"/>
        <v>45140</v>
      </c>
      <c r="F179" s="213">
        <f>F178+7</f>
        <v>45144</v>
      </c>
      <c r="G179" s="213">
        <f t="shared" si="25"/>
        <v>45177</v>
      </c>
      <c r="H179" s="267" t="s">
        <v>2148</v>
      </c>
    </row>
    <row r="180" spans="1:8">
      <c r="A180" s="251"/>
      <c r="B180" s="240"/>
      <c r="C180" s="240"/>
      <c r="D180" s="253"/>
      <c r="E180" s="219"/>
      <c r="F180" s="219"/>
      <c r="G180" s="219"/>
      <c r="H180" s="219"/>
    </row>
    <row r="181" spans="1:8">
      <c r="A181" s="251" t="s">
        <v>42</v>
      </c>
    </row>
    <row r="182" spans="1:8">
      <c r="A182" s="251"/>
      <c r="B182" s="885" t="s">
        <v>22</v>
      </c>
      <c r="C182" s="885" t="s">
        <v>23</v>
      </c>
      <c r="D182" s="889" t="s">
        <v>24</v>
      </c>
      <c r="E182" s="267" t="s">
        <v>141</v>
      </c>
      <c r="F182" s="267" t="s">
        <v>141</v>
      </c>
      <c r="G182" s="267" t="s">
        <v>2147</v>
      </c>
      <c r="H182" s="267" t="s">
        <v>2146</v>
      </c>
    </row>
    <row r="183" spans="1:8">
      <c r="A183" s="251"/>
      <c r="B183" s="886"/>
      <c r="C183" s="886"/>
      <c r="D183" s="890"/>
      <c r="E183" s="267" t="s">
        <v>1130</v>
      </c>
      <c r="F183" s="267" t="s">
        <v>26</v>
      </c>
      <c r="G183" s="267" t="s">
        <v>27</v>
      </c>
      <c r="H183" s="267" t="s">
        <v>27</v>
      </c>
    </row>
    <row r="184" spans="1:8" ht="16.5" customHeight="1">
      <c r="A184" s="251"/>
      <c r="B184" s="213" t="s">
        <v>318</v>
      </c>
      <c r="C184" s="213" t="s">
        <v>209</v>
      </c>
      <c r="D184" s="881" t="s">
        <v>2067</v>
      </c>
      <c r="E184" s="213">
        <f t="shared" ref="E184:E189" si="26">F184-4</f>
        <v>45105</v>
      </c>
      <c r="F184" s="213">
        <v>45109</v>
      </c>
      <c r="G184" s="213">
        <f t="shared" ref="G184:G189" si="27">F184+30</f>
        <v>45139</v>
      </c>
      <c r="H184" s="267" t="s">
        <v>2131</v>
      </c>
    </row>
    <row r="185" spans="1:8">
      <c r="A185" s="251"/>
      <c r="B185" s="213"/>
      <c r="C185" s="213"/>
      <c r="D185" s="882"/>
      <c r="E185" s="213">
        <f t="shared" si="26"/>
        <v>45112</v>
      </c>
      <c r="F185" s="213">
        <f>F184+7</f>
        <v>45116</v>
      </c>
      <c r="G185" s="213">
        <f t="shared" si="27"/>
        <v>45146</v>
      </c>
      <c r="H185" s="267" t="s">
        <v>2130</v>
      </c>
    </row>
    <row r="186" spans="1:8">
      <c r="A186" s="251"/>
      <c r="B186" s="213" t="s">
        <v>505</v>
      </c>
      <c r="C186" s="213" t="s">
        <v>209</v>
      </c>
      <c r="D186" s="882"/>
      <c r="E186" s="213">
        <f t="shared" si="26"/>
        <v>45119</v>
      </c>
      <c r="F186" s="213">
        <f>F185+7</f>
        <v>45123</v>
      </c>
      <c r="G186" s="213">
        <f t="shared" si="27"/>
        <v>45153</v>
      </c>
      <c r="H186" s="267" t="s">
        <v>2128</v>
      </c>
    </row>
    <row r="187" spans="1:8">
      <c r="A187" s="251"/>
      <c r="B187" s="213" t="s">
        <v>506</v>
      </c>
      <c r="C187" s="213" t="s">
        <v>30</v>
      </c>
      <c r="D187" s="883"/>
      <c r="E187" s="213">
        <f t="shared" si="26"/>
        <v>45126</v>
      </c>
      <c r="F187" s="213">
        <f>F186+7</f>
        <v>45130</v>
      </c>
      <c r="G187" s="213">
        <f t="shared" si="27"/>
        <v>45160</v>
      </c>
      <c r="H187" s="267" t="s">
        <v>2128</v>
      </c>
    </row>
    <row r="188" spans="1:8">
      <c r="A188" s="251"/>
      <c r="B188" s="213" t="s">
        <v>507</v>
      </c>
      <c r="C188" s="213" t="s">
        <v>30</v>
      </c>
      <c r="D188" s="883"/>
      <c r="E188" s="213">
        <f t="shared" si="26"/>
        <v>45133</v>
      </c>
      <c r="F188" s="213">
        <f>F187+7</f>
        <v>45137</v>
      </c>
      <c r="G188" s="213">
        <f t="shared" si="27"/>
        <v>45167</v>
      </c>
      <c r="H188" s="267" t="s">
        <v>2128</v>
      </c>
    </row>
    <row r="189" spans="1:8">
      <c r="A189" s="251"/>
      <c r="B189" s="213" t="s">
        <v>2063</v>
      </c>
      <c r="C189" s="213" t="s">
        <v>82</v>
      </c>
      <c r="D189" s="880"/>
      <c r="E189" s="213">
        <f t="shared" si="26"/>
        <v>45140</v>
      </c>
      <c r="F189" s="213">
        <f>F188+7</f>
        <v>45144</v>
      </c>
      <c r="G189" s="213">
        <f t="shared" si="27"/>
        <v>45174</v>
      </c>
      <c r="H189" s="267" t="s">
        <v>2128</v>
      </c>
    </row>
    <row r="190" spans="1:8">
      <c r="A190" s="251"/>
      <c r="B190" s="240"/>
      <c r="C190" s="240"/>
      <c r="D190" s="253"/>
      <c r="E190" s="219"/>
      <c r="F190" s="219"/>
      <c r="G190" s="219"/>
      <c r="H190" s="219"/>
    </row>
    <row r="191" spans="1:8">
      <c r="A191" s="251" t="s">
        <v>37</v>
      </c>
    </row>
    <row r="192" spans="1:8">
      <c r="B192" s="885" t="s">
        <v>22</v>
      </c>
      <c r="C192" s="885" t="s">
        <v>23</v>
      </c>
      <c r="D192" s="889" t="s">
        <v>24</v>
      </c>
      <c r="E192" s="267" t="s">
        <v>141</v>
      </c>
      <c r="F192" s="267" t="s">
        <v>141</v>
      </c>
      <c r="G192" s="267" t="s">
        <v>2145</v>
      </c>
      <c r="H192" s="267" t="s">
        <v>2144</v>
      </c>
    </row>
    <row r="193" spans="1:8">
      <c r="B193" s="886"/>
      <c r="C193" s="886"/>
      <c r="D193" s="890"/>
      <c r="E193" s="267" t="s">
        <v>1130</v>
      </c>
      <c r="F193" s="267" t="s">
        <v>26</v>
      </c>
      <c r="G193" s="267" t="s">
        <v>27</v>
      </c>
      <c r="H193" s="267" t="s">
        <v>1726</v>
      </c>
    </row>
    <row r="194" spans="1:8" ht="16.5" customHeight="1">
      <c r="B194" s="213" t="s">
        <v>2143</v>
      </c>
      <c r="C194" s="213" t="s">
        <v>108</v>
      </c>
      <c r="D194" s="881" t="s">
        <v>2142</v>
      </c>
      <c r="E194" s="213">
        <f t="shared" ref="E194:E199" si="28">F194-5</f>
        <v>45099</v>
      </c>
      <c r="F194" s="213">
        <v>45104</v>
      </c>
      <c r="G194" s="213">
        <v>45111</v>
      </c>
      <c r="H194" s="267" t="s">
        <v>2141</v>
      </c>
    </row>
    <row r="195" spans="1:8">
      <c r="B195" s="213" t="s">
        <v>321</v>
      </c>
      <c r="C195" s="213" t="s">
        <v>108</v>
      </c>
      <c r="D195" s="882"/>
      <c r="E195" s="213">
        <f t="shared" si="28"/>
        <v>45106</v>
      </c>
      <c r="F195" s="213">
        <f>F194+7</f>
        <v>45111</v>
      </c>
      <c r="G195" s="213">
        <f>F195+32</f>
        <v>45143</v>
      </c>
      <c r="H195" s="267" t="s">
        <v>2139</v>
      </c>
    </row>
    <row r="196" spans="1:8">
      <c r="B196" s="213" t="s">
        <v>526</v>
      </c>
      <c r="C196" s="213" t="s">
        <v>59</v>
      </c>
      <c r="D196" s="882"/>
      <c r="E196" s="213">
        <f t="shared" si="28"/>
        <v>45113</v>
      </c>
      <c r="F196" s="213">
        <f>F195+7</f>
        <v>45118</v>
      </c>
      <c r="G196" s="213">
        <f>F196+32</f>
        <v>45150</v>
      </c>
      <c r="H196" s="267" t="s">
        <v>2140</v>
      </c>
    </row>
    <row r="197" spans="1:8">
      <c r="B197" s="213" t="s">
        <v>527</v>
      </c>
      <c r="C197" s="213" t="s">
        <v>159</v>
      </c>
      <c r="D197" s="883"/>
      <c r="E197" s="213">
        <f t="shared" si="28"/>
        <v>45120</v>
      </c>
      <c r="F197" s="213">
        <f>F196+7</f>
        <v>45125</v>
      </c>
      <c r="G197" s="213">
        <f>F197+32</f>
        <v>45157</v>
      </c>
      <c r="H197" s="267" t="s">
        <v>2139</v>
      </c>
    </row>
    <row r="198" spans="1:8">
      <c r="B198" s="213" t="s">
        <v>528</v>
      </c>
      <c r="C198" s="213" t="s">
        <v>209</v>
      </c>
      <c r="D198" s="883"/>
      <c r="E198" s="213">
        <f t="shared" si="28"/>
        <v>45127</v>
      </c>
      <c r="F198" s="213">
        <f>F197+7</f>
        <v>45132</v>
      </c>
      <c r="G198" s="213">
        <f>F198+32</f>
        <v>45164</v>
      </c>
      <c r="H198" s="267" t="s">
        <v>2139</v>
      </c>
    </row>
    <row r="199" spans="1:8">
      <c r="B199" s="213" t="s">
        <v>529</v>
      </c>
      <c r="C199" s="213" t="s">
        <v>231</v>
      </c>
      <c r="D199" s="880"/>
      <c r="E199" s="213">
        <f t="shared" si="28"/>
        <v>45134</v>
      </c>
      <c r="F199" s="213">
        <f>F198+7</f>
        <v>45139</v>
      </c>
      <c r="G199" s="213">
        <f>F199+32</f>
        <v>45171</v>
      </c>
      <c r="H199" s="267" t="s">
        <v>2139</v>
      </c>
    </row>
    <row r="200" spans="1:8">
      <c r="B200" s="219"/>
      <c r="C200" s="219"/>
      <c r="D200" s="253"/>
      <c r="E200" s="219"/>
      <c r="F200" s="219"/>
      <c r="G200" s="219"/>
      <c r="H200" s="308"/>
    </row>
    <row r="201" spans="1:8">
      <c r="A201" s="251" t="s">
        <v>2138</v>
      </c>
      <c r="H201" s="219"/>
    </row>
    <row r="202" spans="1:8">
      <c r="B202" s="885" t="s">
        <v>22</v>
      </c>
      <c r="C202" s="885" t="s">
        <v>23</v>
      </c>
      <c r="D202" s="889" t="s">
        <v>24</v>
      </c>
      <c r="E202" s="267" t="s">
        <v>141</v>
      </c>
      <c r="F202" s="267" t="s">
        <v>141</v>
      </c>
      <c r="G202" s="267" t="s">
        <v>2137</v>
      </c>
      <c r="H202" s="267" t="s">
        <v>2136</v>
      </c>
    </row>
    <row r="203" spans="1:8">
      <c r="B203" s="886"/>
      <c r="C203" s="886"/>
      <c r="D203" s="890"/>
      <c r="E203" s="267" t="s">
        <v>1130</v>
      </c>
      <c r="F203" s="267" t="s">
        <v>26</v>
      </c>
      <c r="G203" s="267" t="s">
        <v>27</v>
      </c>
      <c r="H203" s="267" t="s">
        <v>2135</v>
      </c>
    </row>
    <row r="204" spans="1:8" ht="16.5" customHeight="1">
      <c r="B204" s="213" t="s">
        <v>2134</v>
      </c>
      <c r="C204" s="307" t="s">
        <v>231</v>
      </c>
      <c r="D204" s="881" t="s">
        <v>2133</v>
      </c>
      <c r="E204" s="213">
        <f>F204-4</f>
        <v>45101</v>
      </c>
      <c r="F204" s="213">
        <v>45105</v>
      </c>
      <c r="G204" s="213">
        <f>F204+33</f>
        <v>45138</v>
      </c>
      <c r="H204" s="267" t="s">
        <v>2128</v>
      </c>
    </row>
    <row r="205" spans="1:8">
      <c r="B205" s="213" t="s">
        <v>288</v>
      </c>
      <c r="C205" s="307" t="s">
        <v>231</v>
      </c>
      <c r="D205" s="882"/>
      <c r="E205" s="213">
        <f>F205-4</f>
        <v>45108</v>
      </c>
      <c r="F205" s="213">
        <f>F204+7</f>
        <v>45112</v>
      </c>
      <c r="G205" s="213">
        <f>F205+33</f>
        <v>45145</v>
      </c>
      <c r="H205" s="267" t="s">
        <v>2131</v>
      </c>
    </row>
    <row r="206" spans="1:8">
      <c r="B206" s="213" t="s">
        <v>2132</v>
      </c>
      <c r="C206" s="307" t="s">
        <v>231</v>
      </c>
      <c r="D206" s="882"/>
      <c r="E206" s="213">
        <f>F206-4</f>
        <v>45115</v>
      </c>
      <c r="F206" s="213">
        <f>F205+7</f>
        <v>45119</v>
      </c>
      <c r="G206" s="213">
        <f>F206+33</f>
        <v>45152</v>
      </c>
      <c r="H206" s="267" t="s">
        <v>2131</v>
      </c>
    </row>
    <row r="207" spans="1:8">
      <c r="B207" s="213" t="s">
        <v>355</v>
      </c>
      <c r="C207" s="307" t="s">
        <v>231</v>
      </c>
      <c r="D207" s="883"/>
      <c r="E207" s="213">
        <f>F207-4</f>
        <v>45122</v>
      </c>
      <c r="F207" s="213">
        <f>F206+7</f>
        <v>45126</v>
      </c>
      <c r="G207" s="213">
        <f>F207+33</f>
        <v>45159</v>
      </c>
      <c r="H207" s="267" t="s">
        <v>2130</v>
      </c>
    </row>
    <row r="208" spans="1:8">
      <c r="B208" s="213" t="s">
        <v>2129</v>
      </c>
      <c r="C208" s="307" t="s">
        <v>231</v>
      </c>
      <c r="D208" s="880"/>
      <c r="E208" s="213">
        <f>F208-4</f>
        <v>45129</v>
      </c>
      <c r="F208" s="213">
        <f>F207+7</f>
        <v>45133</v>
      </c>
      <c r="G208" s="213">
        <f>F208+33</f>
        <v>45166</v>
      </c>
      <c r="H208" s="267" t="s">
        <v>2128</v>
      </c>
    </row>
    <row r="209" spans="1:8">
      <c r="B209" s="240"/>
      <c r="C209" s="240"/>
      <c r="D209" s="253"/>
      <c r="E209" s="219"/>
      <c r="F209" s="219"/>
      <c r="G209" s="219"/>
      <c r="H209" s="219"/>
    </row>
    <row r="210" spans="1:8">
      <c r="A210" s="261" t="s">
        <v>155</v>
      </c>
      <c r="B210" s="263"/>
      <c r="C210" s="263"/>
      <c r="D210" s="262"/>
      <c r="E210" s="261"/>
      <c r="F210" s="261"/>
      <c r="G210" s="261"/>
      <c r="H210" s="219"/>
    </row>
    <row r="211" spans="1:8">
      <c r="A211" s="251" t="s">
        <v>2127</v>
      </c>
      <c r="B211" s="210"/>
      <c r="C211" s="210"/>
    </row>
    <row r="212" spans="1:8">
      <c r="B212" s="885" t="s">
        <v>22</v>
      </c>
      <c r="C212" s="885" t="s">
        <v>23</v>
      </c>
      <c r="D212" s="889" t="s">
        <v>24</v>
      </c>
      <c r="E212" s="267" t="s">
        <v>141</v>
      </c>
      <c r="F212" s="267" t="s">
        <v>141</v>
      </c>
      <c r="G212" s="267" t="s">
        <v>2126</v>
      </c>
    </row>
    <row r="213" spans="1:8">
      <c r="B213" s="886"/>
      <c r="C213" s="886"/>
      <c r="D213" s="890"/>
      <c r="E213" s="267" t="s">
        <v>1130</v>
      </c>
      <c r="F213" s="267" t="s">
        <v>26</v>
      </c>
      <c r="G213" s="267" t="s">
        <v>27</v>
      </c>
    </row>
    <row r="214" spans="1:8" ht="16.5" customHeight="1">
      <c r="B214" s="213" t="s">
        <v>2125</v>
      </c>
      <c r="C214" s="213" t="s">
        <v>2124</v>
      </c>
      <c r="D214" s="881" t="s">
        <v>2123</v>
      </c>
      <c r="E214" s="213">
        <f>F214-4</f>
        <v>45105</v>
      </c>
      <c r="F214" s="213">
        <v>45109</v>
      </c>
      <c r="G214" s="213">
        <f>F214+32</f>
        <v>45141</v>
      </c>
    </row>
    <row r="215" spans="1:8">
      <c r="B215" s="213" t="s">
        <v>2122</v>
      </c>
      <c r="C215" s="213" t="s">
        <v>209</v>
      </c>
      <c r="D215" s="882"/>
      <c r="E215" s="213">
        <f>F215-4</f>
        <v>45112</v>
      </c>
      <c r="F215" s="213">
        <f>F214+7</f>
        <v>45116</v>
      </c>
      <c r="G215" s="213">
        <f>F215+32</f>
        <v>45148</v>
      </c>
    </row>
    <row r="216" spans="1:8">
      <c r="B216" s="213" t="s">
        <v>2121</v>
      </c>
      <c r="C216" s="213" t="s">
        <v>2117</v>
      </c>
      <c r="D216" s="882"/>
      <c r="E216" s="213">
        <f>F216-4</f>
        <v>45119</v>
      </c>
      <c r="F216" s="213">
        <f>F215+7</f>
        <v>45123</v>
      </c>
      <c r="G216" s="213">
        <f>F216+32</f>
        <v>45155</v>
      </c>
    </row>
    <row r="217" spans="1:8">
      <c r="B217" s="213" t="s">
        <v>2120</v>
      </c>
      <c r="C217" s="213" t="s">
        <v>2119</v>
      </c>
      <c r="D217" s="883"/>
      <c r="E217" s="213">
        <f>F217-4</f>
        <v>45126</v>
      </c>
      <c r="F217" s="213">
        <f>F216+7</f>
        <v>45130</v>
      </c>
      <c r="G217" s="213">
        <f>F217+32</f>
        <v>45162</v>
      </c>
    </row>
    <row r="218" spans="1:8">
      <c r="B218" s="213" t="s">
        <v>2118</v>
      </c>
      <c r="C218" s="213" t="s">
        <v>2117</v>
      </c>
      <c r="D218" s="880"/>
      <c r="E218" s="213">
        <f>F218-4</f>
        <v>45133</v>
      </c>
      <c r="F218" s="213">
        <f>F217+7</f>
        <v>45137</v>
      </c>
      <c r="G218" s="213">
        <f>F218+32</f>
        <v>45169</v>
      </c>
    </row>
    <row r="219" spans="1:8">
      <c r="B219" s="219"/>
      <c r="C219" s="219"/>
      <c r="D219" s="253"/>
      <c r="E219" s="219"/>
      <c r="F219" s="219"/>
      <c r="G219" s="219"/>
    </row>
    <row r="220" spans="1:8">
      <c r="B220" s="885" t="s">
        <v>22</v>
      </c>
      <c r="C220" s="885" t="s">
        <v>23</v>
      </c>
      <c r="D220" s="889" t="s">
        <v>24</v>
      </c>
      <c r="E220" s="267" t="s">
        <v>141</v>
      </c>
      <c r="F220" s="267" t="s">
        <v>141</v>
      </c>
      <c r="G220" s="267" t="s">
        <v>2116</v>
      </c>
    </row>
    <row r="221" spans="1:8">
      <c r="B221" s="886"/>
      <c r="C221" s="886"/>
      <c r="D221" s="890"/>
      <c r="E221" s="267" t="s">
        <v>1130</v>
      </c>
      <c r="F221" s="267" t="s">
        <v>26</v>
      </c>
      <c r="G221" s="267" t="s">
        <v>27</v>
      </c>
    </row>
    <row r="222" spans="1:8" ht="16.5" customHeight="1">
      <c r="B222" s="213" t="s">
        <v>323</v>
      </c>
      <c r="C222" s="213" t="s">
        <v>2090</v>
      </c>
      <c r="D222" s="881" t="s">
        <v>2089</v>
      </c>
      <c r="E222" s="213">
        <f t="shared" ref="E222:E227" si="29">F222-4</f>
        <v>45102</v>
      </c>
      <c r="F222" s="213">
        <v>45106</v>
      </c>
      <c r="G222" s="213">
        <f t="shared" ref="G222:G227" si="30">F222+31</f>
        <v>45137</v>
      </c>
    </row>
    <row r="223" spans="1:8" ht="16.5" customHeight="1">
      <c r="B223" s="213" t="s">
        <v>28</v>
      </c>
      <c r="C223" s="213" t="s">
        <v>12</v>
      </c>
      <c r="D223" s="882"/>
      <c r="E223" s="213">
        <f t="shared" si="29"/>
        <v>45109</v>
      </c>
      <c r="F223" s="213">
        <f>F222+7</f>
        <v>45113</v>
      </c>
      <c r="G223" s="213">
        <f t="shared" si="30"/>
        <v>45144</v>
      </c>
    </row>
    <row r="224" spans="1:8" ht="16.5" customHeight="1">
      <c r="B224" s="213" t="s">
        <v>539</v>
      </c>
      <c r="C224" s="213" t="s">
        <v>2088</v>
      </c>
      <c r="D224" s="882"/>
      <c r="E224" s="213">
        <f t="shared" si="29"/>
        <v>45116</v>
      </c>
      <c r="F224" s="213">
        <f>F223+7</f>
        <v>45120</v>
      </c>
      <c r="G224" s="213">
        <f t="shared" si="30"/>
        <v>45151</v>
      </c>
    </row>
    <row r="225" spans="1:7">
      <c r="B225" s="213" t="s">
        <v>335</v>
      </c>
      <c r="C225" s="213" t="s">
        <v>540</v>
      </c>
      <c r="D225" s="882"/>
      <c r="E225" s="213">
        <f t="shared" si="29"/>
        <v>45123</v>
      </c>
      <c r="F225" s="213">
        <f>F224+7</f>
        <v>45127</v>
      </c>
      <c r="G225" s="213">
        <f t="shared" si="30"/>
        <v>45158</v>
      </c>
    </row>
    <row r="226" spans="1:7">
      <c r="B226" s="213" t="s">
        <v>1179</v>
      </c>
      <c r="C226" s="213"/>
      <c r="D226" s="883"/>
      <c r="E226" s="213">
        <f t="shared" si="29"/>
        <v>45130</v>
      </c>
      <c r="F226" s="213">
        <f>F225+7</f>
        <v>45134</v>
      </c>
      <c r="G226" s="213">
        <f t="shared" si="30"/>
        <v>45165</v>
      </c>
    </row>
    <row r="227" spans="1:7">
      <c r="B227" s="213" t="s">
        <v>2085</v>
      </c>
      <c r="C227" s="213" t="s">
        <v>2084</v>
      </c>
      <c r="D227" s="883"/>
      <c r="E227" s="213">
        <f t="shared" si="29"/>
        <v>45137</v>
      </c>
      <c r="F227" s="213">
        <f>F226+7</f>
        <v>45141</v>
      </c>
      <c r="G227" s="213">
        <f t="shared" si="30"/>
        <v>45172</v>
      </c>
    </row>
    <row r="228" spans="1:7">
      <c r="B228" s="219"/>
      <c r="C228" s="219"/>
      <c r="D228" s="253"/>
      <c r="E228" s="219"/>
      <c r="F228" s="219"/>
      <c r="G228" s="219"/>
    </row>
    <row r="229" spans="1:7" s="251" customFormat="1">
      <c r="A229" s="251" t="s">
        <v>2115</v>
      </c>
      <c r="B229" s="210"/>
      <c r="C229" s="233"/>
      <c r="D229" s="306"/>
      <c r="E229" s="210"/>
      <c r="F229" s="210"/>
      <c r="G229" s="210"/>
    </row>
    <row r="230" spans="1:7">
      <c r="B230" s="885" t="s">
        <v>22</v>
      </c>
      <c r="C230" s="885" t="s">
        <v>23</v>
      </c>
      <c r="D230" s="889" t="s">
        <v>24</v>
      </c>
      <c r="E230" s="267" t="s">
        <v>141</v>
      </c>
      <c r="F230" s="267" t="s">
        <v>141</v>
      </c>
      <c r="G230" s="267" t="s">
        <v>2114</v>
      </c>
    </row>
    <row r="231" spans="1:7">
      <c r="B231" s="886"/>
      <c r="C231" s="886"/>
      <c r="D231" s="890"/>
      <c r="E231" s="267" t="s">
        <v>1130</v>
      </c>
      <c r="F231" s="267" t="s">
        <v>26</v>
      </c>
      <c r="G231" s="267" t="s">
        <v>27</v>
      </c>
    </row>
    <row r="232" spans="1:7" ht="16.5" customHeight="1">
      <c r="B232" s="213"/>
      <c r="C232" s="213"/>
      <c r="D232" s="881" t="s">
        <v>2113</v>
      </c>
      <c r="E232" s="213">
        <f>F232-6</f>
        <v>45100</v>
      </c>
      <c r="F232" s="213">
        <v>45106</v>
      </c>
      <c r="G232" s="213">
        <f>F232+32</f>
        <v>45138</v>
      </c>
    </row>
    <row r="233" spans="1:7">
      <c r="B233" s="213" t="s">
        <v>357</v>
      </c>
      <c r="C233" s="213" t="s">
        <v>2112</v>
      </c>
      <c r="D233" s="882"/>
      <c r="E233" s="213">
        <f>F233-6</f>
        <v>45107</v>
      </c>
      <c r="F233" s="213">
        <f>F232+7</f>
        <v>45113</v>
      </c>
      <c r="G233" s="213">
        <f>F233+32</f>
        <v>45145</v>
      </c>
    </row>
    <row r="234" spans="1:7">
      <c r="B234" s="213" t="s">
        <v>358</v>
      </c>
      <c r="C234" s="213" t="s">
        <v>2111</v>
      </c>
      <c r="D234" s="882"/>
      <c r="E234" s="213">
        <f>F234-6</f>
        <v>45114</v>
      </c>
      <c r="F234" s="213">
        <f>F233+7</f>
        <v>45120</v>
      </c>
      <c r="G234" s="213">
        <f>F234+32</f>
        <v>45152</v>
      </c>
    </row>
    <row r="235" spans="1:7">
      <c r="B235" s="213" t="s">
        <v>359</v>
      </c>
      <c r="C235" s="213" t="s">
        <v>2110</v>
      </c>
      <c r="D235" s="883"/>
      <c r="E235" s="213">
        <f>F235-6</f>
        <v>45121</v>
      </c>
      <c r="F235" s="213">
        <f>F234+7</f>
        <v>45127</v>
      </c>
      <c r="G235" s="213">
        <f>F235+32</f>
        <v>45159</v>
      </c>
    </row>
    <row r="236" spans="1:7">
      <c r="B236" s="213" t="s">
        <v>360</v>
      </c>
      <c r="C236" s="213" t="s">
        <v>2109</v>
      </c>
      <c r="D236" s="880"/>
      <c r="E236" s="213">
        <f>F236-6</f>
        <v>45128</v>
      </c>
      <c r="F236" s="213">
        <f>F235+7</f>
        <v>45134</v>
      </c>
      <c r="G236" s="213">
        <f>F236+32</f>
        <v>45166</v>
      </c>
    </row>
    <row r="237" spans="1:7">
      <c r="B237" s="219"/>
      <c r="C237" s="219"/>
      <c r="D237" s="253"/>
      <c r="E237" s="219"/>
      <c r="F237" s="219"/>
      <c r="G237" s="219"/>
    </row>
    <row r="238" spans="1:7">
      <c r="B238" s="885" t="s">
        <v>22</v>
      </c>
      <c r="C238" s="885" t="s">
        <v>23</v>
      </c>
      <c r="D238" s="889" t="s">
        <v>24</v>
      </c>
      <c r="E238" s="267" t="s">
        <v>141</v>
      </c>
      <c r="F238" s="267" t="s">
        <v>141</v>
      </c>
      <c r="G238" s="267" t="s">
        <v>2108</v>
      </c>
    </row>
    <row r="239" spans="1:7">
      <c r="B239" s="886"/>
      <c r="C239" s="886"/>
      <c r="D239" s="890"/>
      <c r="E239" s="267" t="s">
        <v>1130</v>
      </c>
      <c r="F239" s="267" t="s">
        <v>26</v>
      </c>
      <c r="G239" s="267" t="s">
        <v>27</v>
      </c>
    </row>
    <row r="240" spans="1:7">
      <c r="B240" s="213" t="s">
        <v>2107</v>
      </c>
      <c r="C240" s="213" t="s">
        <v>2106</v>
      </c>
      <c r="D240" s="881" t="s">
        <v>2105</v>
      </c>
      <c r="E240" s="213">
        <f>F240-6</f>
        <v>45105</v>
      </c>
      <c r="F240" s="213">
        <v>45111</v>
      </c>
      <c r="G240" s="213">
        <f>F240+34</f>
        <v>45145</v>
      </c>
    </row>
    <row r="241" spans="1:7">
      <c r="B241" s="213" t="s">
        <v>435</v>
      </c>
      <c r="C241" s="213" t="s">
        <v>2104</v>
      </c>
      <c r="D241" s="882"/>
      <c r="E241" s="213">
        <f>F241-6</f>
        <v>45112</v>
      </c>
      <c r="F241" s="213">
        <f>F240+7</f>
        <v>45118</v>
      </c>
      <c r="G241" s="213">
        <f>F241+34</f>
        <v>45152</v>
      </c>
    </row>
    <row r="242" spans="1:7">
      <c r="B242" s="213" t="s">
        <v>437</v>
      </c>
      <c r="C242" s="213" t="s">
        <v>2103</v>
      </c>
      <c r="D242" s="882"/>
      <c r="E242" s="213">
        <f>F242-6</f>
        <v>45119</v>
      </c>
      <c r="F242" s="213">
        <f>F241+7</f>
        <v>45125</v>
      </c>
      <c r="G242" s="213">
        <f>F242+34</f>
        <v>45159</v>
      </c>
    </row>
    <row r="243" spans="1:7">
      <c r="B243" s="213" t="s">
        <v>439</v>
      </c>
      <c r="C243" s="213" t="s">
        <v>2102</v>
      </c>
      <c r="D243" s="883"/>
      <c r="E243" s="213">
        <f>F243-6</f>
        <v>45126</v>
      </c>
      <c r="F243" s="213">
        <f>F242+7</f>
        <v>45132</v>
      </c>
      <c r="G243" s="213">
        <f>F243+34</f>
        <v>45166</v>
      </c>
    </row>
    <row r="244" spans="1:7">
      <c r="B244" s="213" t="s">
        <v>441</v>
      </c>
      <c r="C244" s="213" t="s">
        <v>2101</v>
      </c>
      <c r="D244" s="880"/>
      <c r="E244" s="213">
        <f>F244-6</f>
        <v>45133</v>
      </c>
      <c r="F244" s="213">
        <f>F243+7</f>
        <v>45139</v>
      </c>
      <c r="G244" s="213">
        <f>F244+34</f>
        <v>45173</v>
      </c>
    </row>
    <row r="245" spans="1:7">
      <c r="B245" s="219"/>
      <c r="C245" s="219"/>
      <c r="D245" s="253"/>
      <c r="E245" s="219"/>
      <c r="F245" s="219"/>
      <c r="G245" s="219"/>
    </row>
    <row r="246" spans="1:7">
      <c r="A246" s="901" t="s">
        <v>2100</v>
      </c>
      <c r="B246" s="901"/>
    </row>
    <row r="247" spans="1:7">
      <c r="B247" s="902" t="s">
        <v>1754</v>
      </c>
      <c r="C247" s="885" t="s">
        <v>23</v>
      </c>
      <c r="D247" s="889" t="s">
        <v>24</v>
      </c>
      <c r="E247" s="267" t="s">
        <v>141</v>
      </c>
      <c r="F247" s="267" t="s">
        <v>141</v>
      </c>
      <c r="G247" s="267" t="s">
        <v>2082</v>
      </c>
    </row>
    <row r="248" spans="1:7">
      <c r="B248" s="903"/>
      <c r="C248" s="886"/>
      <c r="D248" s="890"/>
      <c r="E248" s="267" t="s">
        <v>1130</v>
      </c>
      <c r="F248" s="267" t="s">
        <v>26</v>
      </c>
      <c r="G248" s="267" t="s">
        <v>27</v>
      </c>
    </row>
    <row r="249" spans="1:7">
      <c r="B249" s="213" t="s">
        <v>2099</v>
      </c>
      <c r="C249" s="213" t="s">
        <v>1778</v>
      </c>
      <c r="D249" s="904" t="s">
        <v>2098</v>
      </c>
      <c r="E249" s="213">
        <f>F249-4</f>
        <v>45105</v>
      </c>
      <c r="F249" s="213">
        <v>45109</v>
      </c>
      <c r="G249" s="213">
        <f>F249+38</f>
        <v>45147</v>
      </c>
    </row>
    <row r="250" spans="1:7">
      <c r="B250" s="213" t="s">
        <v>2097</v>
      </c>
      <c r="C250" s="213" t="s">
        <v>1703</v>
      </c>
      <c r="D250" s="905"/>
      <c r="E250" s="213">
        <f>F250-4</f>
        <v>45112</v>
      </c>
      <c r="F250" s="213">
        <f>F249+7</f>
        <v>45116</v>
      </c>
      <c r="G250" s="213">
        <f>F250+38</f>
        <v>45154</v>
      </c>
    </row>
    <row r="251" spans="1:7">
      <c r="B251" s="213" t="s">
        <v>2096</v>
      </c>
      <c r="C251" s="213" t="s">
        <v>1734</v>
      </c>
      <c r="D251" s="905"/>
      <c r="E251" s="213">
        <f>F251-4</f>
        <v>45119</v>
      </c>
      <c r="F251" s="213">
        <f>F250+7</f>
        <v>45123</v>
      </c>
      <c r="G251" s="213">
        <f>F251+38</f>
        <v>45161</v>
      </c>
    </row>
    <row r="252" spans="1:7">
      <c r="B252" s="213" t="s">
        <v>2095</v>
      </c>
      <c r="C252" s="213" t="s">
        <v>1774</v>
      </c>
      <c r="D252" s="905"/>
      <c r="E252" s="213">
        <f>F252-4</f>
        <v>45126</v>
      </c>
      <c r="F252" s="213">
        <f>F251+7</f>
        <v>45130</v>
      </c>
      <c r="G252" s="213">
        <f>F252+38</f>
        <v>45168</v>
      </c>
    </row>
    <row r="253" spans="1:7">
      <c r="B253" s="213" t="s">
        <v>2094</v>
      </c>
      <c r="C253" s="213" t="s">
        <v>408</v>
      </c>
      <c r="D253" s="906"/>
      <c r="E253" s="213">
        <f>F253-4</f>
        <v>45133</v>
      </c>
      <c r="F253" s="213">
        <f>F252+7</f>
        <v>45137</v>
      </c>
      <c r="G253" s="213">
        <f>F253+38</f>
        <v>45175</v>
      </c>
    </row>
    <row r="254" spans="1:7">
      <c r="B254" s="219"/>
      <c r="C254" s="219"/>
      <c r="D254" s="294"/>
      <c r="E254" s="219"/>
      <c r="F254" s="219"/>
      <c r="G254" s="219"/>
    </row>
    <row r="255" spans="1:7">
      <c r="B255" s="902" t="s">
        <v>1754</v>
      </c>
      <c r="C255" s="885" t="s">
        <v>23</v>
      </c>
      <c r="D255" s="889" t="s">
        <v>24</v>
      </c>
      <c r="E255" s="267" t="s">
        <v>141</v>
      </c>
      <c r="F255" s="267" t="s">
        <v>141</v>
      </c>
      <c r="G255" s="267" t="s">
        <v>2093</v>
      </c>
    </row>
    <row r="256" spans="1:7">
      <c r="B256" s="903"/>
      <c r="C256" s="886"/>
      <c r="D256" s="890"/>
      <c r="E256" s="267" t="s">
        <v>1130</v>
      </c>
      <c r="F256" s="267" t="s">
        <v>26</v>
      </c>
      <c r="G256" s="267" t="s">
        <v>27</v>
      </c>
    </row>
    <row r="257" spans="1:8" ht="16.5" customHeight="1">
      <c r="B257" s="213" t="s">
        <v>2041</v>
      </c>
      <c r="C257" s="213" t="s">
        <v>186</v>
      </c>
      <c r="D257" s="895" t="s">
        <v>2040</v>
      </c>
      <c r="E257" s="213">
        <f>F257-4</f>
        <v>45102</v>
      </c>
      <c r="F257" s="213">
        <v>45106</v>
      </c>
      <c r="G257" s="213">
        <f>F257+38</f>
        <v>45144</v>
      </c>
    </row>
    <row r="258" spans="1:8">
      <c r="B258" s="213" t="s">
        <v>289</v>
      </c>
      <c r="C258" s="213" t="s">
        <v>2039</v>
      </c>
      <c r="D258" s="896"/>
      <c r="E258" s="213">
        <f>F258-4</f>
        <v>45109</v>
      </c>
      <c r="F258" s="213">
        <f>F257+7</f>
        <v>45113</v>
      </c>
      <c r="G258" s="213">
        <f>F258+38</f>
        <v>45151</v>
      </c>
    </row>
    <row r="259" spans="1:8">
      <c r="B259" s="213" t="s">
        <v>362</v>
      </c>
      <c r="C259" s="213" t="s">
        <v>2038</v>
      </c>
      <c r="D259" s="896"/>
      <c r="E259" s="213">
        <f>F259-4</f>
        <v>45116</v>
      </c>
      <c r="F259" s="213">
        <f>F258+7</f>
        <v>45120</v>
      </c>
      <c r="G259" s="213">
        <f>F259+38</f>
        <v>45158</v>
      </c>
    </row>
    <row r="260" spans="1:8">
      <c r="B260" s="213" t="s">
        <v>363</v>
      </c>
      <c r="C260" s="213" t="s">
        <v>2079</v>
      </c>
      <c r="D260" s="896"/>
      <c r="E260" s="213">
        <f>F260-4</f>
        <v>45123</v>
      </c>
      <c r="F260" s="213">
        <f>F259+7</f>
        <v>45127</v>
      </c>
      <c r="G260" s="213">
        <f>F260+38</f>
        <v>45165</v>
      </c>
    </row>
    <row r="261" spans="1:8">
      <c r="B261" s="213" t="s">
        <v>364</v>
      </c>
      <c r="C261" s="213" t="s">
        <v>2078</v>
      </c>
      <c r="D261" s="897"/>
      <c r="E261" s="213">
        <f>F261-4</f>
        <v>45130</v>
      </c>
      <c r="F261" s="213">
        <f>F260+7</f>
        <v>45134</v>
      </c>
      <c r="G261" s="213">
        <f>F261+38</f>
        <v>45172</v>
      </c>
    </row>
    <row r="262" spans="1:8">
      <c r="B262" s="219"/>
      <c r="C262" s="219"/>
      <c r="D262" s="294"/>
      <c r="E262" s="219"/>
      <c r="F262" s="219"/>
      <c r="G262" s="219"/>
    </row>
    <row r="263" spans="1:8">
      <c r="A263" s="251" t="s">
        <v>2091</v>
      </c>
    </row>
    <row r="264" spans="1:8">
      <c r="B264" s="885" t="s">
        <v>22</v>
      </c>
      <c r="C264" s="885" t="s">
        <v>23</v>
      </c>
      <c r="D264" s="889" t="s">
        <v>24</v>
      </c>
      <c r="E264" s="267" t="s">
        <v>141</v>
      </c>
      <c r="F264" s="267" t="s">
        <v>141</v>
      </c>
      <c r="G264" s="267" t="s">
        <v>2092</v>
      </c>
      <c r="H264" s="267" t="s">
        <v>2091</v>
      </c>
    </row>
    <row r="265" spans="1:8">
      <c r="B265" s="886"/>
      <c r="C265" s="886"/>
      <c r="D265" s="890"/>
      <c r="E265" s="267" t="s">
        <v>1130</v>
      </c>
      <c r="F265" s="267" t="s">
        <v>26</v>
      </c>
      <c r="G265" s="267" t="s">
        <v>27</v>
      </c>
      <c r="H265" s="267" t="s">
        <v>27</v>
      </c>
    </row>
    <row r="266" spans="1:8" ht="16.5" customHeight="1">
      <c r="B266" s="213" t="s">
        <v>323</v>
      </c>
      <c r="C266" s="213" t="s">
        <v>2090</v>
      </c>
      <c r="D266" s="881" t="s">
        <v>2089</v>
      </c>
      <c r="E266" s="213">
        <f t="shared" ref="E266:E271" si="31">F266-4</f>
        <v>45102</v>
      </c>
      <c r="F266" s="213">
        <v>45106</v>
      </c>
      <c r="G266" s="213">
        <f t="shared" ref="G266:G271" si="32">F266+26</f>
        <v>45132</v>
      </c>
      <c r="H266" s="213" t="s">
        <v>2083</v>
      </c>
    </row>
    <row r="267" spans="1:8">
      <c r="B267" s="213" t="s">
        <v>28</v>
      </c>
      <c r="C267" s="213" t="s">
        <v>12</v>
      </c>
      <c r="D267" s="882"/>
      <c r="E267" s="213">
        <f t="shared" si="31"/>
        <v>45109</v>
      </c>
      <c r="F267" s="213">
        <f>F266+7</f>
        <v>45113</v>
      </c>
      <c r="G267" s="213">
        <f t="shared" si="32"/>
        <v>45139</v>
      </c>
      <c r="H267" s="213" t="s">
        <v>2086</v>
      </c>
    </row>
    <row r="268" spans="1:8">
      <c r="B268" s="213" t="s">
        <v>539</v>
      </c>
      <c r="C268" s="213" t="s">
        <v>2088</v>
      </c>
      <c r="D268" s="882"/>
      <c r="E268" s="213">
        <f t="shared" si="31"/>
        <v>45116</v>
      </c>
      <c r="F268" s="213">
        <f>F267+7</f>
        <v>45120</v>
      </c>
      <c r="G268" s="213">
        <f t="shared" si="32"/>
        <v>45146</v>
      </c>
      <c r="H268" s="213" t="s">
        <v>2086</v>
      </c>
    </row>
    <row r="269" spans="1:8">
      <c r="B269" s="213" t="s">
        <v>335</v>
      </c>
      <c r="C269" s="213" t="s">
        <v>540</v>
      </c>
      <c r="D269" s="882"/>
      <c r="E269" s="213">
        <f t="shared" si="31"/>
        <v>45123</v>
      </c>
      <c r="F269" s="213">
        <f>F268+7</f>
        <v>45127</v>
      </c>
      <c r="G269" s="213">
        <f t="shared" si="32"/>
        <v>45153</v>
      </c>
      <c r="H269" s="213" t="s">
        <v>2087</v>
      </c>
    </row>
    <row r="270" spans="1:8">
      <c r="B270" s="213" t="s">
        <v>1179</v>
      </c>
      <c r="C270" s="213"/>
      <c r="D270" s="883"/>
      <c r="E270" s="213">
        <f t="shared" si="31"/>
        <v>45130</v>
      </c>
      <c r="F270" s="213">
        <f>F269+7</f>
        <v>45134</v>
      </c>
      <c r="G270" s="213">
        <f t="shared" si="32"/>
        <v>45160</v>
      </c>
      <c r="H270" s="213" t="s">
        <v>2086</v>
      </c>
    </row>
    <row r="271" spans="1:8">
      <c r="B271" s="213" t="s">
        <v>2085</v>
      </c>
      <c r="C271" s="213" t="s">
        <v>2084</v>
      </c>
      <c r="D271" s="883"/>
      <c r="E271" s="213">
        <f t="shared" si="31"/>
        <v>45137</v>
      </c>
      <c r="F271" s="213">
        <f>F270+7</f>
        <v>45141</v>
      </c>
      <c r="G271" s="213">
        <f t="shared" si="32"/>
        <v>45167</v>
      </c>
      <c r="H271" s="213" t="s">
        <v>2083</v>
      </c>
    </row>
    <row r="272" spans="1:8">
      <c r="B272" s="274"/>
      <c r="C272" s="274"/>
      <c r="D272" s="253"/>
      <c r="E272" s="219"/>
      <c r="F272" s="219"/>
      <c r="G272" s="219"/>
      <c r="H272" s="219"/>
    </row>
    <row r="273" spans="1:8">
      <c r="B273" s="902" t="s">
        <v>1754</v>
      </c>
      <c r="C273" s="885" t="s">
        <v>23</v>
      </c>
      <c r="D273" s="889" t="s">
        <v>24</v>
      </c>
      <c r="E273" s="267" t="s">
        <v>141</v>
      </c>
      <c r="F273" s="267" t="s">
        <v>141</v>
      </c>
      <c r="G273" s="267" t="s">
        <v>2082</v>
      </c>
      <c r="H273" s="267" t="s">
        <v>2081</v>
      </c>
    </row>
    <row r="274" spans="1:8">
      <c r="B274" s="903"/>
      <c r="C274" s="886"/>
      <c r="D274" s="890"/>
      <c r="E274" s="267" t="s">
        <v>1130</v>
      </c>
      <c r="F274" s="267" t="s">
        <v>26</v>
      </c>
      <c r="G274" s="267" t="s">
        <v>27</v>
      </c>
      <c r="H274" s="267" t="s">
        <v>27</v>
      </c>
    </row>
    <row r="275" spans="1:8">
      <c r="B275" s="213" t="s">
        <v>2041</v>
      </c>
      <c r="C275" s="213" t="s">
        <v>186</v>
      </c>
      <c r="D275" s="895" t="s">
        <v>2080</v>
      </c>
      <c r="E275" s="213">
        <f>F275-4</f>
        <v>45102</v>
      </c>
      <c r="F275" s="213">
        <v>45106</v>
      </c>
      <c r="G275" s="213">
        <f>F275+38</f>
        <v>45144</v>
      </c>
      <c r="H275" s="213" t="s">
        <v>2044</v>
      </c>
    </row>
    <row r="276" spans="1:8">
      <c r="B276" s="213" t="s">
        <v>289</v>
      </c>
      <c r="C276" s="213" t="s">
        <v>2039</v>
      </c>
      <c r="D276" s="896"/>
      <c r="E276" s="213">
        <f>F276-4</f>
        <v>45109</v>
      </c>
      <c r="F276" s="213">
        <f>F275+7</f>
        <v>45113</v>
      </c>
      <c r="G276" s="213">
        <f>F276+38</f>
        <v>45151</v>
      </c>
      <c r="H276" s="213" t="s">
        <v>2044</v>
      </c>
    </row>
    <row r="277" spans="1:8">
      <c r="B277" s="213" t="s">
        <v>362</v>
      </c>
      <c r="C277" s="213" t="s">
        <v>2038</v>
      </c>
      <c r="D277" s="896"/>
      <c r="E277" s="213">
        <f>F277-4</f>
        <v>45116</v>
      </c>
      <c r="F277" s="213">
        <f>F276+7</f>
        <v>45120</v>
      </c>
      <c r="G277" s="213">
        <f>F277+38</f>
        <v>45158</v>
      </c>
      <c r="H277" s="213" t="s">
        <v>2044</v>
      </c>
    </row>
    <row r="278" spans="1:8">
      <c r="B278" s="213" t="s">
        <v>363</v>
      </c>
      <c r="C278" s="213" t="s">
        <v>2079</v>
      </c>
      <c r="D278" s="896"/>
      <c r="E278" s="213">
        <f>F278-4</f>
        <v>45123</v>
      </c>
      <c r="F278" s="213">
        <f>F277+7</f>
        <v>45127</v>
      </c>
      <c r="G278" s="213">
        <f>F278+38</f>
        <v>45165</v>
      </c>
      <c r="H278" s="213" t="s">
        <v>2044</v>
      </c>
    </row>
    <row r="279" spans="1:8">
      <c r="B279" s="213" t="s">
        <v>364</v>
      </c>
      <c r="C279" s="213" t="s">
        <v>2078</v>
      </c>
      <c r="D279" s="897"/>
      <c r="E279" s="213">
        <f>F279-4</f>
        <v>45130</v>
      </c>
      <c r="F279" s="213">
        <f>F278+7</f>
        <v>45134</v>
      </c>
      <c r="G279" s="213">
        <f>F279+38</f>
        <v>45172</v>
      </c>
      <c r="H279" s="213" t="s">
        <v>2044</v>
      </c>
    </row>
    <row r="280" spans="1:8">
      <c r="B280" s="251"/>
      <c r="C280" s="251"/>
      <c r="D280" s="288"/>
      <c r="E280" s="219"/>
      <c r="F280" s="219"/>
      <c r="G280" s="219"/>
    </row>
    <row r="281" spans="1:8">
      <c r="A281" s="251" t="s">
        <v>48</v>
      </c>
      <c r="B281" s="210"/>
      <c r="C281" s="210"/>
      <c r="E281" s="251"/>
      <c r="F281" s="251"/>
      <c r="G281" s="249"/>
    </row>
    <row r="282" spans="1:8">
      <c r="B282" s="885" t="s">
        <v>22</v>
      </c>
      <c r="C282" s="885" t="s">
        <v>23</v>
      </c>
      <c r="D282" s="889" t="s">
        <v>24</v>
      </c>
      <c r="E282" s="267" t="s">
        <v>141</v>
      </c>
      <c r="F282" s="267" t="s">
        <v>141</v>
      </c>
      <c r="G282" s="267" t="s">
        <v>161</v>
      </c>
    </row>
    <row r="283" spans="1:8">
      <c r="B283" s="886"/>
      <c r="C283" s="886"/>
      <c r="D283" s="890"/>
      <c r="E283" s="267" t="s">
        <v>1130</v>
      </c>
      <c r="F283" s="267" t="s">
        <v>26</v>
      </c>
      <c r="G283" s="267" t="s">
        <v>27</v>
      </c>
    </row>
    <row r="284" spans="1:8" ht="16.5" customHeight="1">
      <c r="B284" s="213" t="s">
        <v>318</v>
      </c>
      <c r="C284" s="213" t="s">
        <v>209</v>
      </c>
      <c r="D284" s="881" t="s">
        <v>2077</v>
      </c>
      <c r="E284" s="213">
        <f t="shared" ref="E284:E289" si="33">F284-4</f>
        <v>45105</v>
      </c>
      <c r="F284" s="213">
        <v>45109</v>
      </c>
      <c r="G284" s="213">
        <f t="shared" ref="G284:G289" si="34">F284+22</f>
        <v>45131</v>
      </c>
    </row>
    <row r="285" spans="1:8">
      <c r="B285" s="213"/>
      <c r="C285" s="213"/>
      <c r="D285" s="882"/>
      <c r="E285" s="213">
        <f t="shared" si="33"/>
        <v>45112</v>
      </c>
      <c r="F285" s="213">
        <f>F284+7</f>
        <v>45116</v>
      </c>
      <c r="G285" s="213">
        <f t="shared" si="34"/>
        <v>45138</v>
      </c>
    </row>
    <row r="286" spans="1:8">
      <c r="B286" s="213" t="s">
        <v>505</v>
      </c>
      <c r="C286" s="213" t="s">
        <v>209</v>
      </c>
      <c r="D286" s="882"/>
      <c r="E286" s="213">
        <f t="shared" si="33"/>
        <v>45119</v>
      </c>
      <c r="F286" s="213">
        <f>F285+7</f>
        <v>45123</v>
      </c>
      <c r="G286" s="213">
        <f t="shared" si="34"/>
        <v>45145</v>
      </c>
    </row>
    <row r="287" spans="1:8">
      <c r="B287" s="213" t="s">
        <v>506</v>
      </c>
      <c r="C287" s="213" t="s">
        <v>30</v>
      </c>
      <c r="D287" s="883"/>
      <c r="E287" s="213">
        <f t="shared" si="33"/>
        <v>45126</v>
      </c>
      <c r="F287" s="213">
        <f>F286+7</f>
        <v>45130</v>
      </c>
      <c r="G287" s="213">
        <f t="shared" si="34"/>
        <v>45152</v>
      </c>
    </row>
    <row r="288" spans="1:8">
      <c r="B288" s="213" t="s">
        <v>507</v>
      </c>
      <c r="C288" s="213" t="s">
        <v>30</v>
      </c>
      <c r="D288" s="883"/>
      <c r="E288" s="213">
        <f t="shared" si="33"/>
        <v>45133</v>
      </c>
      <c r="F288" s="213">
        <f>F287+7</f>
        <v>45137</v>
      </c>
      <c r="G288" s="213">
        <f t="shared" si="34"/>
        <v>45159</v>
      </c>
    </row>
    <row r="289" spans="1:8">
      <c r="B289" s="213" t="s">
        <v>2063</v>
      </c>
      <c r="C289" s="213" t="s">
        <v>82</v>
      </c>
      <c r="D289" s="880"/>
      <c r="E289" s="213">
        <f t="shared" si="33"/>
        <v>45140</v>
      </c>
      <c r="F289" s="213">
        <f>F288+7</f>
        <v>45144</v>
      </c>
      <c r="G289" s="213">
        <f t="shared" si="34"/>
        <v>45166</v>
      </c>
    </row>
    <row r="290" spans="1:8">
      <c r="B290" s="240"/>
      <c r="C290" s="240"/>
      <c r="D290" s="253"/>
      <c r="E290" s="219"/>
      <c r="F290" s="219"/>
      <c r="G290" s="219"/>
    </row>
    <row r="291" spans="1:8">
      <c r="A291" s="251" t="s">
        <v>2076</v>
      </c>
      <c r="B291" s="274"/>
      <c r="C291" s="247"/>
      <c r="D291" s="288"/>
      <c r="E291" s="251"/>
      <c r="F291" s="251"/>
      <c r="G291" s="249"/>
    </row>
    <row r="292" spans="1:8">
      <c r="A292" s="251"/>
      <c r="B292" s="885" t="s">
        <v>22</v>
      </c>
      <c r="C292" s="885" t="s">
        <v>23</v>
      </c>
      <c r="D292" s="889" t="s">
        <v>24</v>
      </c>
      <c r="E292" s="267" t="s">
        <v>141</v>
      </c>
      <c r="F292" s="267" t="s">
        <v>141</v>
      </c>
      <c r="G292" s="267" t="s">
        <v>2075</v>
      </c>
    </row>
    <row r="293" spans="1:8">
      <c r="A293" s="251"/>
      <c r="B293" s="886"/>
      <c r="C293" s="886"/>
      <c r="D293" s="890"/>
      <c r="E293" s="267" t="s">
        <v>1130</v>
      </c>
      <c r="F293" s="267" t="s">
        <v>26</v>
      </c>
      <c r="G293" s="267" t="s">
        <v>27</v>
      </c>
    </row>
    <row r="294" spans="1:8" ht="16.5" customHeight="1">
      <c r="A294" s="251"/>
      <c r="B294" s="213" t="s">
        <v>2074</v>
      </c>
      <c r="C294" s="213" t="s">
        <v>2073</v>
      </c>
      <c r="D294" s="881" t="s">
        <v>2072</v>
      </c>
      <c r="E294" s="213">
        <f t="shared" ref="E294:E299" si="35">F294-6</f>
        <v>45100</v>
      </c>
      <c r="F294" s="213">
        <v>45106</v>
      </c>
      <c r="G294" s="213">
        <f t="shared" ref="G294:G299" si="36">F294+30</f>
        <v>45136</v>
      </c>
    </row>
    <row r="295" spans="1:8">
      <c r="A295" s="251"/>
      <c r="B295" s="213" t="s">
        <v>553</v>
      </c>
      <c r="C295" s="213" t="s">
        <v>2071</v>
      </c>
      <c r="D295" s="882"/>
      <c r="E295" s="213">
        <f t="shared" si="35"/>
        <v>45107</v>
      </c>
      <c r="F295" s="213">
        <f>F294+7</f>
        <v>45113</v>
      </c>
      <c r="G295" s="213">
        <f t="shared" si="36"/>
        <v>45143</v>
      </c>
    </row>
    <row r="296" spans="1:8">
      <c r="A296" s="251"/>
      <c r="B296" s="213" t="s">
        <v>554</v>
      </c>
      <c r="C296" s="213" t="s">
        <v>559</v>
      </c>
      <c r="D296" s="882"/>
      <c r="E296" s="213">
        <f t="shared" si="35"/>
        <v>45114</v>
      </c>
      <c r="F296" s="213">
        <f>F295+7</f>
        <v>45120</v>
      </c>
      <c r="G296" s="213">
        <f t="shared" si="36"/>
        <v>45150</v>
      </c>
    </row>
    <row r="297" spans="1:8">
      <c r="A297" s="251"/>
      <c r="B297" s="213" t="s">
        <v>555</v>
      </c>
      <c r="C297" s="213" t="s">
        <v>2070</v>
      </c>
      <c r="D297" s="882"/>
      <c r="E297" s="213">
        <f t="shared" si="35"/>
        <v>45121</v>
      </c>
      <c r="F297" s="213">
        <f>F296+7</f>
        <v>45127</v>
      </c>
      <c r="G297" s="213">
        <f t="shared" si="36"/>
        <v>45157</v>
      </c>
    </row>
    <row r="298" spans="1:8">
      <c r="A298" s="251"/>
      <c r="B298" s="213" t="s">
        <v>556</v>
      </c>
      <c r="C298" s="213" t="s">
        <v>215</v>
      </c>
      <c r="D298" s="883"/>
      <c r="E298" s="213">
        <f t="shared" si="35"/>
        <v>45128</v>
      </c>
      <c r="F298" s="213">
        <f>F297+7</f>
        <v>45134</v>
      </c>
      <c r="G298" s="213">
        <f t="shared" si="36"/>
        <v>45164</v>
      </c>
    </row>
    <row r="299" spans="1:8">
      <c r="B299" s="213" t="s">
        <v>557</v>
      </c>
      <c r="C299" s="213" t="s">
        <v>2069</v>
      </c>
      <c r="D299" s="880"/>
      <c r="E299" s="213">
        <f t="shared" si="35"/>
        <v>45135</v>
      </c>
      <c r="F299" s="213">
        <f>F298+7</f>
        <v>45141</v>
      </c>
      <c r="G299" s="213">
        <f t="shared" si="36"/>
        <v>45171</v>
      </c>
    </row>
    <row r="300" spans="1:8">
      <c r="B300" s="210"/>
      <c r="C300" s="210"/>
      <c r="F300" s="219"/>
      <c r="G300" s="219"/>
    </row>
    <row r="301" spans="1:8">
      <c r="A301" s="251" t="s">
        <v>54</v>
      </c>
      <c r="B301" s="210"/>
      <c r="C301" s="210"/>
      <c r="F301" s="251"/>
      <c r="G301" s="249"/>
    </row>
    <row r="302" spans="1:8">
      <c r="B302" s="885" t="s">
        <v>22</v>
      </c>
      <c r="C302" s="885" t="s">
        <v>23</v>
      </c>
      <c r="D302" s="889" t="s">
        <v>24</v>
      </c>
      <c r="E302" s="267" t="s">
        <v>141</v>
      </c>
      <c r="F302" s="267" t="s">
        <v>141</v>
      </c>
      <c r="G302" s="267" t="s">
        <v>48</v>
      </c>
      <c r="H302" s="267" t="s">
        <v>2068</v>
      </c>
    </row>
    <row r="303" spans="1:8">
      <c r="B303" s="886"/>
      <c r="C303" s="886"/>
      <c r="D303" s="890"/>
      <c r="E303" s="267" t="s">
        <v>1130</v>
      </c>
      <c r="F303" s="267" t="s">
        <v>26</v>
      </c>
      <c r="G303" s="267" t="s">
        <v>27</v>
      </c>
      <c r="H303" s="267" t="s">
        <v>27</v>
      </c>
    </row>
    <row r="304" spans="1:8" ht="16.5" customHeight="1">
      <c r="B304" s="213" t="s">
        <v>318</v>
      </c>
      <c r="C304" s="213" t="s">
        <v>209</v>
      </c>
      <c r="D304" s="881" t="s">
        <v>2067</v>
      </c>
      <c r="E304" s="213">
        <f t="shared" ref="E304:E309" si="37">F304-4</f>
        <v>45105</v>
      </c>
      <c r="F304" s="213">
        <v>45109</v>
      </c>
      <c r="G304" s="213">
        <f t="shared" ref="G304:G309" si="38">F304+22</f>
        <v>45131</v>
      </c>
      <c r="H304" s="213" t="s">
        <v>2062</v>
      </c>
    </row>
    <row r="305" spans="1:8">
      <c r="B305" s="213"/>
      <c r="C305" s="213"/>
      <c r="D305" s="882"/>
      <c r="E305" s="213">
        <f t="shared" si="37"/>
        <v>45112</v>
      </c>
      <c r="F305" s="213">
        <f>F304+7</f>
        <v>45116</v>
      </c>
      <c r="G305" s="213">
        <f t="shared" si="38"/>
        <v>45138</v>
      </c>
      <c r="H305" s="213" t="s">
        <v>2062</v>
      </c>
    </row>
    <row r="306" spans="1:8">
      <c r="B306" s="213" t="s">
        <v>505</v>
      </c>
      <c r="C306" s="213" t="s">
        <v>209</v>
      </c>
      <c r="D306" s="882"/>
      <c r="E306" s="213">
        <f t="shared" si="37"/>
        <v>45119</v>
      </c>
      <c r="F306" s="213">
        <f>F305+7</f>
        <v>45123</v>
      </c>
      <c r="G306" s="213">
        <f t="shared" si="38"/>
        <v>45145</v>
      </c>
      <c r="H306" s="213" t="s">
        <v>2062</v>
      </c>
    </row>
    <row r="307" spans="1:8">
      <c r="B307" s="213" t="s">
        <v>506</v>
      </c>
      <c r="C307" s="213" t="s">
        <v>30</v>
      </c>
      <c r="D307" s="883"/>
      <c r="E307" s="213">
        <f t="shared" si="37"/>
        <v>45126</v>
      </c>
      <c r="F307" s="213">
        <f>F306+7</f>
        <v>45130</v>
      </c>
      <c r="G307" s="213">
        <f t="shared" si="38"/>
        <v>45152</v>
      </c>
      <c r="H307" s="213" t="s">
        <v>2062</v>
      </c>
    </row>
    <row r="308" spans="1:8">
      <c r="B308" s="213" t="s">
        <v>507</v>
      </c>
      <c r="C308" s="213" t="s">
        <v>30</v>
      </c>
      <c r="D308" s="883"/>
      <c r="E308" s="213">
        <f t="shared" si="37"/>
        <v>45133</v>
      </c>
      <c r="F308" s="213">
        <f>F307+7</f>
        <v>45137</v>
      </c>
      <c r="G308" s="213">
        <f t="shared" si="38"/>
        <v>45159</v>
      </c>
      <c r="H308" s="213" t="s">
        <v>2062</v>
      </c>
    </row>
    <row r="309" spans="1:8">
      <c r="B309" s="213" t="s">
        <v>2063</v>
      </c>
      <c r="C309" s="213" t="s">
        <v>82</v>
      </c>
      <c r="D309" s="880"/>
      <c r="E309" s="213">
        <f t="shared" si="37"/>
        <v>45140</v>
      </c>
      <c r="F309" s="213">
        <f>F308+7</f>
        <v>45144</v>
      </c>
      <c r="G309" s="213">
        <f t="shared" si="38"/>
        <v>45166</v>
      </c>
      <c r="H309" s="213" t="s">
        <v>2062</v>
      </c>
    </row>
    <row r="310" spans="1:8">
      <c r="B310" s="210"/>
      <c r="C310" s="210"/>
      <c r="E310" s="219"/>
      <c r="F310" s="219"/>
      <c r="G310" s="219"/>
    </row>
    <row r="311" spans="1:8">
      <c r="A311" s="251" t="s">
        <v>164</v>
      </c>
      <c r="B311" s="210"/>
      <c r="C311" s="210"/>
    </row>
    <row r="312" spans="1:8">
      <c r="B312" s="885" t="s">
        <v>22</v>
      </c>
      <c r="C312" s="885" t="s">
        <v>23</v>
      </c>
      <c r="D312" s="889" t="s">
        <v>24</v>
      </c>
      <c r="E312" s="267" t="s">
        <v>141</v>
      </c>
      <c r="F312" s="267" t="s">
        <v>141</v>
      </c>
      <c r="G312" s="267" t="s">
        <v>2066</v>
      </c>
      <c r="H312" s="267" t="s">
        <v>2065</v>
      </c>
    </row>
    <row r="313" spans="1:8">
      <c r="B313" s="886"/>
      <c r="C313" s="886"/>
      <c r="D313" s="890"/>
      <c r="E313" s="267" t="s">
        <v>1130</v>
      </c>
      <c r="F313" s="267" t="s">
        <v>26</v>
      </c>
      <c r="G313" s="267" t="s">
        <v>27</v>
      </c>
      <c r="H313" s="267" t="s">
        <v>27</v>
      </c>
    </row>
    <row r="314" spans="1:8" ht="16.5" customHeight="1">
      <c r="B314" s="213" t="s">
        <v>318</v>
      </c>
      <c r="C314" s="213" t="s">
        <v>209</v>
      </c>
      <c r="D314" s="881" t="s">
        <v>2064</v>
      </c>
      <c r="E314" s="213">
        <f t="shared" ref="E314:E319" si="39">F314-4</f>
        <v>45105</v>
      </c>
      <c r="F314" s="213">
        <v>45109</v>
      </c>
      <c r="G314" s="213">
        <f t="shared" ref="G314:G319" si="40">F314+22</f>
        <v>45131</v>
      </c>
      <c r="H314" s="213" t="s">
        <v>2062</v>
      </c>
    </row>
    <row r="315" spans="1:8">
      <c r="B315" s="213"/>
      <c r="C315" s="213"/>
      <c r="D315" s="882"/>
      <c r="E315" s="213">
        <f t="shared" si="39"/>
        <v>45112</v>
      </c>
      <c r="F315" s="213">
        <f>F314+7</f>
        <v>45116</v>
      </c>
      <c r="G315" s="213">
        <f t="shared" si="40"/>
        <v>45138</v>
      </c>
      <c r="H315" s="213" t="s">
        <v>2062</v>
      </c>
    </row>
    <row r="316" spans="1:8">
      <c r="B316" s="213" t="s">
        <v>505</v>
      </c>
      <c r="C316" s="213" t="s">
        <v>209</v>
      </c>
      <c r="D316" s="882"/>
      <c r="E316" s="213">
        <f t="shared" si="39"/>
        <v>45119</v>
      </c>
      <c r="F316" s="213">
        <f>F315+7</f>
        <v>45123</v>
      </c>
      <c r="G316" s="213">
        <f t="shared" si="40"/>
        <v>45145</v>
      </c>
      <c r="H316" s="213" t="s">
        <v>2062</v>
      </c>
    </row>
    <row r="317" spans="1:8">
      <c r="B317" s="213" t="s">
        <v>506</v>
      </c>
      <c r="C317" s="213" t="s">
        <v>30</v>
      </c>
      <c r="D317" s="883"/>
      <c r="E317" s="213">
        <f t="shared" si="39"/>
        <v>45126</v>
      </c>
      <c r="F317" s="213">
        <f>F316+7</f>
        <v>45130</v>
      </c>
      <c r="G317" s="213">
        <f t="shared" si="40"/>
        <v>45152</v>
      </c>
      <c r="H317" s="213" t="s">
        <v>2062</v>
      </c>
    </row>
    <row r="318" spans="1:8">
      <c r="B318" s="213" t="s">
        <v>507</v>
      </c>
      <c r="C318" s="213" t="s">
        <v>30</v>
      </c>
      <c r="D318" s="883"/>
      <c r="E318" s="213">
        <f t="shared" si="39"/>
        <v>45133</v>
      </c>
      <c r="F318" s="213">
        <f>F317+7</f>
        <v>45137</v>
      </c>
      <c r="G318" s="213">
        <f t="shared" si="40"/>
        <v>45159</v>
      </c>
      <c r="H318" s="213" t="s">
        <v>2062</v>
      </c>
    </row>
    <row r="319" spans="1:8">
      <c r="B319" s="213" t="s">
        <v>2063</v>
      </c>
      <c r="C319" s="213" t="s">
        <v>82</v>
      </c>
      <c r="D319" s="880"/>
      <c r="E319" s="213">
        <f t="shared" si="39"/>
        <v>45140</v>
      </c>
      <c r="F319" s="213">
        <f>F318+7</f>
        <v>45144</v>
      </c>
      <c r="G319" s="213">
        <f t="shared" si="40"/>
        <v>45166</v>
      </c>
      <c r="H319" s="213" t="s">
        <v>2062</v>
      </c>
    </row>
    <row r="320" spans="1:8">
      <c r="B320" s="240"/>
      <c r="C320" s="240"/>
      <c r="D320" s="253"/>
      <c r="E320" s="219"/>
      <c r="F320" s="219"/>
      <c r="G320" s="219"/>
      <c r="H320" s="219"/>
    </row>
    <row r="321" spans="1:7">
      <c r="A321" s="251" t="s">
        <v>162</v>
      </c>
      <c r="B321" s="210"/>
      <c r="C321" s="210"/>
      <c r="E321" s="251"/>
      <c r="F321" s="251"/>
      <c r="G321" s="249"/>
    </row>
    <row r="322" spans="1:7">
      <c r="B322" s="885" t="s">
        <v>22</v>
      </c>
      <c r="C322" s="885" t="s">
        <v>23</v>
      </c>
      <c r="D322" s="889" t="s">
        <v>24</v>
      </c>
      <c r="E322" s="267" t="s">
        <v>141</v>
      </c>
      <c r="F322" s="267" t="s">
        <v>141</v>
      </c>
      <c r="G322" s="267" t="s">
        <v>2061</v>
      </c>
    </row>
    <row r="323" spans="1:7">
      <c r="B323" s="886"/>
      <c r="C323" s="886"/>
      <c r="D323" s="890"/>
      <c r="E323" s="267" t="s">
        <v>1130</v>
      </c>
      <c r="F323" s="267" t="s">
        <v>26</v>
      </c>
      <c r="G323" s="267" t="s">
        <v>27</v>
      </c>
    </row>
    <row r="324" spans="1:7" ht="16.5" customHeight="1">
      <c r="B324" s="213" t="s">
        <v>2058</v>
      </c>
      <c r="C324" s="213" t="s">
        <v>2057</v>
      </c>
      <c r="D324" s="881" t="s">
        <v>2056</v>
      </c>
      <c r="E324" s="213">
        <f t="shared" ref="E324:E329" si="41">F324-5</f>
        <v>45099</v>
      </c>
      <c r="F324" s="213">
        <v>45104</v>
      </c>
      <c r="G324" s="213">
        <f t="shared" ref="G324:G329" si="42">F324+25</f>
        <v>45129</v>
      </c>
    </row>
    <row r="325" spans="1:7">
      <c r="B325" s="213" t="s">
        <v>547</v>
      </c>
      <c r="C325" s="213" t="s">
        <v>290</v>
      </c>
      <c r="D325" s="882"/>
      <c r="E325" s="213">
        <f t="shared" si="41"/>
        <v>45106</v>
      </c>
      <c r="F325" s="213">
        <f>F324+7</f>
        <v>45111</v>
      </c>
      <c r="G325" s="213">
        <f t="shared" si="42"/>
        <v>45136</v>
      </c>
    </row>
    <row r="326" spans="1:7">
      <c r="B326" s="213" t="s">
        <v>548</v>
      </c>
      <c r="C326" s="213" t="s">
        <v>2055</v>
      </c>
      <c r="D326" s="882"/>
      <c r="E326" s="213">
        <f t="shared" si="41"/>
        <v>45113</v>
      </c>
      <c r="F326" s="213">
        <f>F325+7</f>
        <v>45118</v>
      </c>
      <c r="G326" s="213">
        <f t="shared" si="42"/>
        <v>45143</v>
      </c>
    </row>
    <row r="327" spans="1:7">
      <c r="B327" s="213" t="s">
        <v>2054</v>
      </c>
      <c r="C327" s="213" t="s">
        <v>2053</v>
      </c>
      <c r="D327" s="883"/>
      <c r="E327" s="213">
        <f t="shared" si="41"/>
        <v>45120</v>
      </c>
      <c r="F327" s="213">
        <f>F326+7</f>
        <v>45125</v>
      </c>
      <c r="G327" s="213">
        <f t="shared" si="42"/>
        <v>45150</v>
      </c>
    </row>
    <row r="328" spans="1:7">
      <c r="B328" s="213" t="s">
        <v>549</v>
      </c>
      <c r="C328" s="213" t="s">
        <v>2052</v>
      </c>
      <c r="D328" s="883"/>
      <c r="E328" s="213">
        <f t="shared" si="41"/>
        <v>45127</v>
      </c>
      <c r="F328" s="213">
        <f>F327+7</f>
        <v>45132</v>
      </c>
      <c r="G328" s="213">
        <f t="shared" si="42"/>
        <v>45157</v>
      </c>
    </row>
    <row r="329" spans="1:7">
      <c r="B329" s="213" t="s">
        <v>550</v>
      </c>
      <c r="C329" s="213" t="s">
        <v>100</v>
      </c>
      <c r="D329" s="880"/>
      <c r="E329" s="213">
        <f t="shared" si="41"/>
        <v>45134</v>
      </c>
      <c r="F329" s="213">
        <f>F328+7</f>
        <v>45139</v>
      </c>
      <c r="G329" s="213">
        <f t="shared" si="42"/>
        <v>45164</v>
      </c>
    </row>
    <row r="330" spans="1:7">
      <c r="B330" s="287"/>
      <c r="C330" s="287"/>
      <c r="E330" s="219"/>
      <c r="F330" s="219"/>
      <c r="G330" s="219"/>
    </row>
    <row r="331" spans="1:7">
      <c r="A331" s="251" t="s">
        <v>2060</v>
      </c>
      <c r="B331" s="210"/>
      <c r="C331" s="210"/>
      <c r="F331" s="251"/>
      <c r="G331" s="249"/>
    </row>
    <row r="332" spans="1:7">
      <c r="B332" s="885" t="s">
        <v>22</v>
      </c>
      <c r="C332" s="885" t="s">
        <v>23</v>
      </c>
      <c r="D332" s="889" t="s">
        <v>24</v>
      </c>
      <c r="E332" s="267" t="s">
        <v>141</v>
      </c>
      <c r="F332" s="267" t="s">
        <v>141</v>
      </c>
      <c r="G332" s="267" t="s">
        <v>2059</v>
      </c>
    </row>
    <row r="333" spans="1:7">
      <c r="B333" s="886"/>
      <c r="C333" s="886"/>
      <c r="D333" s="890"/>
      <c r="E333" s="267" t="s">
        <v>1130</v>
      </c>
      <c r="F333" s="267" t="s">
        <v>26</v>
      </c>
      <c r="G333" s="267" t="s">
        <v>27</v>
      </c>
    </row>
    <row r="334" spans="1:7" ht="16.5" customHeight="1">
      <c r="B334" s="213" t="s">
        <v>2058</v>
      </c>
      <c r="C334" s="213" t="s">
        <v>2057</v>
      </c>
      <c r="D334" s="881" t="s">
        <v>2056</v>
      </c>
      <c r="E334" s="213">
        <f t="shared" ref="E334:E339" si="43">F334-5</f>
        <v>45099</v>
      </c>
      <c r="F334" s="213">
        <v>45104</v>
      </c>
      <c r="G334" s="213">
        <f t="shared" ref="G334:G339" si="44">F334+33</f>
        <v>45137</v>
      </c>
    </row>
    <row r="335" spans="1:7">
      <c r="B335" s="213" t="s">
        <v>547</v>
      </c>
      <c r="C335" s="213" t="s">
        <v>290</v>
      </c>
      <c r="D335" s="882"/>
      <c r="E335" s="213">
        <f t="shared" si="43"/>
        <v>45106</v>
      </c>
      <c r="F335" s="213">
        <f>F334+7</f>
        <v>45111</v>
      </c>
      <c r="G335" s="213">
        <f t="shared" si="44"/>
        <v>45144</v>
      </c>
    </row>
    <row r="336" spans="1:7">
      <c r="B336" s="213" t="s">
        <v>548</v>
      </c>
      <c r="C336" s="213" t="s">
        <v>2055</v>
      </c>
      <c r="D336" s="882"/>
      <c r="E336" s="213">
        <f t="shared" si="43"/>
        <v>45113</v>
      </c>
      <c r="F336" s="213">
        <f>F335+7</f>
        <v>45118</v>
      </c>
      <c r="G336" s="213">
        <f t="shared" si="44"/>
        <v>45151</v>
      </c>
    </row>
    <row r="337" spans="1:8">
      <c r="B337" s="213" t="s">
        <v>2054</v>
      </c>
      <c r="C337" s="213" t="s">
        <v>2053</v>
      </c>
      <c r="D337" s="883"/>
      <c r="E337" s="213">
        <f t="shared" si="43"/>
        <v>45120</v>
      </c>
      <c r="F337" s="213">
        <f>F336+7</f>
        <v>45125</v>
      </c>
      <c r="G337" s="213">
        <f t="shared" si="44"/>
        <v>45158</v>
      </c>
    </row>
    <row r="338" spans="1:8">
      <c r="B338" s="213" t="s">
        <v>549</v>
      </c>
      <c r="C338" s="213" t="s">
        <v>2052</v>
      </c>
      <c r="D338" s="883"/>
      <c r="E338" s="213">
        <f t="shared" si="43"/>
        <v>45127</v>
      </c>
      <c r="F338" s="213">
        <f>F337+7</f>
        <v>45132</v>
      </c>
      <c r="G338" s="213">
        <f t="shared" si="44"/>
        <v>45165</v>
      </c>
    </row>
    <row r="339" spans="1:8">
      <c r="B339" s="213" t="s">
        <v>550</v>
      </c>
      <c r="C339" s="213" t="s">
        <v>100</v>
      </c>
      <c r="D339" s="880"/>
      <c r="E339" s="213">
        <f t="shared" si="43"/>
        <v>45134</v>
      </c>
      <c r="F339" s="213">
        <f>F338+7</f>
        <v>45139</v>
      </c>
      <c r="G339" s="213">
        <f t="shared" si="44"/>
        <v>45172</v>
      </c>
    </row>
    <row r="340" spans="1:8">
      <c r="A340" s="251" t="s">
        <v>2051</v>
      </c>
      <c r="B340" s="274"/>
      <c r="C340" s="274"/>
      <c r="D340" s="253"/>
      <c r="E340" s="219"/>
      <c r="F340" s="219"/>
      <c r="G340" s="305"/>
    </row>
    <row r="341" spans="1:8">
      <c r="B341" s="885" t="s">
        <v>22</v>
      </c>
      <c r="C341" s="885" t="s">
        <v>23</v>
      </c>
      <c r="D341" s="889" t="s">
        <v>24</v>
      </c>
      <c r="E341" s="267" t="s">
        <v>141</v>
      </c>
      <c r="F341" s="267" t="s">
        <v>141</v>
      </c>
      <c r="G341" s="267" t="s">
        <v>2050</v>
      </c>
    </row>
    <row r="342" spans="1:8">
      <c r="B342" s="886"/>
      <c r="C342" s="886"/>
      <c r="D342" s="890"/>
      <c r="E342" s="267" t="s">
        <v>1130</v>
      </c>
      <c r="F342" s="267" t="s">
        <v>26</v>
      </c>
      <c r="G342" s="267" t="s">
        <v>27</v>
      </c>
    </row>
    <row r="343" spans="1:8" ht="16.5" customHeight="1">
      <c r="B343" s="213"/>
      <c r="C343" s="213"/>
      <c r="D343" s="881" t="s">
        <v>2049</v>
      </c>
      <c r="E343" s="213">
        <f t="shared" ref="E343:E348" si="45">F343-5</f>
        <v>45099</v>
      </c>
      <c r="F343" s="213">
        <v>45104</v>
      </c>
      <c r="G343" s="213">
        <f t="shared" ref="G343:G348" si="46">F343+35</f>
        <v>45139</v>
      </c>
    </row>
    <row r="344" spans="1:8">
      <c r="B344" s="213"/>
      <c r="C344" s="213"/>
      <c r="D344" s="882"/>
      <c r="E344" s="213">
        <f t="shared" si="45"/>
        <v>45106</v>
      </c>
      <c r="F344" s="213">
        <f>F343+7</f>
        <v>45111</v>
      </c>
      <c r="G344" s="213">
        <f t="shared" si="46"/>
        <v>45146</v>
      </c>
    </row>
    <row r="345" spans="1:8">
      <c r="B345" s="213"/>
      <c r="C345" s="213"/>
      <c r="D345" s="882"/>
      <c r="E345" s="213">
        <f t="shared" si="45"/>
        <v>45113</v>
      </c>
      <c r="F345" s="213">
        <f>F344+7</f>
        <v>45118</v>
      </c>
      <c r="G345" s="213">
        <f t="shared" si="46"/>
        <v>45153</v>
      </c>
    </row>
    <row r="346" spans="1:8">
      <c r="B346" s="213"/>
      <c r="C346" s="213"/>
      <c r="D346" s="883"/>
      <c r="E346" s="213">
        <f t="shared" si="45"/>
        <v>45120</v>
      </c>
      <c r="F346" s="213">
        <f>F345+7</f>
        <v>45125</v>
      </c>
      <c r="G346" s="213">
        <f t="shared" si="46"/>
        <v>45160</v>
      </c>
    </row>
    <row r="347" spans="1:8">
      <c r="B347" s="213"/>
      <c r="C347" s="213"/>
      <c r="D347" s="883"/>
      <c r="E347" s="213">
        <f t="shared" si="45"/>
        <v>45127</v>
      </c>
      <c r="F347" s="213">
        <f>F346+7</f>
        <v>45132</v>
      </c>
      <c r="G347" s="213">
        <f t="shared" si="46"/>
        <v>45167</v>
      </c>
    </row>
    <row r="348" spans="1:8">
      <c r="B348" s="213"/>
      <c r="C348" s="213"/>
      <c r="D348" s="880"/>
      <c r="E348" s="213">
        <f t="shared" si="45"/>
        <v>45134</v>
      </c>
      <c r="F348" s="213">
        <f>F347+7</f>
        <v>45139</v>
      </c>
      <c r="G348" s="213">
        <f t="shared" si="46"/>
        <v>45174</v>
      </c>
    </row>
    <row r="349" spans="1:8">
      <c r="B349" s="240"/>
      <c r="C349" s="240"/>
      <c r="D349" s="253"/>
      <c r="E349" s="219"/>
      <c r="F349" s="219"/>
      <c r="G349" s="219"/>
    </row>
    <row r="350" spans="1:8">
      <c r="A350" s="251" t="s">
        <v>153</v>
      </c>
      <c r="B350" s="210"/>
      <c r="C350" s="210"/>
    </row>
    <row r="351" spans="1:8">
      <c r="B351" s="885" t="s">
        <v>22</v>
      </c>
      <c r="C351" s="885" t="s">
        <v>23</v>
      </c>
      <c r="D351" s="889" t="s">
        <v>24</v>
      </c>
      <c r="E351" s="267" t="s">
        <v>141</v>
      </c>
      <c r="F351" s="267" t="s">
        <v>141</v>
      </c>
      <c r="G351" s="267" t="s">
        <v>2048</v>
      </c>
      <c r="H351" s="267" t="s">
        <v>2047</v>
      </c>
    </row>
    <row r="352" spans="1:8">
      <c r="B352" s="886"/>
      <c r="C352" s="886"/>
      <c r="D352" s="890"/>
      <c r="E352" s="267" t="s">
        <v>1130</v>
      </c>
      <c r="F352" s="267" t="s">
        <v>26</v>
      </c>
      <c r="G352" s="267" t="s">
        <v>27</v>
      </c>
      <c r="H352" s="267" t="s">
        <v>27</v>
      </c>
    </row>
    <row r="353" spans="1:8" ht="16.5" customHeight="1">
      <c r="B353" s="213" t="s">
        <v>2041</v>
      </c>
      <c r="C353" s="213" t="s">
        <v>186</v>
      </c>
      <c r="D353" s="895" t="s">
        <v>2040</v>
      </c>
      <c r="E353" s="213">
        <f>F353-4</f>
        <v>45102</v>
      </c>
      <c r="F353" s="213">
        <v>45106</v>
      </c>
      <c r="G353" s="213">
        <f>F353+28</f>
        <v>45134</v>
      </c>
      <c r="H353" s="213" t="s">
        <v>2042</v>
      </c>
    </row>
    <row r="354" spans="1:8">
      <c r="B354" s="213" t="s">
        <v>289</v>
      </c>
      <c r="C354" s="213" t="s">
        <v>2046</v>
      </c>
      <c r="D354" s="896"/>
      <c r="E354" s="213">
        <f>F354-4</f>
        <v>45109</v>
      </c>
      <c r="F354" s="213">
        <f>F353+7</f>
        <v>45113</v>
      </c>
      <c r="G354" s="213">
        <f>F354+28</f>
        <v>45141</v>
      </c>
      <c r="H354" s="213" t="s">
        <v>2042</v>
      </c>
    </row>
    <row r="355" spans="1:8">
      <c r="B355" s="213" t="s">
        <v>362</v>
      </c>
      <c r="C355" s="213" t="s">
        <v>2045</v>
      </c>
      <c r="D355" s="896"/>
      <c r="E355" s="213">
        <f>F355-4</f>
        <v>45116</v>
      </c>
      <c r="F355" s="213">
        <f>F354+7</f>
        <v>45120</v>
      </c>
      <c r="G355" s="213">
        <f>F355+28</f>
        <v>45148</v>
      </c>
      <c r="H355" s="213" t="s">
        <v>2042</v>
      </c>
    </row>
    <row r="356" spans="1:8">
      <c r="B356" s="213" t="s">
        <v>363</v>
      </c>
      <c r="C356" s="213" t="s">
        <v>2037</v>
      </c>
      <c r="D356" s="896"/>
      <c r="E356" s="213">
        <f>F356-4</f>
        <v>45123</v>
      </c>
      <c r="F356" s="213">
        <f>F355+7</f>
        <v>45127</v>
      </c>
      <c r="G356" s="213">
        <f>F356+28</f>
        <v>45155</v>
      </c>
      <c r="H356" s="213" t="s">
        <v>2044</v>
      </c>
    </row>
    <row r="357" spans="1:8">
      <c r="B357" s="213" t="s">
        <v>364</v>
      </c>
      <c r="C357" s="213" t="s">
        <v>2043</v>
      </c>
      <c r="D357" s="897"/>
      <c r="E357" s="213">
        <f>F357-4</f>
        <v>45130</v>
      </c>
      <c r="F357" s="213">
        <f>F356+7</f>
        <v>45134</v>
      </c>
      <c r="G357" s="213">
        <f>F357+28</f>
        <v>45162</v>
      </c>
      <c r="H357" s="213" t="s">
        <v>2042</v>
      </c>
    </row>
    <row r="358" spans="1:8">
      <c r="B358" s="268"/>
      <c r="C358" s="274"/>
      <c r="D358" s="253"/>
      <c r="E358" s="219"/>
      <c r="F358" s="219"/>
    </row>
    <row r="359" spans="1:8">
      <c r="A359" s="251" t="s">
        <v>55</v>
      </c>
    </row>
    <row r="360" spans="1:8">
      <c r="A360" s="251"/>
      <c r="B360" s="885" t="s">
        <v>22</v>
      </c>
      <c r="C360" s="885" t="s">
        <v>23</v>
      </c>
      <c r="D360" s="889" t="s">
        <v>24</v>
      </c>
      <c r="E360" s="267" t="s">
        <v>141</v>
      </c>
      <c r="F360" s="267" t="s">
        <v>141</v>
      </c>
      <c r="G360" s="267" t="s">
        <v>55</v>
      </c>
    </row>
    <row r="361" spans="1:8">
      <c r="A361" s="251"/>
      <c r="B361" s="886"/>
      <c r="C361" s="886"/>
      <c r="D361" s="890"/>
      <c r="E361" s="267" t="s">
        <v>1130</v>
      </c>
      <c r="F361" s="267" t="s">
        <v>26</v>
      </c>
      <c r="G361" s="267" t="s">
        <v>27</v>
      </c>
    </row>
    <row r="362" spans="1:8">
      <c r="A362" s="251"/>
      <c r="B362" s="213" t="s">
        <v>2041</v>
      </c>
      <c r="C362" s="213" t="s">
        <v>186</v>
      </c>
      <c r="D362" s="895" t="s">
        <v>2040</v>
      </c>
      <c r="E362" s="213">
        <f>F362-4</f>
        <v>45102</v>
      </c>
      <c r="F362" s="213">
        <v>45106</v>
      </c>
      <c r="G362" s="213">
        <f>F362+23</f>
        <v>45129</v>
      </c>
    </row>
    <row r="363" spans="1:8">
      <c r="A363" s="251"/>
      <c r="B363" s="213" t="s">
        <v>289</v>
      </c>
      <c r="C363" s="213" t="s">
        <v>2039</v>
      </c>
      <c r="D363" s="896"/>
      <c r="E363" s="213">
        <f>F363-4</f>
        <v>45109</v>
      </c>
      <c r="F363" s="213">
        <f>F362+7</f>
        <v>45113</v>
      </c>
      <c r="G363" s="213">
        <f>F363+23</f>
        <v>45136</v>
      </c>
    </row>
    <row r="364" spans="1:8">
      <c r="A364" s="251"/>
      <c r="B364" s="213" t="s">
        <v>362</v>
      </c>
      <c r="C364" s="213" t="s">
        <v>2038</v>
      </c>
      <c r="D364" s="896"/>
      <c r="E364" s="213">
        <f>F364-4</f>
        <v>45116</v>
      </c>
      <c r="F364" s="213">
        <f>F363+7</f>
        <v>45120</v>
      </c>
      <c r="G364" s="213">
        <f>F364+23</f>
        <v>45143</v>
      </c>
    </row>
    <row r="365" spans="1:8">
      <c r="A365" s="251"/>
      <c r="B365" s="213" t="s">
        <v>363</v>
      </c>
      <c r="C365" s="213" t="s">
        <v>2037</v>
      </c>
      <c r="D365" s="896"/>
      <c r="E365" s="213">
        <f>F365-4</f>
        <v>45123</v>
      </c>
      <c r="F365" s="213">
        <f>F364+7</f>
        <v>45127</v>
      </c>
      <c r="G365" s="213">
        <f>F365+23</f>
        <v>45150</v>
      </c>
    </row>
    <row r="366" spans="1:8">
      <c r="A366" s="251"/>
      <c r="B366" s="213" t="s">
        <v>364</v>
      </c>
      <c r="C366" s="213" t="s">
        <v>2036</v>
      </c>
      <c r="D366" s="897"/>
      <c r="E366" s="213">
        <f>F366-4</f>
        <v>45130</v>
      </c>
      <c r="F366" s="213">
        <f>F365+7</f>
        <v>45134</v>
      </c>
      <c r="G366" s="213">
        <f>F366+23</f>
        <v>45157</v>
      </c>
    </row>
    <row r="367" spans="1:8">
      <c r="A367" s="251"/>
    </row>
    <row r="368" spans="1:8">
      <c r="B368" s="885" t="s">
        <v>22</v>
      </c>
      <c r="C368" s="885" t="s">
        <v>23</v>
      </c>
      <c r="D368" s="889" t="s">
        <v>24</v>
      </c>
      <c r="E368" s="267" t="s">
        <v>141</v>
      </c>
      <c r="F368" s="267" t="s">
        <v>141</v>
      </c>
      <c r="G368" s="267" t="s">
        <v>55</v>
      </c>
    </row>
    <row r="369" spans="1:10">
      <c r="B369" s="886"/>
      <c r="C369" s="886"/>
      <c r="D369" s="890"/>
      <c r="E369" s="267" t="s">
        <v>1130</v>
      </c>
      <c r="F369" s="267" t="s">
        <v>26</v>
      </c>
      <c r="G369" s="267" t="s">
        <v>27</v>
      </c>
    </row>
    <row r="370" spans="1:10">
      <c r="B370" s="213" t="s">
        <v>2035</v>
      </c>
      <c r="C370" s="213" t="s">
        <v>1781</v>
      </c>
      <c r="D370" s="895" t="s">
        <v>2034</v>
      </c>
      <c r="E370" s="213">
        <f>F370-4</f>
        <v>45103</v>
      </c>
      <c r="F370" s="213">
        <v>45107</v>
      </c>
      <c r="G370" s="213">
        <f>F370+23</f>
        <v>45130</v>
      </c>
    </row>
    <row r="371" spans="1:10">
      <c r="B371" s="213" t="s">
        <v>2033</v>
      </c>
      <c r="C371" s="213" t="s">
        <v>1778</v>
      </c>
      <c r="D371" s="896"/>
      <c r="E371" s="213">
        <f>F371-4</f>
        <v>45110</v>
      </c>
      <c r="F371" s="213">
        <f>F370+7</f>
        <v>45114</v>
      </c>
      <c r="G371" s="213">
        <f>F371+23</f>
        <v>45137</v>
      </c>
    </row>
    <row r="372" spans="1:10">
      <c r="B372" s="213" t="s">
        <v>2032</v>
      </c>
      <c r="C372" s="213" t="s">
        <v>1703</v>
      </c>
      <c r="D372" s="896"/>
      <c r="E372" s="213">
        <f>F372-4</f>
        <v>45117</v>
      </c>
      <c r="F372" s="213">
        <f>F371+7</f>
        <v>45121</v>
      </c>
      <c r="G372" s="213">
        <f>F372+23</f>
        <v>45144</v>
      </c>
    </row>
    <row r="373" spans="1:10">
      <c r="B373" s="213" t="s">
        <v>2031</v>
      </c>
      <c r="C373" s="213" t="s">
        <v>1734</v>
      </c>
      <c r="D373" s="896"/>
      <c r="E373" s="213">
        <f>F373-4</f>
        <v>45124</v>
      </c>
      <c r="F373" s="213">
        <f>F372+7</f>
        <v>45128</v>
      </c>
      <c r="G373" s="213">
        <f>F373+23</f>
        <v>45151</v>
      </c>
    </row>
    <row r="374" spans="1:10">
      <c r="B374" s="213" t="s">
        <v>2030</v>
      </c>
      <c r="C374" s="213" t="s">
        <v>1774</v>
      </c>
      <c r="D374" s="897"/>
      <c r="E374" s="213">
        <f>F374-4</f>
        <v>45131</v>
      </c>
      <c r="F374" s="213">
        <f>F373+7</f>
        <v>45135</v>
      </c>
      <c r="G374" s="213">
        <f>F374+23</f>
        <v>45158</v>
      </c>
    </row>
    <row r="375" spans="1:10">
      <c r="B375" s="274"/>
      <c r="C375" s="274"/>
      <c r="D375" s="253"/>
      <c r="E375" s="219"/>
      <c r="F375" s="219"/>
      <c r="G375" s="219"/>
    </row>
    <row r="376" spans="1:10" s="244" customFormat="1">
      <c r="A376" s="891" t="s">
        <v>2029</v>
      </c>
      <c r="B376" s="891"/>
      <c r="C376" s="891"/>
      <c r="D376" s="891"/>
      <c r="E376" s="891"/>
      <c r="F376" s="891"/>
      <c r="G376" s="891"/>
      <c r="H376" s="249"/>
      <c r="J376" s="210"/>
    </row>
    <row r="377" spans="1:10">
      <c r="A377" s="251" t="s">
        <v>2028</v>
      </c>
      <c r="F377" s="304"/>
    </row>
    <row r="378" spans="1:10">
      <c r="B378" s="885" t="s">
        <v>1905</v>
      </c>
      <c r="C378" s="885" t="s">
        <v>23</v>
      </c>
      <c r="D378" s="889" t="s">
        <v>1812</v>
      </c>
      <c r="E378" s="267" t="s">
        <v>141</v>
      </c>
      <c r="F378" s="267" t="s">
        <v>141</v>
      </c>
      <c r="G378" s="267" t="s">
        <v>2024</v>
      </c>
    </row>
    <row r="379" spans="1:10">
      <c r="B379" s="886"/>
      <c r="C379" s="886"/>
      <c r="D379" s="890"/>
      <c r="E379" s="267" t="s">
        <v>1130</v>
      </c>
      <c r="F379" s="267" t="s">
        <v>26</v>
      </c>
      <c r="G379" s="267" t="s">
        <v>27</v>
      </c>
    </row>
    <row r="380" spans="1:10">
      <c r="B380" s="213" t="s">
        <v>1507</v>
      </c>
      <c r="C380" s="213" t="s">
        <v>2027</v>
      </c>
      <c r="D380" s="880" t="s">
        <v>2026</v>
      </c>
      <c r="E380" s="213">
        <f>F380-5</f>
        <v>45104</v>
      </c>
      <c r="F380" s="213">
        <v>45109</v>
      </c>
      <c r="G380" s="213">
        <f>F380+4</f>
        <v>45113</v>
      </c>
    </row>
    <row r="381" spans="1:10">
      <c r="B381" s="213" t="s">
        <v>2025</v>
      </c>
      <c r="C381" s="213" t="s">
        <v>2011</v>
      </c>
      <c r="D381" s="880"/>
      <c r="E381" s="213">
        <f t="shared" ref="E381:F384" si="47">E380+7</f>
        <v>45111</v>
      </c>
      <c r="F381" s="213">
        <f t="shared" si="47"/>
        <v>45116</v>
      </c>
      <c r="G381" s="213">
        <f>F381+4</f>
        <v>45120</v>
      </c>
    </row>
    <row r="382" spans="1:10">
      <c r="B382" s="213" t="s">
        <v>1504</v>
      </c>
      <c r="C382" s="213" t="s">
        <v>2010</v>
      </c>
      <c r="D382" s="880"/>
      <c r="E382" s="213">
        <f t="shared" si="47"/>
        <v>45118</v>
      </c>
      <c r="F382" s="213">
        <f t="shared" si="47"/>
        <v>45123</v>
      </c>
      <c r="G382" s="213">
        <f>F382+4</f>
        <v>45127</v>
      </c>
    </row>
    <row r="383" spans="1:10">
      <c r="B383" s="213" t="s">
        <v>1507</v>
      </c>
      <c r="C383" s="213" t="s">
        <v>2009</v>
      </c>
      <c r="D383" s="880"/>
      <c r="E383" s="213">
        <f t="shared" si="47"/>
        <v>45125</v>
      </c>
      <c r="F383" s="213">
        <f t="shared" si="47"/>
        <v>45130</v>
      </c>
      <c r="G383" s="213">
        <f>F383+4</f>
        <v>45134</v>
      </c>
    </row>
    <row r="384" spans="1:10">
      <c r="B384" s="213" t="s">
        <v>2025</v>
      </c>
      <c r="C384" s="213" t="s">
        <v>2007</v>
      </c>
      <c r="D384" s="880"/>
      <c r="E384" s="213">
        <f t="shared" si="47"/>
        <v>45132</v>
      </c>
      <c r="F384" s="213">
        <f t="shared" si="47"/>
        <v>45137</v>
      </c>
      <c r="G384" s="213">
        <f>F384+4</f>
        <v>45141</v>
      </c>
    </row>
    <row r="385" spans="2:7">
      <c r="F385" s="304"/>
    </row>
    <row r="386" spans="2:7">
      <c r="B386" s="885" t="s">
        <v>1905</v>
      </c>
      <c r="C386" s="885" t="s">
        <v>23</v>
      </c>
      <c r="D386" s="889" t="s">
        <v>1731</v>
      </c>
      <c r="E386" s="267" t="s">
        <v>141</v>
      </c>
      <c r="F386" s="267" t="s">
        <v>141</v>
      </c>
      <c r="G386" s="267" t="s">
        <v>2024</v>
      </c>
    </row>
    <row r="387" spans="2:7">
      <c r="B387" s="886"/>
      <c r="C387" s="886"/>
      <c r="D387" s="890"/>
      <c r="E387" s="267" t="s">
        <v>1130</v>
      </c>
      <c r="F387" s="267" t="s">
        <v>26</v>
      </c>
      <c r="G387" s="267" t="s">
        <v>27</v>
      </c>
    </row>
    <row r="388" spans="2:7">
      <c r="B388" s="242" t="s">
        <v>1855</v>
      </c>
      <c r="C388" s="242" t="s">
        <v>1826</v>
      </c>
      <c r="D388" s="895" t="s">
        <v>1867</v>
      </c>
      <c r="E388" s="213">
        <f>F388-3</f>
        <v>45105</v>
      </c>
      <c r="F388" s="213">
        <v>45108</v>
      </c>
      <c r="G388" s="213">
        <f>F388+3</f>
        <v>45111</v>
      </c>
    </row>
    <row r="389" spans="2:7">
      <c r="B389" s="242" t="s">
        <v>1854</v>
      </c>
      <c r="C389" s="242" t="s">
        <v>312</v>
      </c>
      <c r="D389" s="896"/>
      <c r="E389" s="213">
        <f>F389-3</f>
        <v>45112</v>
      </c>
      <c r="F389" s="213">
        <f>F388+7</f>
        <v>45115</v>
      </c>
      <c r="G389" s="213">
        <f>F389+3</f>
        <v>45118</v>
      </c>
    </row>
    <row r="390" spans="2:7">
      <c r="B390" s="242" t="s">
        <v>1857</v>
      </c>
      <c r="C390" s="242" t="s">
        <v>1856</v>
      </c>
      <c r="D390" s="896"/>
      <c r="E390" s="213">
        <f>F390-3</f>
        <v>45119</v>
      </c>
      <c r="F390" s="213">
        <f>F389+7</f>
        <v>45122</v>
      </c>
      <c r="G390" s="213">
        <f>F390+3</f>
        <v>45125</v>
      </c>
    </row>
    <row r="391" spans="2:7">
      <c r="B391" s="242" t="s">
        <v>1855</v>
      </c>
      <c r="C391" s="242" t="s">
        <v>1823</v>
      </c>
      <c r="D391" s="896"/>
      <c r="E391" s="213">
        <f>F391-3</f>
        <v>45126</v>
      </c>
      <c r="F391" s="213">
        <f>F390+7</f>
        <v>45129</v>
      </c>
      <c r="G391" s="213">
        <f>F391+3</f>
        <v>45132</v>
      </c>
    </row>
    <row r="392" spans="2:7">
      <c r="B392" s="242" t="s">
        <v>1854</v>
      </c>
      <c r="C392" s="242" t="s">
        <v>484</v>
      </c>
      <c r="D392" s="897"/>
      <c r="E392" s="213">
        <f>F392-3</f>
        <v>45133</v>
      </c>
      <c r="F392" s="213">
        <f>F391+7</f>
        <v>45136</v>
      </c>
      <c r="G392" s="213">
        <f>F392+3</f>
        <v>45139</v>
      </c>
    </row>
    <row r="393" spans="2:7">
      <c r="B393" s="210"/>
      <c r="C393" s="210"/>
    </row>
    <row r="394" spans="2:7">
      <c r="B394" s="885" t="s">
        <v>1829</v>
      </c>
      <c r="C394" s="885" t="s">
        <v>23</v>
      </c>
      <c r="D394" s="889" t="s">
        <v>1731</v>
      </c>
      <c r="E394" s="267" t="s">
        <v>141</v>
      </c>
      <c r="F394" s="267" t="s">
        <v>141</v>
      </c>
      <c r="G394" s="267" t="s">
        <v>2024</v>
      </c>
    </row>
    <row r="395" spans="2:7">
      <c r="B395" s="886"/>
      <c r="C395" s="886"/>
      <c r="D395" s="890"/>
      <c r="E395" s="267" t="s">
        <v>1130</v>
      </c>
      <c r="F395" s="267" t="s">
        <v>26</v>
      </c>
      <c r="G395" s="267" t="s">
        <v>27</v>
      </c>
    </row>
    <row r="396" spans="2:7">
      <c r="B396" s="242" t="s">
        <v>644</v>
      </c>
      <c r="C396" s="242" t="s">
        <v>2023</v>
      </c>
      <c r="D396" s="880" t="s">
        <v>2022</v>
      </c>
      <c r="E396" s="213">
        <f>F396-3</f>
        <v>45078</v>
      </c>
      <c r="F396" s="213">
        <v>45081</v>
      </c>
      <c r="G396" s="213">
        <f>F396+3</f>
        <v>45084</v>
      </c>
    </row>
    <row r="397" spans="2:7">
      <c r="B397" s="242" t="s">
        <v>2020</v>
      </c>
      <c r="C397" s="242" t="s">
        <v>2018</v>
      </c>
      <c r="D397" s="880"/>
      <c r="E397" s="213">
        <f>F397-3</f>
        <v>45085</v>
      </c>
      <c r="F397" s="213">
        <f>F396+7</f>
        <v>45088</v>
      </c>
      <c r="G397" s="213">
        <f>F397+3</f>
        <v>45091</v>
      </c>
    </row>
    <row r="398" spans="2:7">
      <c r="B398" s="242" t="s">
        <v>644</v>
      </c>
      <c r="C398" s="242" t="s">
        <v>2021</v>
      </c>
      <c r="D398" s="880"/>
      <c r="E398" s="213">
        <f>F398-3</f>
        <v>45092</v>
      </c>
      <c r="F398" s="213">
        <f>F397+7</f>
        <v>45095</v>
      </c>
      <c r="G398" s="213">
        <f>F398+3</f>
        <v>45098</v>
      </c>
    </row>
    <row r="399" spans="2:7">
      <c r="B399" s="242" t="s">
        <v>2020</v>
      </c>
      <c r="C399" s="242" t="s">
        <v>2019</v>
      </c>
      <c r="D399" s="880"/>
      <c r="E399" s="213">
        <f>F399-3</f>
        <v>45099</v>
      </c>
      <c r="F399" s="213">
        <f>F398+7</f>
        <v>45102</v>
      </c>
      <c r="G399" s="213">
        <f>F399+3</f>
        <v>45105</v>
      </c>
    </row>
    <row r="400" spans="2:7">
      <c r="B400" s="242" t="s">
        <v>644</v>
      </c>
      <c r="C400" s="242" t="s">
        <v>2018</v>
      </c>
      <c r="D400" s="880"/>
      <c r="E400" s="213">
        <f>F400-3</f>
        <v>45106</v>
      </c>
      <c r="F400" s="213">
        <f>F399+7</f>
        <v>45109</v>
      </c>
      <c r="G400" s="213">
        <f>F400+3</f>
        <v>45112</v>
      </c>
    </row>
    <row r="401" spans="1:7">
      <c r="B401" s="240"/>
      <c r="C401" s="240"/>
      <c r="D401" s="253"/>
      <c r="E401" s="219"/>
      <c r="F401" s="219"/>
      <c r="G401" s="219"/>
    </row>
    <row r="402" spans="1:7">
      <c r="B402" s="210"/>
      <c r="C402" s="210"/>
    </row>
    <row r="403" spans="1:7">
      <c r="A403" s="901" t="s">
        <v>2017</v>
      </c>
      <c r="B403" s="901"/>
      <c r="C403" s="901"/>
      <c r="E403" s="219"/>
      <c r="F403" s="219"/>
      <c r="G403" s="219"/>
    </row>
    <row r="404" spans="1:7">
      <c r="B404" s="885" t="s">
        <v>1880</v>
      </c>
      <c r="C404" s="885" t="s">
        <v>23</v>
      </c>
      <c r="D404" s="889" t="s">
        <v>1741</v>
      </c>
      <c r="E404" s="267" t="s">
        <v>141</v>
      </c>
      <c r="F404" s="267" t="s">
        <v>141</v>
      </c>
      <c r="G404" s="267" t="s">
        <v>2014</v>
      </c>
    </row>
    <row r="405" spans="1:7">
      <c r="B405" s="886"/>
      <c r="C405" s="886"/>
      <c r="D405" s="890"/>
      <c r="E405" s="267" t="s">
        <v>1130</v>
      </c>
      <c r="F405" s="267" t="s">
        <v>26</v>
      </c>
      <c r="G405" s="267" t="s">
        <v>27</v>
      </c>
    </row>
    <row r="406" spans="1:7">
      <c r="B406" s="242" t="s">
        <v>2015</v>
      </c>
      <c r="C406" s="242" t="s">
        <v>312</v>
      </c>
      <c r="D406" s="895" t="s">
        <v>2016</v>
      </c>
      <c r="E406" s="213">
        <f>F406-3</f>
        <v>45103</v>
      </c>
      <c r="F406" s="213">
        <v>45106</v>
      </c>
      <c r="G406" s="213">
        <f>F406+3</f>
        <v>45109</v>
      </c>
    </row>
    <row r="407" spans="1:7">
      <c r="B407" s="242" t="s">
        <v>2015</v>
      </c>
      <c r="C407" s="242" t="s">
        <v>482</v>
      </c>
      <c r="D407" s="896"/>
      <c r="E407" s="213">
        <f>F407-3</f>
        <v>45110</v>
      </c>
      <c r="F407" s="213">
        <f>F406+7</f>
        <v>45113</v>
      </c>
      <c r="G407" s="213">
        <f>F407+3</f>
        <v>45116</v>
      </c>
    </row>
    <row r="408" spans="1:7">
      <c r="B408" s="242" t="s">
        <v>2015</v>
      </c>
      <c r="C408" s="242" t="s">
        <v>483</v>
      </c>
      <c r="D408" s="896"/>
      <c r="E408" s="213">
        <f>F408-3</f>
        <v>45117</v>
      </c>
      <c r="F408" s="213">
        <f>F407+7</f>
        <v>45120</v>
      </c>
      <c r="G408" s="213">
        <f>F408+3</f>
        <v>45123</v>
      </c>
    </row>
    <row r="409" spans="1:7">
      <c r="B409" s="242" t="s">
        <v>2015</v>
      </c>
      <c r="C409" s="242" t="s">
        <v>484</v>
      </c>
      <c r="D409" s="896"/>
      <c r="E409" s="213">
        <f>F409-3</f>
        <v>45124</v>
      </c>
      <c r="F409" s="213">
        <f>F408+7</f>
        <v>45127</v>
      </c>
      <c r="G409" s="213">
        <f>F409+3</f>
        <v>45130</v>
      </c>
    </row>
    <row r="410" spans="1:7">
      <c r="B410" s="242" t="s">
        <v>2015</v>
      </c>
      <c r="C410" s="242" t="s">
        <v>485</v>
      </c>
      <c r="D410" s="897"/>
      <c r="E410" s="213">
        <f>F410-3</f>
        <v>45131</v>
      </c>
      <c r="F410" s="213">
        <f>F409+7</f>
        <v>45134</v>
      </c>
      <c r="G410" s="213">
        <f>F410+3</f>
        <v>45137</v>
      </c>
    </row>
    <row r="411" spans="1:7">
      <c r="B411" s="303"/>
      <c r="C411" s="303"/>
      <c r="E411" s="219"/>
      <c r="F411" s="219"/>
      <c r="G411" s="219"/>
    </row>
    <row r="412" spans="1:7">
      <c r="B412" s="885" t="s">
        <v>1880</v>
      </c>
      <c r="C412" s="885" t="s">
        <v>23</v>
      </c>
      <c r="D412" s="889" t="s">
        <v>1812</v>
      </c>
      <c r="E412" s="267" t="s">
        <v>141</v>
      </c>
      <c r="F412" s="267" t="s">
        <v>141</v>
      </c>
      <c r="G412" s="267" t="s">
        <v>2014</v>
      </c>
    </row>
    <row r="413" spans="1:7">
      <c r="B413" s="886"/>
      <c r="C413" s="886"/>
      <c r="D413" s="890"/>
      <c r="E413" s="267" t="s">
        <v>1130</v>
      </c>
      <c r="F413" s="267" t="s">
        <v>26</v>
      </c>
      <c r="G413" s="267" t="s">
        <v>27</v>
      </c>
    </row>
    <row r="414" spans="1:7">
      <c r="B414" s="242" t="s">
        <v>2008</v>
      </c>
      <c r="C414" s="242" t="s">
        <v>2013</v>
      </c>
      <c r="D414" s="880" t="s">
        <v>2012</v>
      </c>
      <c r="E414" s="213">
        <f>F414-3</f>
        <v>45106</v>
      </c>
      <c r="F414" s="213">
        <v>45109</v>
      </c>
      <c r="G414" s="213">
        <f>F414+3</f>
        <v>45112</v>
      </c>
    </row>
    <row r="415" spans="1:7">
      <c r="B415" s="242" t="s">
        <v>2008</v>
      </c>
      <c r="C415" s="242" t="s">
        <v>2011</v>
      </c>
      <c r="D415" s="880"/>
      <c r="E415" s="213">
        <f>F415-3</f>
        <v>45113</v>
      </c>
      <c r="F415" s="213">
        <f>F414+7</f>
        <v>45116</v>
      </c>
      <c r="G415" s="213">
        <f>F415+3</f>
        <v>45119</v>
      </c>
    </row>
    <row r="416" spans="1:7">
      <c r="B416" s="242" t="s">
        <v>2008</v>
      </c>
      <c r="C416" s="242" t="s">
        <v>2010</v>
      </c>
      <c r="D416" s="880"/>
      <c r="E416" s="213">
        <f>F416-3</f>
        <v>45120</v>
      </c>
      <c r="F416" s="213">
        <f>F415+7</f>
        <v>45123</v>
      </c>
      <c r="G416" s="213">
        <f>F416+3</f>
        <v>45126</v>
      </c>
    </row>
    <row r="417" spans="1:8">
      <c r="B417" s="242" t="s">
        <v>2008</v>
      </c>
      <c r="C417" s="242" t="s">
        <v>2009</v>
      </c>
      <c r="D417" s="880"/>
      <c r="E417" s="213">
        <f>F417-3</f>
        <v>45127</v>
      </c>
      <c r="F417" s="213">
        <f>F416+7</f>
        <v>45130</v>
      </c>
      <c r="G417" s="213">
        <f>F417+3</f>
        <v>45133</v>
      </c>
    </row>
    <row r="418" spans="1:8">
      <c r="B418" s="242" t="s">
        <v>2008</v>
      </c>
      <c r="C418" s="242" t="s">
        <v>2007</v>
      </c>
      <c r="D418" s="880"/>
      <c r="E418" s="213">
        <f>F418-3</f>
        <v>45134</v>
      </c>
      <c r="F418" s="213">
        <f>F417+7</f>
        <v>45137</v>
      </c>
      <c r="G418" s="213">
        <f>F418+3</f>
        <v>45140</v>
      </c>
    </row>
    <row r="419" spans="1:8">
      <c r="B419" s="210"/>
      <c r="C419" s="210"/>
    </row>
    <row r="420" spans="1:8">
      <c r="A420" s="891" t="s">
        <v>70</v>
      </c>
      <c r="B420" s="891"/>
      <c r="C420" s="891"/>
      <c r="D420" s="891"/>
      <c r="E420" s="891"/>
      <c r="F420" s="891"/>
      <c r="G420" s="891"/>
      <c r="H420" s="249"/>
    </row>
    <row r="421" spans="1:8">
      <c r="A421" s="251" t="s">
        <v>2006</v>
      </c>
    </row>
    <row r="422" spans="1:8">
      <c r="B422" s="885" t="s">
        <v>1880</v>
      </c>
      <c r="C422" s="885" t="s">
        <v>1879</v>
      </c>
      <c r="D422" s="889" t="s">
        <v>1812</v>
      </c>
      <c r="E422" s="267" t="s">
        <v>1878</v>
      </c>
      <c r="F422" s="267" t="s">
        <v>1878</v>
      </c>
      <c r="G422" s="267" t="s">
        <v>2004</v>
      </c>
    </row>
    <row r="423" spans="1:8">
      <c r="B423" s="886"/>
      <c r="C423" s="886"/>
      <c r="D423" s="890"/>
      <c r="E423" s="267" t="s">
        <v>1902</v>
      </c>
      <c r="F423" s="267" t="s">
        <v>1891</v>
      </c>
      <c r="G423" s="267" t="s">
        <v>1890</v>
      </c>
    </row>
    <row r="424" spans="1:8" ht="16.5" customHeight="1">
      <c r="B424" s="223" t="s">
        <v>1954</v>
      </c>
      <c r="C424" s="223" t="s">
        <v>1960</v>
      </c>
      <c r="D424" s="880" t="s">
        <v>2005</v>
      </c>
      <c r="E424" s="213">
        <f>F424-3</f>
        <v>45103</v>
      </c>
      <c r="F424" s="213">
        <v>45106</v>
      </c>
      <c r="G424" s="213">
        <f>F424+10</f>
        <v>45116</v>
      </c>
    </row>
    <row r="425" spans="1:8">
      <c r="B425" s="223" t="s">
        <v>1958</v>
      </c>
      <c r="C425" s="223" t="s">
        <v>1953</v>
      </c>
      <c r="D425" s="880"/>
      <c r="E425" s="213">
        <f>F425-3</f>
        <v>45110</v>
      </c>
      <c r="F425" s="213">
        <f>F424+7</f>
        <v>45113</v>
      </c>
      <c r="G425" s="213">
        <f>F425+10</f>
        <v>45123</v>
      </c>
    </row>
    <row r="426" spans="1:8">
      <c r="B426" s="223" t="s">
        <v>1957</v>
      </c>
      <c r="C426" s="223" t="s">
        <v>1953</v>
      </c>
      <c r="D426" s="880"/>
      <c r="E426" s="213">
        <f>F426-3</f>
        <v>45117</v>
      </c>
      <c r="F426" s="213">
        <f>F425+7</f>
        <v>45120</v>
      </c>
      <c r="G426" s="213">
        <f>F426+10</f>
        <v>45130</v>
      </c>
    </row>
    <row r="427" spans="1:8">
      <c r="B427" s="223" t="s">
        <v>1956</v>
      </c>
      <c r="C427" s="223" t="s">
        <v>1955</v>
      </c>
      <c r="D427" s="880"/>
      <c r="E427" s="213">
        <f>F427-3</f>
        <v>45124</v>
      </c>
      <c r="F427" s="213">
        <f>F426+7</f>
        <v>45127</v>
      </c>
      <c r="G427" s="213">
        <f>F427+10</f>
        <v>45137</v>
      </c>
    </row>
    <row r="428" spans="1:8">
      <c r="B428" s="223" t="s">
        <v>1954</v>
      </c>
      <c r="C428" s="223" t="s">
        <v>1953</v>
      </c>
      <c r="D428" s="880"/>
      <c r="E428" s="213">
        <f>F428-3</f>
        <v>45131</v>
      </c>
      <c r="F428" s="213">
        <f>F427+7</f>
        <v>45134</v>
      </c>
      <c r="G428" s="213">
        <f>F428+10</f>
        <v>45144</v>
      </c>
    </row>
    <row r="429" spans="1:8">
      <c r="B429" s="210"/>
      <c r="C429" s="210"/>
    </row>
    <row r="430" spans="1:8">
      <c r="B430" s="885" t="s">
        <v>1880</v>
      </c>
      <c r="C430" s="885" t="s">
        <v>1879</v>
      </c>
      <c r="D430" s="889" t="s">
        <v>1812</v>
      </c>
      <c r="E430" s="267" t="s">
        <v>1878</v>
      </c>
      <c r="F430" s="267" t="s">
        <v>1878</v>
      </c>
      <c r="G430" s="267" t="s">
        <v>2004</v>
      </c>
    </row>
    <row r="431" spans="1:8">
      <c r="B431" s="886"/>
      <c r="C431" s="886"/>
      <c r="D431" s="890"/>
      <c r="E431" s="267" t="s">
        <v>1875</v>
      </c>
      <c r="F431" s="267" t="s">
        <v>1891</v>
      </c>
      <c r="G431" s="267" t="s">
        <v>1890</v>
      </c>
    </row>
    <row r="432" spans="1:8">
      <c r="B432" s="223" t="s">
        <v>1985</v>
      </c>
      <c r="C432" s="223" t="s">
        <v>1960</v>
      </c>
      <c r="D432" s="880" t="s">
        <v>1987</v>
      </c>
      <c r="E432" s="213">
        <f>F432-3</f>
        <v>45105</v>
      </c>
      <c r="F432" s="213">
        <v>45108</v>
      </c>
      <c r="G432" s="213">
        <f>F432+7</f>
        <v>45115</v>
      </c>
    </row>
    <row r="433" spans="2:7">
      <c r="B433" s="223" t="s">
        <v>93</v>
      </c>
      <c r="C433" s="223" t="s">
        <v>1960</v>
      </c>
      <c r="D433" s="880"/>
      <c r="E433" s="213">
        <f>F433-3</f>
        <v>45112</v>
      </c>
      <c r="F433" s="213">
        <f>F432+7</f>
        <v>45115</v>
      </c>
      <c r="G433" s="213">
        <f>F433+7</f>
        <v>45122</v>
      </c>
    </row>
    <row r="434" spans="2:7">
      <c r="B434" s="223" t="s">
        <v>1986</v>
      </c>
      <c r="C434" s="223" t="s">
        <v>1953</v>
      </c>
      <c r="D434" s="880"/>
      <c r="E434" s="213">
        <f>F434-3</f>
        <v>45119</v>
      </c>
      <c r="F434" s="213">
        <f>F433+7</f>
        <v>45122</v>
      </c>
      <c r="G434" s="213">
        <f>F434+7</f>
        <v>45129</v>
      </c>
    </row>
    <row r="435" spans="2:7">
      <c r="B435" s="223" t="s">
        <v>92</v>
      </c>
      <c r="C435" s="223" t="s">
        <v>1960</v>
      </c>
      <c r="D435" s="880"/>
      <c r="E435" s="213">
        <f>F435-3</f>
        <v>45126</v>
      </c>
      <c r="F435" s="213">
        <f>F434+7</f>
        <v>45129</v>
      </c>
      <c r="G435" s="213">
        <f>F435+7</f>
        <v>45136</v>
      </c>
    </row>
    <row r="436" spans="2:7">
      <c r="B436" s="223" t="s">
        <v>1985</v>
      </c>
      <c r="C436" s="223" t="s">
        <v>1953</v>
      </c>
      <c r="D436" s="880"/>
      <c r="E436" s="213">
        <f>F436-3</f>
        <v>45133</v>
      </c>
      <c r="F436" s="213">
        <f>F435+7</f>
        <v>45136</v>
      </c>
      <c r="G436" s="213">
        <f>F436+7</f>
        <v>45143</v>
      </c>
    </row>
    <row r="437" spans="2:7">
      <c r="B437" s="268"/>
      <c r="C437" s="268"/>
      <c r="D437" s="253"/>
      <c r="E437" s="219"/>
      <c r="F437" s="219"/>
      <c r="G437" s="219"/>
    </row>
    <row r="438" spans="2:7">
      <c r="B438" s="885" t="s">
        <v>1880</v>
      </c>
      <c r="C438" s="885" t="s">
        <v>1879</v>
      </c>
      <c r="D438" s="889" t="s">
        <v>1741</v>
      </c>
      <c r="E438" s="267" t="s">
        <v>1877</v>
      </c>
      <c r="F438" s="267" t="s">
        <v>1877</v>
      </c>
      <c r="G438" s="267" t="s">
        <v>2004</v>
      </c>
    </row>
    <row r="439" spans="2:7">
      <c r="B439" s="886"/>
      <c r="C439" s="886"/>
      <c r="D439" s="890"/>
      <c r="E439" s="267" t="s">
        <v>1875</v>
      </c>
      <c r="F439" s="267" t="s">
        <v>1874</v>
      </c>
      <c r="G439" s="267" t="s">
        <v>1890</v>
      </c>
    </row>
    <row r="440" spans="2:7" ht="18.75" customHeight="1">
      <c r="B440" s="223" t="s">
        <v>1451</v>
      </c>
      <c r="C440" s="223" t="s">
        <v>1450</v>
      </c>
      <c r="D440" s="880" t="s">
        <v>2003</v>
      </c>
      <c r="E440" s="213">
        <f t="shared" ref="E440:E445" si="48">F440-3</f>
        <v>45105</v>
      </c>
      <c r="F440" s="213">
        <v>45108</v>
      </c>
      <c r="G440" s="213">
        <f t="shared" ref="G440:G445" si="49">F440+9</f>
        <v>45117</v>
      </c>
    </row>
    <row r="441" spans="2:7" ht="18.75" customHeight="1">
      <c r="B441" s="223" t="s">
        <v>1448</v>
      </c>
      <c r="C441" s="223" t="s">
        <v>1447</v>
      </c>
      <c r="D441" s="880"/>
      <c r="E441" s="213">
        <f t="shared" si="48"/>
        <v>45112</v>
      </c>
      <c r="F441" s="213">
        <f>F440+7</f>
        <v>45115</v>
      </c>
      <c r="G441" s="213">
        <f t="shared" si="49"/>
        <v>45124</v>
      </c>
    </row>
    <row r="442" spans="2:7">
      <c r="B442" s="223" t="s">
        <v>1446</v>
      </c>
      <c r="C442" s="223" t="s">
        <v>1445</v>
      </c>
      <c r="D442" s="880"/>
      <c r="E442" s="213">
        <f t="shared" si="48"/>
        <v>45119</v>
      </c>
      <c r="F442" s="213">
        <f>F441+7</f>
        <v>45122</v>
      </c>
      <c r="G442" s="213">
        <f t="shared" si="49"/>
        <v>45131</v>
      </c>
    </row>
    <row r="443" spans="2:7">
      <c r="B443" s="223" t="s">
        <v>1444</v>
      </c>
      <c r="C443" s="223" t="s">
        <v>1443</v>
      </c>
      <c r="D443" s="880"/>
      <c r="E443" s="213">
        <f t="shared" si="48"/>
        <v>45126</v>
      </c>
      <c r="F443" s="213">
        <f>F442+7</f>
        <v>45129</v>
      </c>
      <c r="G443" s="213">
        <f t="shared" si="49"/>
        <v>45138</v>
      </c>
    </row>
    <row r="444" spans="2:7">
      <c r="B444" s="223" t="s">
        <v>207</v>
      </c>
      <c r="C444" s="223" t="s">
        <v>1442</v>
      </c>
      <c r="D444" s="880"/>
      <c r="E444" s="213">
        <f t="shared" si="48"/>
        <v>45133</v>
      </c>
      <c r="F444" s="213">
        <f>F443+7</f>
        <v>45136</v>
      </c>
      <c r="G444" s="213">
        <f t="shared" si="49"/>
        <v>45145</v>
      </c>
    </row>
    <row r="445" spans="2:7" ht="17.25" customHeight="1">
      <c r="B445" s="223" t="s">
        <v>1144</v>
      </c>
      <c r="C445" s="223" t="s">
        <v>1441</v>
      </c>
      <c r="D445" s="880"/>
      <c r="E445" s="213">
        <f t="shared" si="48"/>
        <v>45140</v>
      </c>
      <c r="F445" s="213">
        <f>F444+7</f>
        <v>45143</v>
      </c>
      <c r="G445" s="213">
        <f t="shared" si="49"/>
        <v>45152</v>
      </c>
    </row>
    <row r="446" spans="2:7">
      <c r="B446" s="268"/>
      <c r="C446" s="268"/>
      <c r="D446" s="253"/>
      <c r="E446" s="219"/>
      <c r="F446" s="219"/>
      <c r="G446" s="219"/>
    </row>
    <row r="447" spans="2:7">
      <c r="B447" s="885" t="s">
        <v>1880</v>
      </c>
      <c r="C447" s="885" t="s">
        <v>1879</v>
      </c>
      <c r="D447" s="889" t="s">
        <v>1812</v>
      </c>
      <c r="E447" s="267" t="s">
        <v>1878</v>
      </c>
      <c r="F447" s="267" t="s">
        <v>2002</v>
      </c>
      <c r="G447" s="267" t="s">
        <v>1938</v>
      </c>
    </row>
    <row r="448" spans="2:7">
      <c r="B448" s="886"/>
      <c r="C448" s="886"/>
      <c r="D448" s="890"/>
      <c r="E448" s="267" t="s">
        <v>2001</v>
      </c>
      <c r="F448" s="267" t="s">
        <v>2000</v>
      </c>
      <c r="G448" s="267" t="s">
        <v>1890</v>
      </c>
    </row>
    <row r="449" spans="1:7">
      <c r="B449" s="223" t="s">
        <v>587</v>
      </c>
      <c r="C449" s="223" t="s">
        <v>1999</v>
      </c>
      <c r="D449" s="881" t="s">
        <v>1998</v>
      </c>
      <c r="E449" s="213">
        <f>F449-3</f>
        <v>45108</v>
      </c>
      <c r="F449" s="213">
        <v>45111</v>
      </c>
      <c r="G449" s="213">
        <f>F449+9</f>
        <v>45120</v>
      </c>
    </row>
    <row r="450" spans="1:7">
      <c r="B450" s="223" t="s">
        <v>588</v>
      </c>
      <c r="C450" s="223" t="s">
        <v>1997</v>
      </c>
      <c r="D450" s="882"/>
      <c r="E450" s="213">
        <f>F450-3</f>
        <v>45115</v>
      </c>
      <c r="F450" s="213">
        <f>F449+7</f>
        <v>45118</v>
      </c>
      <c r="G450" s="213">
        <f>F450+9</f>
        <v>45127</v>
      </c>
    </row>
    <row r="451" spans="1:7">
      <c r="B451" s="223" t="s">
        <v>589</v>
      </c>
      <c r="C451" s="223" t="s">
        <v>1996</v>
      </c>
      <c r="D451" s="882"/>
      <c r="E451" s="213">
        <f>F451-3</f>
        <v>45122</v>
      </c>
      <c r="F451" s="213">
        <f>F450+7</f>
        <v>45125</v>
      </c>
      <c r="G451" s="213">
        <f>F451+9</f>
        <v>45134</v>
      </c>
    </row>
    <row r="452" spans="1:7">
      <c r="B452" s="223" t="s">
        <v>327</v>
      </c>
      <c r="C452" s="223" t="s">
        <v>1995</v>
      </c>
      <c r="D452" s="882"/>
      <c r="E452" s="213">
        <f>F452-3</f>
        <v>45129</v>
      </c>
      <c r="F452" s="213">
        <f>F451+7</f>
        <v>45132</v>
      </c>
      <c r="G452" s="213">
        <f>F452+9</f>
        <v>45141</v>
      </c>
    </row>
    <row r="453" spans="1:7">
      <c r="B453" s="223"/>
      <c r="C453" s="223"/>
      <c r="D453" s="883"/>
      <c r="E453" s="213">
        <f>F453-3</f>
        <v>45136</v>
      </c>
      <c r="F453" s="213">
        <f>F452+7</f>
        <v>45139</v>
      </c>
      <c r="G453" s="213">
        <f>F453+9</f>
        <v>45148</v>
      </c>
    </row>
    <row r="454" spans="1:7">
      <c r="B454" s="268"/>
      <c r="C454" s="268"/>
      <c r="D454" s="253"/>
      <c r="E454" s="219"/>
      <c r="F454" s="219"/>
      <c r="G454" s="219"/>
    </row>
    <row r="455" spans="1:7">
      <c r="A455" s="251" t="s">
        <v>72</v>
      </c>
      <c r="B455" s="247"/>
      <c r="C455" s="247"/>
      <c r="D455" s="248"/>
      <c r="E455" s="247"/>
      <c r="F455" s="251"/>
      <c r="G455" s="251"/>
    </row>
    <row r="456" spans="1:7">
      <c r="A456" s="251"/>
      <c r="B456" s="885" t="s">
        <v>1880</v>
      </c>
      <c r="C456" s="885" t="s">
        <v>1893</v>
      </c>
      <c r="D456" s="889" t="s">
        <v>1812</v>
      </c>
      <c r="E456" s="267" t="s">
        <v>1877</v>
      </c>
      <c r="F456" s="267" t="s">
        <v>1877</v>
      </c>
      <c r="G456" s="267" t="s">
        <v>1994</v>
      </c>
    </row>
    <row r="457" spans="1:7" ht="16.5" customHeight="1">
      <c r="A457" s="251"/>
      <c r="B457" s="886"/>
      <c r="C457" s="886"/>
      <c r="D457" s="890"/>
      <c r="E457" s="267" t="s">
        <v>1902</v>
      </c>
      <c r="F457" s="267" t="s">
        <v>1891</v>
      </c>
      <c r="G457" s="267" t="s">
        <v>27</v>
      </c>
    </row>
    <row r="458" spans="1:7" ht="16.5" customHeight="1">
      <c r="A458" s="251"/>
      <c r="B458" s="223" t="s">
        <v>1954</v>
      </c>
      <c r="C458" s="223" t="s">
        <v>1960</v>
      </c>
      <c r="D458" s="880" t="s">
        <v>1993</v>
      </c>
      <c r="E458" s="213">
        <f>F458-3</f>
        <v>45103</v>
      </c>
      <c r="F458" s="213">
        <v>45106</v>
      </c>
      <c r="G458" s="213">
        <f>F458+8</f>
        <v>45114</v>
      </c>
    </row>
    <row r="459" spans="1:7" ht="16.5" customHeight="1">
      <c r="A459" s="251"/>
      <c r="B459" s="223" t="s">
        <v>1958</v>
      </c>
      <c r="C459" s="223" t="s">
        <v>1953</v>
      </c>
      <c r="D459" s="880"/>
      <c r="E459" s="213">
        <f>F459-3</f>
        <v>45110</v>
      </c>
      <c r="F459" s="213">
        <f>F458+7</f>
        <v>45113</v>
      </c>
      <c r="G459" s="213">
        <f>F459+8</f>
        <v>45121</v>
      </c>
    </row>
    <row r="460" spans="1:7">
      <c r="A460" s="251"/>
      <c r="B460" s="223" t="s">
        <v>1957</v>
      </c>
      <c r="C460" s="223" t="s">
        <v>1953</v>
      </c>
      <c r="D460" s="880"/>
      <c r="E460" s="213">
        <f>F460-3</f>
        <v>45117</v>
      </c>
      <c r="F460" s="213">
        <f>F459+7</f>
        <v>45120</v>
      </c>
      <c r="G460" s="213">
        <f>F460+8</f>
        <v>45128</v>
      </c>
    </row>
    <row r="461" spans="1:7">
      <c r="A461" s="251"/>
      <c r="B461" s="223" t="s">
        <v>1956</v>
      </c>
      <c r="C461" s="223" t="s">
        <v>1955</v>
      </c>
      <c r="D461" s="880"/>
      <c r="E461" s="213">
        <f>F461-3</f>
        <v>45124</v>
      </c>
      <c r="F461" s="213">
        <f>F460+7</f>
        <v>45127</v>
      </c>
      <c r="G461" s="213">
        <f>F461+8</f>
        <v>45135</v>
      </c>
    </row>
    <row r="462" spans="1:7">
      <c r="A462" s="251"/>
      <c r="B462" s="223" t="s">
        <v>1954</v>
      </c>
      <c r="C462" s="223" t="s">
        <v>1953</v>
      </c>
      <c r="D462" s="880"/>
      <c r="E462" s="213">
        <f>F462-3</f>
        <v>45131</v>
      </c>
      <c r="F462" s="213">
        <f>F461+7</f>
        <v>45134</v>
      </c>
      <c r="G462" s="213">
        <f>F462+8</f>
        <v>45142</v>
      </c>
    </row>
    <row r="463" spans="1:7">
      <c r="A463" s="251"/>
      <c r="B463" s="210"/>
      <c r="C463" s="210"/>
    </row>
    <row r="464" spans="1:7">
      <c r="B464" s="885" t="s">
        <v>1905</v>
      </c>
      <c r="C464" s="885" t="s">
        <v>1879</v>
      </c>
      <c r="D464" s="889" t="s">
        <v>1741</v>
      </c>
      <c r="E464" s="267" t="s">
        <v>1877</v>
      </c>
      <c r="F464" s="267" t="s">
        <v>1877</v>
      </c>
      <c r="G464" s="267" t="s">
        <v>172</v>
      </c>
    </row>
    <row r="465" spans="1:13" ht="16.5" customHeight="1">
      <c r="B465" s="886"/>
      <c r="C465" s="886"/>
      <c r="D465" s="890"/>
      <c r="E465" s="267" t="s">
        <v>1875</v>
      </c>
      <c r="F465" s="267" t="s">
        <v>1874</v>
      </c>
      <c r="G465" s="267" t="s">
        <v>27</v>
      </c>
    </row>
    <row r="466" spans="1:13" ht="16.5" customHeight="1">
      <c r="B466" s="223" t="s">
        <v>1988</v>
      </c>
      <c r="C466" s="223" t="s">
        <v>1953</v>
      </c>
      <c r="D466" s="880" t="s">
        <v>1992</v>
      </c>
      <c r="E466" s="213">
        <f>F466-3</f>
        <v>45106</v>
      </c>
      <c r="F466" s="213">
        <v>45109</v>
      </c>
      <c r="G466" s="213">
        <f>F466+8</f>
        <v>45117</v>
      </c>
    </row>
    <row r="467" spans="1:13" ht="16.5" customHeight="1">
      <c r="B467" s="223" t="s">
        <v>1991</v>
      </c>
      <c r="C467" s="223" t="s">
        <v>1953</v>
      </c>
      <c r="D467" s="880"/>
      <c r="E467" s="213">
        <f>F467-3</f>
        <v>45113</v>
      </c>
      <c r="F467" s="213">
        <f>F466+7</f>
        <v>45116</v>
      </c>
      <c r="G467" s="213">
        <f>F467+8</f>
        <v>45124</v>
      </c>
      <c r="M467" s="211"/>
    </row>
    <row r="468" spans="1:13" ht="16.5" customHeight="1">
      <c r="B468" s="223" t="s">
        <v>1990</v>
      </c>
      <c r="C468" s="223" t="s">
        <v>285</v>
      </c>
      <c r="D468" s="880"/>
      <c r="E468" s="213">
        <f>F468-3</f>
        <v>45120</v>
      </c>
      <c r="F468" s="213">
        <f>F467+7</f>
        <v>45123</v>
      </c>
      <c r="G468" s="213">
        <f>F468+8</f>
        <v>45131</v>
      </c>
    </row>
    <row r="469" spans="1:13">
      <c r="B469" s="223" t="s">
        <v>1989</v>
      </c>
      <c r="C469" s="223" t="s">
        <v>1953</v>
      </c>
      <c r="D469" s="880"/>
      <c r="E469" s="213">
        <f>F469-3</f>
        <v>45127</v>
      </c>
      <c r="F469" s="213">
        <f>F468+7</f>
        <v>45130</v>
      </c>
      <c r="G469" s="213">
        <f>F469+8</f>
        <v>45138</v>
      </c>
    </row>
    <row r="470" spans="1:13">
      <c r="B470" s="223" t="s">
        <v>1988</v>
      </c>
      <c r="C470" s="223" t="s">
        <v>1852</v>
      </c>
      <c r="D470" s="880"/>
      <c r="E470" s="213">
        <f>F470-3</f>
        <v>45134</v>
      </c>
      <c r="F470" s="213">
        <f>F469+7</f>
        <v>45137</v>
      </c>
      <c r="G470" s="213">
        <f>F470+8</f>
        <v>45145</v>
      </c>
    </row>
    <row r="471" spans="1:13">
      <c r="A471" s="251" t="s">
        <v>174</v>
      </c>
      <c r="D471" s="253"/>
      <c r="E471" s="219"/>
      <c r="F471" s="219"/>
      <c r="G471" s="219"/>
    </row>
    <row r="472" spans="1:13">
      <c r="B472" s="885" t="s">
        <v>1880</v>
      </c>
      <c r="C472" s="885" t="s">
        <v>1893</v>
      </c>
      <c r="D472" s="889" t="s">
        <v>1812</v>
      </c>
      <c r="E472" s="267" t="s">
        <v>1878</v>
      </c>
      <c r="F472" s="267" t="s">
        <v>1877</v>
      </c>
      <c r="G472" s="267" t="s">
        <v>174</v>
      </c>
    </row>
    <row r="473" spans="1:13">
      <c r="B473" s="886"/>
      <c r="C473" s="886"/>
      <c r="D473" s="890"/>
      <c r="E473" s="267" t="s">
        <v>1902</v>
      </c>
      <c r="F473" s="267" t="s">
        <v>1891</v>
      </c>
      <c r="G473" s="267" t="s">
        <v>27</v>
      </c>
    </row>
    <row r="474" spans="1:13" ht="16.5" customHeight="1">
      <c r="B474" s="223" t="s">
        <v>1985</v>
      </c>
      <c r="C474" s="223" t="s">
        <v>1960</v>
      </c>
      <c r="D474" s="880" t="s">
        <v>1987</v>
      </c>
      <c r="E474" s="213">
        <f>F474-3</f>
        <v>45105</v>
      </c>
      <c r="F474" s="213">
        <v>45108</v>
      </c>
      <c r="G474" s="213">
        <f>F474+9</f>
        <v>45117</v>
      </c>
    </row>
    <row r="475" spans="1:13">
      <c r="B475" s="223" t="s">
        <v>93</v>
      </c>
      <c r="C475" s="223" t="s">
        <v>1960</v>
      </c>
      <c r="D475" s="880"/>
      <c r="E475" s="213">
        <f>F475-3</f>
        <v>45112</v>
      </c>
      <c r="F475" s="213">
        <f>F474+7</f>
        <v>45115</v>
      </c>
      <c r="G475" s="213">
        <f>F475+9</f>
        <v>45124</v>
      </c>
    </row>
    <row r="476" spans="1:13" ht="16.5" customHeight="1">
      <c r="B476" s="223" t="s">
        <v>1986</v>
      </c>
      <c r="C476" s="223" t="s">
        <v>1953</v>
      </c>
      <c r="D476" s="880"/>
      <c r="E476" s="213">
        <f>F476-3</f>
        <v>45119</v>
      </c>
      <c r="F476" s="213">
        <f>F475+7</f>
        <v>45122</v>
      </c>
      <c r="G476" s="213">
        <f>F476+9</f>
        <v>45131</v>
      </c>
    </row>
    <row r="477" spans="1:13">
      <c r="B477" s="223" t="s">
        <v>92</v>
      </c>
      <c r="C477" s="223" t="s">
        <v>1960</v>
      </c>
      <c r="D477" s="880"/>
      <c r="E477" s="213">
        <f>F477-3</f>
        <v>45126</v>
      </c>
      <c r="F477" s="213">
        <f>F476+7</f>
        <v>45129</v>
      </c>
      <c r="G477" s="213">
        <f>F477+9</f>
        <v>45138</v>
      </c>
    </row>
    <row r="478" spans="1:13">
      <c r="B478" s="223" t="s">
        <v>1985</v>
      </c>
      <c r="C478" s="223" t="s">
        <v>1953</v>
      </c>
      <c r="D478" s="880"/>
      <c r="E478" s="213">
        <f>F478-3</f>
        <v>45133</v>
      </c>
      <c r="F478" s="213">
        <f>F477+7</f>
        <v>45136</v>
      </c>
      <c r="G478" s="213">
        <f>F478+9</f>
        <v>45145</v>
      </c>
    </row>
    <row r="479" spans="1:13">
      <c r="B479" s="240"/>
      <c r="C479" s="240"/>
      <c r="D479" s="253"/>
      <c r="E479" s="219"/>
      <c r="F479" s="219"/>
      <c r="G479" s="231"/>
    </row>
    <row r="480" spans="1:13">
      <c r="A480" s="251" t="s">
        <v>77</v>
      </c>
      <c r="B480" s="210"/>
    </row>
    <row r="481" spans="2:7">
      <c r="B481" s="885" t="s">
        <v>1880</v>
      </c>
      <c r="C481" s="885" t="s">
        <v>1893</v>
      </c>
      <c r="D481" s="889" t="s">
        <v>1741</v>
      </c>
      <c r="E481" s="267" t="s">
        <v>1877</v>
      </c>
      <c r="F481" s="267" t="s">
        <v>1878</v>
      </c>
      <c r="G481" s="267" t="s">
        <v>1978</v>
      </c>
    </row>
    <row r="482" spans="2:7">
      <c r="B482" s="886"/>
      <c r="C482" s="886"/>
      <c r="D482" s="890"/>
      <c r="E482" s="267" t="s">
        <v>1902</v>
      </c>
      <c r="F482" s="267" t="s">
        <v>1891</v>
      </c>
      <c r="G482" s="267" t="s">
        <v>1914</v>
      </c>
    </row>
    <row r="483" spans="2:7">
      <c r="B483" s="223" t="s">
        <v>1979</v>
      </c>
      <c r="C483" s="223" t="s">
        <v>1960</v>
      </c>
      <c r="D483" s="880" t="s">
        <v>1984</v>
      </c>
      <c r="E483" s="213">
        <f>F483-5</f>
        <v>45100</v>
      </c>
      <c r="F483" s="213">
        <v>45105</v>
      </c>
      <c r="G483" s="213">
        <f>F483+11</f>
        <v>45116</v>
      </c>
    </row>
    <row r="484" spans="2:7">
      <c r="B484" s="223" t="s">
        <v>1983</v>
      </c>
      <c r="C484" s="223" t="s">
        <v>1953</v>
      </c>
      <c r="D484" s="880"/>
      <c r="E484" s="213">
        <f>F484-5</f>
        <v>45107</v>
      </c>
      <c r="F484" s="213">
        <f>F483+7</f>
        <v>45112</v>
      </c>
      <c r="G484" s="213">
        <f>F484+11</f>
        <v>45123</v>
      </c>
    </row>
    <row r="485" spans="2:7">
      <c r="B485" s="223" t="s">
        <v>1982</v>
      </c>
      <c r="C485" s="223" t="s">
        <v>1981</v>
      </c>
      <c r="D485" s="880"/>
      <c r="E485" s="213">
        <f>F485-5</f>
        <v>45114</v>
      </c>
      <c r="F485" s="213">
        <f>F484+7</f>
        <v>45119</v>
      </c>
      <c r="G485" s="213">
        <f>F485+11</f>
        <v>45130</v>
      </c>
    </row>
    <row r="486" spans="2:7">
      <c r="B486" s="223" t="s">
        <v>1980</v>
      </c>
      <c r="C486" s="223" t="s">
        <v>1953</v>
      </c>
      <c r="D486" s="880"/>
      <c r="E486" s="213">
        <f>F486-5</f>
        <v>45121</v>
      </c>
      <c r="F486" s="213">
        <f>F485+7</f>
        <v>45126</v>
      </c>
      <c r="G486" s="213">
        <f>F486+11</f>
        <v>45137</v>
      </c>
    </row>
    <row r="487" spans="2:7">
      <c r="B487" s="223" t="s">
        <v>1979</v>
      </c>
      <c r="C487" s="223" t="s">
        <v>1953</v>
      </c>
      <c r="D487" s="880"/>
      <c r="E487" s="213">
        <f>F487-5</f>
        <v>45128</v>
      </c>
      <c r="F487" s="213">
        <f>F486+7</f>
        <v>45133</v>
      </c>
      <c r="G487" s="213">
        <f>F487+11</f>
        <v>45144</v>
      </c>
    </row>
    <row r="488" spans="2:7">
      <c r="B488" s="210"/>
      <c r="C488" s="210"/>
    </row>
    <row r="489" spans="2:7">
      <c r="B489" s="885" t="s">
        <v>1905</v>
      </c>
      <c r="C489" s="885" t="s">
        <v>1893</v>
      </c>
      <c r="D489" s="889" t="s">
        <v>1812</v>
      </c>
      <c r="E489" s="267" t="s">
        <v>1878</v>
      </c>
      <c r="F489" s="267" t="s">
        <v>1878</v>
      </c>
      <c r="G489" s="267" t="s">
        <v>1978</v>
      </c>
    </row>
    <row r="490" spans="2:7">
      <c r="B490" s="886"/>
      <c r="C490" s="886"/>
      <c r="D490" s="890"/>
      <c r="E490" s="267" t="s">
        <v>1902</v>
      </c>
      <c r="F490" s="267" t="s">
        <v>1874</v>
      </c>
      <c r="G490" s="267" t="s">
        <v>1890</v>
      </c>
    </row>
    <row r="491" spans="2:7">
      <c r="B491" s="223" t="s">
        <v>1967</v>
      </c>
      <c r="C491" s="223" t="s">
        <v>1953</v>
      </c>
      <c r="D491" s="881" t="s">
        <v>1970</v>
      </c>
      <c r="E491" s="213">
        <f>F491-4</f>
        <v>45105</v>
      </c>
      <c r="F491" s="213">
        <v>45109</v>
      </c>
      <c r="G491" s="213">
        <f>F491+8</f>
        <v>45117</v>
      </c>
    </row>
    <row r="492" spans="2:7">
      <c r="B492" s="223" t="s">
        <v>1969</v>
      </c>
      <c r="C492" s="223" t="s">
        <v>1960</v>
      </c>
      <c r="D492" s="882"/>
      <c r="E492" s="213">
        <f>F492-4</f>
        <v>45112</v>
      </c>
      <c r="F492" s="213">
        <f>F491+7</f>
        <v>45116</v>
      </c>
      <c r="G492" s="213">
        <f>F492+8</f>
        <v>45124</v>
      </c>
    </row>
    <row r="493" spans="2:7">
      <c r="B493" s="223" t="s">
        <v>1968</v>
      </c>
      <c r="C493" s="223" t="s">
        <v>1953</v>
      </c>
      <c r="D493" s="882"/>
      <c r="E493" s="213">
        <f>F493-4</f>
        <v>45119</v>
      </c>
      <c r="F493" s="213">
        <f>F492+7</f>
        <v>45123</v>
      </c>
      <c r="G493" s="213">
        <f>F493+8</f>
        <v>45131</v>
      </c>
    </row>
    <row r="494" spans="2:7">
      <c r="B494" s="223" t="s">
        <v>177</v>
      </c>
      <c r="C494" s="223" t="s">
        <v>1953</v>
      </c>
      <c r="D494" s="882"/>
      <c r="E494" s="213">
        <f>F494-4</f>
        <v>45126</v>
      </c>
      <c r="F494" s="213">
        <f>F493+7</f>
        <v>45130</v>
      </c>
      <c r="G494" s="213">
        <f>F494+8</f>
        <v>45138</v>
      </c>
    </row>
    <row r="495" spans="2:7">
      <c r="B495" s="223" t="s">
        <v>1967</v>
      </c>
      <c r="C495" s="223" t="s">
        <v>1852</v>
      </c>
      <c r="D495" s="883"/>
      <c r="E495" s="213">
        <f>F495-4</f>
        <v>45133</v>
      </c>
      <c r="F495" s="213">
        <f>F494+7</f>
        <v>45137</v>
      </c>
      <c r="G495" s="213">
        <f>F495+8</f>
        <v>45145</v>
      </c>
    </row>
    <row r="496" spans="2:7">
      <c r="B496" s="302"/>
      <c r="C496" s="300"/>
      <c r="D496" s="253"/>
      <c r="E496" s="219"/>
      <c r="F496" s="219"/>
      <c r="G496" s="219"/>
    </row>
    <row r="497" spans="1:7">
      <c r="B497" s="885" t="s">
        <v>1917</v>
      </c>
      <c r="C497" s="885" t="s">
        <v>1916</v>
      </c>
      <c r="D497" s="889" t="s">
        <v>1904</v>
      </c>
      <c r="E497" s="267" t="s">
        <v>1910</v>
      </c>
      <c r="F497" s="267" t="s">
        <v>1910</v>
      </c>
      <c r="G497" s="267" t="s">
        <v>1977</v>
      </c>
    </row>
    <row r="498" spans="1:7">
      <c r="B498" s="886"/>
      <c r="C498" s="886"/>
      <c r="D498" s="890"/>
      <c r="E498" s="267" t="s">
        <v>1915</v>
      </c>
      <c r="F498" s="267" t="s">
        <v>1908</v>
      </c>
      <c r="G498" s="267" t="s">
        <v>1936</v>
      </c>
    </row>
    <row r="499" spans="1:7" ht="16.5" customHeight="1">
      <c r="B499" s="223" t="s">
        <v>1972</v>
      </c>
      <c r="C499" s="223" t="s">
        <v>1976</v>
      </c>
      <c r="D499" s="880" t="s">
        <v>1975</v>
      </c>
      <c r="E499" s="213">
        <f>F499-3</f>
        <v>45105</v>
      </c>
      <c r="F499" s="213">
        <v>45108</v>
      </c>
      <c r="G499" s="213">
        <f>F499+12</f>
        <v>45120</v>
      </c>
    </row>
    <row r="500" spans="1:7">
      <c r="B500" s="223" t="s">
        <v>1974</v>
      </c>
      <c r="C500" s="223" t="s">
        <v>1960</v>
      </c>
      <c r="D500" s="880"/>
      <c r="E500" s="213">
        <f>F500-3</f>
        <v>45112</v>
      </c>
      <c r="F500" s="213">
        <f>F499+7</f>
        <v>45115</v>
      </c>
      <c r="G500" s="213">
        <f>F500+8</f>
        <v>45123</v>
      </c>
    </row>
    <row r="501" spans="1:7">
      <c r="B501" s="223"/>
      <c r="C501" s="223"/>
      <c r="D501" s="880"/>
      <c r="E501" s="213">
        <f>F501-3</f>
        <v>45119</v>
      </c>
      <c r="F501" s="213">
        <f>F500+7</f>
        <v>45122</v>
      </c>
      <c r="G501" s="213">
        <f>F501+8</f>
        <v>45130</v>
      </c>
    </row>
    <row r="502" spans="1:7">
      <c r="B502" s="223" t="s">
        <v>1973</v>
      </c>
      <c r="C502" s="223" t="s">
        <v>1971</v>
      </c>
      <c r="D502" s="880"/>
      <c r="E502" s="213">
        <f>F502-3</f>
        <v>45126</v>
      </c>
      <c r="F502" s="213">
        <f>F501+7</f>
        <v>45129</v>
      </c>
      <c r="G502" s="213">
        <f>F502+8</f>
        <v>45137</v>
      </c>
    </row>
    <row r="503" spans="1:7">
      <c r="B503" s="223" t="s">
        <v>1972</v>
      </c>
      <c r="C503" s="223" t="s">
        <v>1971</v>
      </c>
      <c r="D503" s="880"/>
      <c r="E503" s="213">
        <f>F503-3</f>
        <v>45133</v>
      </c>
      <c r="F503" s="213">
        <f>F502+7</f>
        <v>45136</v>
      </c>
      <c r="G503" s="213">
        <f>F503+8</f>
        <v>45144</v>
      </c>
    </row>
    <row r="504" spans="1:7">
      <c r="B504" s="302"/>
      <c r="C504" s="300"/>
      <c r="D504" s="253"/>
      <c r="E504" s="219"/>
      <c r="F504" s="219"/>
      <c r="G504" s="219"/>
    </row>
    <row r="505" spans="1:7">
      <c r="A505" s="251" t="s">
        <v>78</v>
      </c>
      <c r="B505" s="210"/>
      <c r="C505" s="210"/>
    </row>
    <row r="506" spans="1:7">
      <c r="B506" s="885" t="s">
        <v>1905</v>
      </c>
      <c r="C506" s="885" t="s">
        <v>1893</v>
      </c>
      <c r="D506" s="889" t="s">
        <v>1904</v>
      </c>
      <c r="E506" s="267" t="s">
        <v>1910</v>
      </c>
      <c r="F506" s="267" t="s">
        <v>1877</v>
      </c>
      <c r="G506" s="267" t="s">
        <v>178</v>
      </c>
    </row>
    <row r="507" spans="1:7">
      <c r="B507" s="886"/>
      <c r="C507" s="886"/>
      <c r="D507" s="890"/>
      <c r="E507" s="267" t="s">
        <v>1902</v>
      </c>
      <c r="F507" s="267" t="s">
        <v>1908</v>
      </c>
      <c r="G507" s="267" t="s">
        <v>27</v>
      </c>
    </row>
    <row r="508" spans="1:7">
      <c r="B508" s="223" t="s">
        <v>1967</v>
      </c>
      <c r="C508" s="223" t="s">
        <v>1953</v>
      </c>
      <c r="D508" s="881" t="s">
        <v>1970</v>
      </c>
      <c r="E508" s="213">
        <f>F508-4</f>
        <v>45105</v>
      </c>
      <c r="F508" s="213">
        <v>45109</v>
      </c>
      <c r="G508" s="213">
        <f>F508+11</f>
        <v>45120</v>
      </c>
    </row>
    <row r="509" spans="1:7">
      <c r="B509" s="223" t="s">
        <v>1969</v>
      </c>
      <c r="C509" s="223" t="s">
        <v>1960</v>
      </c>
      <c r="D509" s="882"/>
      <c r="E509" s="213">
        <f>F509-4</f>
        <v>45112</v>
      </c>
      <c r="F509" s="213">
        <f>F508+7</f>
        <v>45116</v>
      </c>
      <c r="G509" s="213">
        <f>F509+11</f>
        <v>45127</v>
      </c>
    </row>
    <row r="510" spans="1:7">
      <c r="B510" s="223" t="s">
        <v>1968</v>
      </c>
      <c r="C510" s="223" t="s">
        <v>1953</v>
      </c>
      <c r="D510" s="882"/>
      <c r="E510" s="213">
        <f>F510-4</f>
        <v>45119</v>
      </c>
      <c r="F510" s="213">
        <f>F509+7</f>
        <v>45123</v>
      </c>
      <c r="G510" s="213">
        <f>F510+11</f>
        <v>45134</v>
      </c>
    </row>
    <row r="511" spans="1:7">
      <c r="B511" s="223" t="s">
        <v>177</v>
      </c>
      <c r="C511" s="223" t="s">
        <v>1953</v>
      </c>
      <c r="D511" s="882"/>
      <c r="E511" s="213">
        <f>F511-4</f>
        <v>45126</v>
      </c>
      <c r="F511" s="213">
        <f>F510+7</f>
        <v>45130</v>
      </c>
      <c r="G511" s="213">
        <f>F511+11</f>
        <v>45141</v>
      </c>
    </row>
    <row r="512" spans="1:7">
      <c r="B512" s="223" t="s">
        <v>1967</v>
      </c>
      <c r="C512" s="223" t="s">
        <v>1852</v>
      </c>
      <c r="D512" s="883"/>
      <c r="E512" s="213">
        <f>F512-4</f>
        <v>45133</v>
      </c>
      <c r="F512" s="213">
        <f>F511+7</f>
        <v>45137</v>
      </c>
      <c r="G512" s="213">
        <f>F512+11</f>
        <v>45148</v>
      </c>
    </row>
    <row r="513" spans="1:9">
      <c r="B513" s="302"/>
      <c r="C513" s="300"/>
      <c r="E513" s="219"/>
      <c r="F513" s="219"/>
    </row>
    <row r="514" spans="1:9">
      <c r="A514" s="251" t="s">
        <v>1961</v>
      </c>
      <c r="B514" s="274"/>
      <c r="C514" s="274"/>
      <c r="D514" s="253"/>
      <c r="E514" s="219"/>
      <c r="F514" s="219"/>
      <c r="G514" s="231"/>
    </row>
    <row r="515" spans="1:9">
      <c r="A515" s="251"/>
      <c r="B515" s="885" t="s">
        <v>1917</v>
      </c>
      <c r="C515" s="885" t="s">
        <v>1893</v>
      </c>
      <c r="D515" s="889" t="s">
        <v>1904</v>
      </c>
      <c r="E515" s="267" t="s">
        <v>1877</v>
      </c>
      <c r="F515" s="267" t="s">
        <v>1966</v>
      </c>
      <c r="G515" s="267" t="s">
        <v>1965</v>
      </c>
      <c r="I515" s="210" t="s">
        <v>1964</v>
      </c>
    </row>
    <row r="516" spans="1:9">
      <c r="A516" s="251"/>
      <c r="B516" s="886"/>
      <c r="C516" s="886"/>
      <c r="D516" s="890"/>
      <c r="E516" s="267" t="s">
        <v>1915</v>
      </c>
      <c r="F516" s="267" t="s">
        <v>1908</v>
      </c>
      <c r="G516" s="267" t="s">
        <v>1914</v>
      </c>
    </row>
    <row r="517" spans="1:9">
      <c r="A517" s="251"/>
      <c r="B517" s="223" t="s">
        <v>1962</v>
      </c>
      <c r="C517" s="223" t="s">
        <v>1950</v>
      </c>
      <c r="D517" s="880" t="s">
        <v>1963</v>
      </c>
      <c r="E517" s="213">
        <f>F517-4</f>
        <v>45105</v>
      </c>
      <c r="F517" s="213">
        <v>45109</v>
      </c>
      <c r="G517" s="213">
        <f>F517+8</f>
        <v>45117</v>
      </c>
    </row>
    <row r="518" spans="1:9">
      <c r="A518" s="251"/>
      <c r="B518" s="223" t="s">
        <v>1948</v>
      </c>
      <c r="C518" s="223" t="s">
        <v>1947</v>
      </c>
      <c r="D518" s="880"/>
      <c r="E518" s="213">
        <f>F518-4</f>
        <v>45112</v>
      </c>
      <c r="F518" s="213">
        <f>F517+7</f>
        <v>45116</v>
      </c>
      <c r="G518" s="213">
        <f>F518+8</f>
        <v>45124</v>
      </c>
    </row>
    <row r="519" spans="1:9">
      <c r="A519" s="251"/>
      <c r="B519" s="223" t="s">
        <v>1946</v>
      </c>
      <c r="C519" s="223" t="s">
        <v>1945</v>
      </c>
      <c r="D519" s="880"/>
      <c r="E519" s="213">
        <f>F519-4</f>
        <v>45119</v>
      </c>
      <c r="F519" s="213">
        <f>F518+7</f>
        <v>45123</v>
      </c>
      <c r="G519" s="213">
        <f>F519+8</f>
        <v>45131</v>
      </c>
    </row>
    <row r="520" spans="1:9">
      <c r="A520" s="251"/>
      <c r="B520" s="223" t="s">
        <v>1944</v>
      </c>
      <c r="C520" s="223" t="s">
        <v>1943</v>
      </c>
      <c r="D520" s="880"/>
      <c r="E520" s="213">
        <f>F520-4</f>
        <v>45126</v>
      </c>
      <c r="F520" s="213">
        <f>F519+7</f>
        <v>45130</v>
      </c>
      <c r="G520" s="213">
        <f>F520+8</f>
        <v>45138</v>
      </c>
    </row>
    <row r="521" spans="1:9">
      <c r="A521" s="251"/>
      <c r="B521" s="223" t="s">
        <v>1962</v>
      </c>
      <c r="C521" s="223" t="s">
        <v>1940</v>
      </c>
      <c r="D521" s="880"/>
      <c r="E521" s="213">
        <f>F521-4</f>
        <v>45133</v>
      </c>
      <c r="F521" s="213">
        <f>F520+7</f>
        <v>45137</v>
      </c>
      <c r="G521" s="213">
        <f>F521+8</f>
        <v>45145</v>
      </c>
    </row>
    <row r="522" spans="1:9">
      <c r="A522" s="251"/>
      <c r="B522" s="301"/>
      <c r="C522" s="300"/>
      <c r="D522" s="253"/>
      <c r="E522" s="219"/>
      <c r="F522" s="219"/>
      <c r="G522" s="231"/>
    </row>
    <row r="523" spans="1:9">
      <c r="A523" s="251"/>
      <c r="B523" s="885" t="s">
        <v>1905</v>
      </c>
      <c r="C523" s="885" t="s">
        <v>1916</v>
      </c>
      <c r="D523" s="889" t="s">
        <v>1904</v>
      </c>
      <c r="E523" s="267" t="s">
        <v>1910</v>
      </c>
      <c r="F523" s="267" t="s">
        <v>1910</v>
      </c>
      <c r="G523" s="267" t="s">
        <v>1961</v>
      </c>
    </row>
    <row r="524" spans="1:9">
      <c r="A524" s="251"/>
      <c r="B524" s="886"/>
      <c r="C524" s="886"/>
      <c r="D524" s="890"/>
      <c r="E524" s="267" t="s">
        <v>1902</v>
      </c>
      <c r="F524" s="267" t="s">
        <v>1874</v>
      </c>
      <c r="G524" s="267" t="s">
        <v>27</v>
      </c>
    </row>
    <row r="525" spans="1:9" ht="16.5" customHeight="1">
      <c r="A525" s="251"/>
      <c r="B525" s="223" t="s">
        <v>1954</v>
      </c>
      <c r="C525" s="223" t="s">
        <v>1960</v>
      </c>
      <c r="D525" s="880" t="s">
        <v>1959</v>
      </c>
      <c r="E525" s="213">
        <f>F525-3</f>
        <v>45103</v>
      </c>
      <c r="F525" s="213">
        <v>45106</v>
      </c>
      <c r="G525" s="213">
        <f>F525+10</f>
        <v>45116</v>
      </c>
    </row>
    <row r="526" spans="1:9">
      <c r="A526" s="251"/>
      <c r="B526" s="223" t="s">
        <v>1958</v>
      </c>
      <c r="C526" s="223" t="s">
        <v>1953</v>
      </c>
      <c r="D526" s="880"/>
      <c r="E526" s="213">
        <f>F526-3</f>
        <v>45110</v>
      </c>
      <c r="F526" s="213">
        <f>F525+7</f>
        <v>45113</v>
      </c>
      <c r="G526" s="213">
        <f>F526+10</f>
        <v>45123</v>
      </c>
    </row>
    <row r="527" spans="1:9">
      <c r="A527" s="251"/>
      <c r="B527" s="223" t="s">
        <v>1957</v>
      </c>
      <c r="C527" s="223" t="s">
        <v>1953</v>
      </c>
      <c r="D527" s="880"/>
      <c r="E527" s="213">
        <f>F527-3</f>
        <v>45117</v>
      </c>
      <c r="F527" s="213">
        <f>F526+7</f>
        <v>45120</v>
      </c>
      <c r="G527" s="213">
        <f>F527+10</f>
        <v>45130</v>
      </c>
    </row>
    <row r="528" spans="1:9">
      <c r="A528" s="251"/>
      <c r="B528" s="223" t="s">
        <v>1956</v>
      </c>
      <c r="C528" s="223" t="s">
        <v>1955</v>
      </c>
      <c r="D528" s="880"/>
      <c r="E528" s="213">
        <f>F528-3</f>
        <v>45124</v>
      </c>
      <c r="F528" s="213">
        <f>F527+7</f>
        <v>45127</v>
      </c>
      <c r="G528" s="213">
        <f>F528+10</f>
        <v>45137</v>
      </c>
    </row>
    <row r="529" spans="1:8">
      <c r="A529" s="251"/>
      <c r="B529" s="223" t="s">
        <v>1954</v>
      </c>
      <c r="C529" s="223" t="s">
        <v>1953</v>
      </c>
      <c r="D529" s="880"/>
      <c r="E529" s="213">
        <f>F529-3</f>
        <v>45131</v>
      </c>
      <c r="F529" s="213">
        <f>F528+7</f>
        <v>45134</v>
      </c>
      <c r="G529" s="213">
        <f>F529+10</f>
        <v>45144</v>
      </c>
    </row>
    <row r="530" spans="1:8">
      <c r="A530" s="251"/>
      <c r="B530" s="301"/>
      <c r="C530" s="300"/>
      <c r="D530" s="253"/>
      <c r="E530" s="219"/>
      <c r="F530" s="219"/>
      <c r="G530" s="231"/>
    </row>
    <row r="531" spans="1:8">
      <c r="A531" s="251" t="s">
        <v>1951</v>
      </c>
      <c r="B531" s="299"/>
      <c r="C531" s="299"/>
      <c r="D531" s="253"/>
      <c r="E531" s="219"/>
      <c r="F531" s="219"/>
      <c r="G531" s="219"/>
    </row>
    <row r="532" spans="1:8">
      <c r="B532" s="885" t="s">
        <v>1905</v>
      </c>
      <c r="C532" s="885" t="s">
        <v>1893</v>
      </c>
      <c r="D532" s="889" t="s">
        <v>1741</v>
      </c>
      <c r="E532" s="267" t="s">
        <v>1877</v>
      </c>
      <c r="F532" s="267" t="s">
        <v>1877</v>
      </c>
      <c r="G532" s="267" t="s">
        <v>1952</v>
      </c>
      <c r="H532" s="267" t="s">
        <v>1951</v>
      </c>
    </row>
    <row r="533" spans="1:8">
      <c r="B533" s="886"/>
      <c r="C533" s="886"/>
      <c r="D533" s="890"/>
      <c r="E533" s="267" t="s">
        <v>1902</v>
      </c>
      <c r="F533" s="267" t="s">
        <v>1874</v>
      </c>
      <c r="G533" s="267" t="s">
        <v>1914</v>
      </c>
      <c r="H533" s="267" t="s">
        <v>1914</v>
      </c>
    </row>
    <row r="534" spans="1:8">
      <c r="B534" s="223" t="s">
        <v>1941</v>
      </c>
      <c r="C534" s="223" t="s">
        <v>1950</v>
      </c>
      <c r="D534" s="880" t="s">
        <v>1949</v>
      </c>
      <c r="E534" s="213">
        <f>F534-4</f>
        <v>45105</v>
      </c>
      <c r="F534" s="213">
        <v>45109</v>
      </c>
      <c r="G534" s="213">
        <f>F534+13</f>
        <v>45122</v>
      </c>
      <c r="H534" s="267" t="s">
        <v>1939</v>
      </c>
    </row>
    <row r="535" spans="1:8">
      <c r="B535" s="223" t="s">
        <v>1948</v>
      </c>
      <c r="C535" s="223" t="s">
        <v>1947</v>
      </c>
      <c r="D535" s="880"/>
      <c r="E535" s="213">
        <f>F535-4</f>
        <v>45112</v>
      </c>
      <c r="F535" s="213">
        <f>F534+7</f>
        <v>45116</v>
      </c>
      <c r="G535" s="213">
        <f>F535+13</f>
        <v>45129</v>
      </c>
      <c r="H535" s="267" t="s">
        <v>1939</v>
      </c>
    </row>
    <row r="536" spans="1:8">
      <c r="B536" s="223" t="s">
        <v>1946</v>
      </c>
      <c r="C536" s="223" t="s">
        <v>1945</v>
      </c>
      <c r="D536" s="880"/>
      <c r="E536" s="213">
        <f>F536-4</f>
        <v>45119</v>
      </c>
      <c r="F536" s="213">
        <f>F535+7</f>
        <v>45123</v>
      </c>
      <c r="G536" s="213">
        <f>F536+13</f>
        <v>45136</v>
      </c>
      <c r="H536" s="267" t="s">
        <v>1939</v>
      </c>
    </row>
    <row r="537" spans="1:8">
      <c r="B537" s="223" t="s">
        <v>1944</v>
      </c>
      <c r="C537" s="223" t="s">
        <v>1943</v>
      </c>
      <c r="D537" s="880"/>
      <c r="E537" s="213">
        <f>F537-4</f>
        <v>45126</v>
      </c>
      <c r="F537" s="213">
        <f>F536+7</f>
        <v>45130</v>
      </c>
      <c r="G537" s="213">
        <f>F537+13</f>
        <v>45143</v>
      </c>
      <c r="H537" s="267" t="s">
        <v>1942</v>
      </c>
    </row>
    <row r="538" spans="1:8">
      <c r="B538" s="223" t="s">
        <v>1941</v>
      </c>
      <c r="C538" s="223" t="s">
        <v>1940</v>
      </c>
      <c r="D538" s="880"/>
      <c r="E538" s="213">
        <f>F538-4</f>
        <v>45133</v>
      </c>
      <c r="F538" s="213">
        <f>F537+7</f>
        <v>45137</v>
      </c>
      <c r="G538" s="213">
        <f>F538+13</f>
        <v>45150</v>
      </c>
      <c r="H538" s="267" t="s">
        <v>1939</v>
      </c>
    </row>
    <row r="539" spans="1:8">
      <c r="B539" s="299"/>
      <c r="C539" s="299"/>
      <c r="D539" s="253"/>
      <c r="E539" s="219"/>
      <c r="F539" s="219"/>
      <c r="G539" s="219"/>
    </row>
    <row r="540" spans="1:8">
      <c r="B540" s="885" t="s">
        <v>1917</v>
      </c>
      <c r="C540" s="885" t="s">
        <v>1893</v>
      </c>
      <c r="D540" s="889" t="s">
        <v>1741</v>
      </c>
      <c r="E540" s="267" t="s">
        <v>1910</v>
      </c>
      <c r="F540" s="267" t="s">
        <v>1910</v>
      </c>
      <c r="G540" s="267" t="s">
        <v>1938</v>
      </c>
      <c r="H540" s="267" t="s">
        <v>1937</v>
      </c>
    </row>
    <row r="541" spans="1:8">
      <c r="B541" s="886"/>
      <c r="C541" s="886"/>
      <c r="D541" s="890"/>
      <c r="E541" s="267" t="s">
        <v>1915</v>
      </c>
      <c r="F541" s="267" t="s">
        <v>1874</v>
      </c>
      <c r="G541" s="267" t="s">
        <v>1936</v>
      </c>
      <c r="H541" s="267" t="s">
        <v>1914</v>
      </c>
    </row>
    <row r="542" spans="1:8" ht="19.5" customHeight="1">
      <c r="B542" s="223" t="s">
        <v>1451</v>
      </c>
      <c r="C542" s="223" t="s">
        <v>1450</v>
      </c>
      <c r="D542" s="880" t="s">
        <v>1935</v>
      </c>
      <c r="E542" s="213">
        <f t="shared" ref="E542:E547" si="50">F542-3</f>
        <v>45105</v>
      </c>
      <c r="F542" s="213">
        <v>45108</v>
      </c>
      <c r="G542" s="213">
        <f t="shared" ref="G542:G547" si="51">F542+9</f>
        <v>45117</v>
      </c>
      <c r="H542" s="267" t="s">
        <v>1934</v>
      </c>
    </row>
    <row r="543" spans="1:8" ht="19.5" customHeight="1">
      <c r="B543" s="223" t="s">
        <v>1448</v>
      </c>
      <c r="C543" s="223" t="s">
        <v>1447</v>
      </c>
      <c r="D543" s="880"/>
      <c r="E543" s="213">
        <f t="shared" si="50"/>
        <v>45112</v>
      </c>
      <c r="F543" s="213">
        <f>F542+7</f>
        <v>45115</v>
      </c>
      <c r="G543" s="213">
        <f t="shared" si="51"/>
        <v>45124</v>
      </c>
      <c r="H543" s="267" t="s">
        <v>1933</v>
      </c>
    </row>
    <row r="544" spans="1:8">
      <c r="B544" s="223" t="s">
        <v>1446</v>
      </c>
      <c r="C544" s="223" t="s">
        <v>1445</v>
      </c>
      <c r="D544" s="880"/>
      <c r="E544" s="213">
        <f t="shared" si="50"/>
        <v>45119</v>
      </c>
      <c r="F544" s="213">
        <f>F543+7</f>
        <v>45122</v>
      </c>
      <c r="G544" s="213">
        <f t="shared" si="51"/>
        <v>45131</v>
      </c>
      <c r="H544" s="267" t="s">
        <v>1933</v>
      </c>
    </row>
    <row r="545" spans="1:8">
      <c r="B545" s="223" t="s">
        <v>1444</v>
      </c>
      <c r="C545" s="223" t="s">
        <v>1443</v>
      </c>
      <c r="D545" s="880"/>
      <c r="E545" s="213">
        <f t="shared" si="50"/>
        <v>45126</v>
      </c>
      <c r="F545" s="213">
        <f>F544+7</f>
        <v>45129</v>
      </c>
      <c r="G545" s="213">
        <f t="shared" si="51"/>
        <v>45138</v>
      </c>
      <c r="H545" s="267" t="s">
        <v>1934</v>
      </c>
    </row>
    <row r="546" spans="1:8">
      <c r="B546" s="223" t="s">
        <v>207</v>
      </c>
      <c r="C546" s="223" t="s">
        <v>1442</v>
      </c>
      <c r="D546" s="880"/>
      <c r="E546" s="213">
        <f t="shared" si="50"/>
        <v>45133</v>
      </c>
      <c r="F546" s="213">
        <f>F545+7</f>
        <v>45136</v>
      </c>
      <c r="G546" s="213">
        <f t="shared" si="51"/>
        <v>45145</v>
      </c>
      <c r="H546" s="267" t="s">
        <v>1933</v>
      </c>
    </row>
    <row r="547" spans="1:8" ht="18.75" customHeight="1">
      <c r="B547" s="223" t="s">
        <v>1144</v>
      </c>
      <c r="C547" s="223" t="s">
        <v>1441</v>
      </c>
      <c r="D547" s="880"/>
      <c r="E547" s="213">
        <f t="shared" si="50"/>
        <v>45140</v>
      </c>
      <c r="F547" s="213">
        <f>F546+7</f>
        <v>45143</v>
      </c>
      <c r="G547" s="213">
        <f t="shared" si="51"/>
        <v>45152</v>
      </c>
      <c r="H547" s="267" t="s">
        <v>1933</v>
      </c>
    </row>
    <row r="548" spans="1:8">
      <c r="B548" s="299"/>
      <c r="C548" s="299"/>
      <c r="D548" s="253"/>
      <c r="E548" s="219"/>
      <c r="F548" s="219"/>
      <c r="G548" s="219"/>
    </row>
    <row r="549" spans="1:8">
      <c r="A549" s="251" t="s">
        <v>1924</v>
      </c>
      <c r="B549" s="247"/>
      <c r="C549" s="247"/>
    </row>
    <row r="550" spans="1:8">
      <c r="B550" s="268"/>
      <c r="C550" s="240"/>
      <c r="D550" s="253"/>
      <c r="E550" s="219"/>
      <c r="F550" s="219"/>
      <c r="G550" s="219"/>
    </row>
    <row r="551" spans="1:8">
      <c r="B551" s="885" t="s">
        <v>1917</v>
      </c>
      <c r="C551" s="885" t="s">
        <v>1916</v>
      </c>
      <c r="D551" s="889" t="s">
        <v>1741</v>
      </c>
      <c r="E551" s="267" t="s">
        <v>1877</v>
      </c>
      <c r="F551" s="267" t="s">
        <v>1877</v>
      </c>
      <c r="G551" s="267" t="s">
        <v>1924</v>
      </c>
    </row>
    <row r="552" spans="1:8">
      <c r="B552" s="886"/>
      <c r="C552" s="886"/>
      <c r="D552" s="890"/>
      <c r="E552" s="267" t="s">
        <v>1902</v>
      </c>
      <c r="F552" s="267" t="s">
        <v>1874</v>
      </c>
      <c r="G552" s="267" t="s">
        <v>1914</v>
      </c>
    </row>
    <row r="553" spans="1:8">
      <c r="B553" s="242" t="s">
        <v>1927</v>
      </c>
      <c r="C553" s="242" t="s">
        <v>1932</v>
      </c>
      <c r="D553" s="895" t="s">
        <v>1931</v>
      </c>
      <c r="E553" s="213">
        <f>F553-3</f>
        <v>45106</v>
      </c>
      <c r="F553" s="213">
        <v>45109</v>
      </c>
      <c r="G553" s="213">
        <f>F553+9</f>
        <v>45118</v>
      </c>
    </row>
    <row r="554" spans="1:8">
      <c r="B554" s="242" t="s">
        <v>13</v>
      </c>
      <c r="C554" s="242" t="s">
        <v>1930</v>
      </c>
      <c r="D554" s="896"/>
      <c r="E554" s="213">
        <f>F554-3</f>
        <v>45113</v>
      </c>
      <c r="F554" s="213">
        <f>F553+7</f>
        <v>45116</v>
      </c>
      <c r="G554" s="213">
        <f>F554+9</f>
        <v>45125</v>
      </c>
    </row>
    <row r="555" spans="1:8">
      <c r="B555" s="242" t="s">
        <v>1929</v>
      </c>
      <c r="C555" s="242" t="s">
        <v>1928</v>
      </c>
      <c r="D555" s="896"/>
      <c r="E555" s="213">
        <f>F555-3</f>
        <v>45120</v>
      </c>
      <c r="F555" s="213">
        <f>F554+7</f>
        <v>45123</v>
      </c>
      <c r="G555" s="213">
        <f>F555+9</f>
        <v>45132</v>
      </c>
    </row>
    <row r="556" spans="1:8">
      <c r="B556" s="242" t="s">
        <v>1927</v>
      </c>
      <c r="C556" s="242" t="s">
        <v>1926</v>
      </c>
      <c r="D556" s="896"/>
      <c r="E556" s="213">
        <f>F556-3</f>
        <v>45127</v>
      </c>
      <c r="F556" s="213">
        <f>F555+7</f>
        <v>45130</v>
      </c>
      <c r="G556" s="213">
        <f>F556+9</f>
        <v>45139</v>
      </c>
    </row>
    <row r="557" spans="1:8">
      <c r="B557" s="242" t="s">
        <v>13</v>
      </c>
      <c r="C557" s="242" t="s">
        <v>1925</v>
      </c>
      <c r="D557" s="897"/>
      <c r="E557" s="213">
        <f>F557-3</f>
        <v>45134</v>
      </c>
      <c r="F557" s="213">
        <f>F556+7</f>
        <v>45137</v>
      </c>
      <c r="G557" s="213">
        <f>F557+9</f>
        <v>45146</v>
      </c>
    </row>
    <row r="558" spans="1:8">
      <c r="B558" s="268"/>
      <c r="C558" s="240"/>
      <c r="D558" s="253"/>
      <c r="E558" s="219"/>
      <c r="F558" s="219"/>
      <c r="G558" s="219"/>
    </row>
    <row r="559" spans="1:8">
      <c r="B559" s="885" t="s">
        <v>1917</v>
      </c>
      <c r="C559" s="885" t="s">
        <v>1893</v>
      </c>
      <c r="D559" s="889" t="s">
        <v>1741</v>
      </c>
      <c r="E559" s="267" t="s">
        <v>1910</v>
      </c>
      <c r="F559" s="267" t="s">
        <v>1910</v>
      </c>
      <c r="G559" s="267" t="s">
        <v>1924</v>
      </c>
    </row>
    <row r="560" spans="1:8">
      <c r="B560" s="886"/>
      <c r="C560" s="886"/>
      <c r="D560" s="890"/>
      <c r="E560" s="267" t="s">
        <v>1902</v>
      </c>
      <c r="F560" s="267" t="s">
        <v>1908</v>
      </c>
      <c r="G560" s="267" t="s">
        <v>1914</v>
      </c>
    </row>
    <row r="561" spans="1:7">
      <c r="B561" s="242" t="s">
        <v>1918</v>
      </c>
      <c r="C561" s="242" t="s">
        <v>382</v>
      </c>
      <c r="D561" s="895" t="s">
        <v>1923</v>
      </c>
      <c r="E561" s="213">
        <f>F561-3</f>
        <v>45075</v>
      </c>
      <c r="F561" s="213">
        <v>45078</v>
      </c>
      <c r="G561" s="213">
        <f>F561+6</f>
        <v>45084</v>
      </c>
    </row>
    <row r="562" spans="1:7">
      <c r="B562" s="242" t="s">
        <v>1922</v>
      </c>
      <c r="C562" s="242" t="s">
        <v>1921</v>
      </c>
      <c r="D562" s="896"/>
      <c r="E562" s="213">
        <f>F562-3</f>
        <v>45082</v>
      </c>
      <c r="F562" s="213">
        <f>F561+7</f>
        <v>45085</v>
      </c>
      <c r="G562" s="213">
        <f>F562+6</f>
        <v>45091</v>
      </c>
    </row>
    <row r="563" spans="1:7">
      <c r="B563" s="242" t="s">
        <v>1920</v>
      </c>
      <c r="C563" s="242" t="s">
        <v>1919</v>
      </c>
      <c r="D563" s="896"/>
      <c r="E563" s="213">
        <f>F563-3</f>
        <v>45089</v>
      </c>
      <c r="F563" s="213">
        <f>F562+7</f>
        <v>45092</v>
      </c>
      <c r="G563" s="213">
        <f>F563+6</f>
        <v>45098</v>
      </c>
    </row>
    <row r="564" spans="1:7">
      <c r="B564" s="242" t="s">
        <v>1918</v>
      </c>
      <c r="C564" s="242" t="s">
        <v>385</v>
      </c>
      <c r="D564" s="896"/>
      <c r="E564" s="213">
        <f>F564-3</f>
        <v>45096</v>
      </c>
      <c r="F564" s="213">
        <f>F563+7</f>
        <v>45099</v>
      </c>
      <c r="G564" s="213">
        <f>F564+6</f>
        <v>45105</v>
      </c>
    </row>
    <row r="565" spans="1:7">
      <c r="B565" s="242"/>
      <c r="C565" s="242"/>
      <c r="D565" s="897"/>
      <c r="E565" s="213">
        <f>F565-3</f>
        <v>45103</v>
      </c>
      <c r="F565" s="213">
        <f>F564+7</f>
        <v>45106</v>
      </c>
      <c r="G565" s="213">
        <f>F565+6</f>
        <v>45112</v>
      </c>
    </row>
    <row r="566" spans="1:7">
      <c r="B566" s="268"/>
      <c r="C566" s="240"/>
      <c r="D566" s="253"/>
      <c r="E566" s="219"/>
      <c r="F566" s="219"/>
      <c r="G566" s="219"/>
    </row>
    <row r="567" spans="1:7">
      <c r="A567" s="251" t="s">
        <v>80</v>
      </c>
      <c r="B567" s="247"/>
      <c r="C567" s="247"/>
      <c r="D567" s="288"/>
      <c r="E567" s="251"/>
      <c r="F567" s="251"/>
      <c r="G567" s="249"/>
    </row>
    <row r="568" spans="1:7">
      <c r="B568" s="885" t="s">
        <v>1917</v>
      </c>
      <c r="C568" s="885" t="s">
        <v>1916</v>
      </c>
      <c r="D568" s="889" t="s">
        <v>1904</v>
      </c>
      <c r="E568" s="267" t="s">
        <v>1877</v>
      </c>
      <c r="F568" s="267" t="s">
        <v>1910</v>
      </c>
      <c r="G568" s="267" t="s">
        <v>1912</v>
      </c>
    </row>
    <row r="569" spans="1:7">
      <c r="B569" s="886"/>
      <c r="C569" s="886"/>
      <c r="D569" s="890"/>
      <c r="E569" s="267" t="s">
        <v>1915</v>
      </c>
      <c r="F569" s="267" t="s">
        <v>1908</v>
      </c>
      <c r="G569" s="267" t="s">
        <v>1914</v>
      </c>
    </row>
    <row r="570" spans="1:7">
      <c r="B570" s="242" t="s">
        <v>631</v>
      </c>
      <c r="C570" s="242" t="s">
        <v>286</v>
      </c>
      <c r="D570" s="880" t="s">
        <v>1913</v>
      </c>
      <c r="E570" s="213">
        <f>F570-5</f>
        <v>45108</v>
      </c>
      <c r="F570" s="213">
        <v>45113</v>
      </c>
      <c r="G570" s="213">
        <f>F570+9</f>
        <v>45122</v>
      </c>
    </row>
    <row r="571" spans="1:7">
      <c r="B571" s="242" t="s">
        <v>632</v>
      </c>
      <c r="C571" s="242" t="s">
        <v>285</v>
      </c>
      <c r="D571" s="880"/>
      <c r="E571" s="213">
        <f>F571-5</f>
        <v>45115</v>
      </c>
      <c r="F571" s="213">
        <f>F570+7</f>
        <v>45120</v>
      </c>
      <c r="G571" s="213">
        <f>F571+9</f>
        <v>45129</v>
      </c>
    </row>
    <row r="572" spans="1:7">
      <c r="B572" s="242" t="s">
        <v>633</v>
      </c>
      <c r="C572" s="242" t="s">
        <v>348</v>
      </c>
      <c r="D572" s="880"/>
      <c r="E572" s="213">
        <f>F572-5</f>
        <v>45122</v>
      </c>
      <c r="F572" s="213">
        <f>F571+7</f>
        <v>45127</v>
      </c>
      <c r="G572" s="213">
        <f>F572+9</f>
        <v>45136</v>
      </c>
    </row>
    <row r="573" spans="1:7">
      <c r="B573" s="242" t="s">
        <v>634</v>
      </c>
      <c r="C573" s="242" t="s">
        <v>348</v>
      </c>
      <c r="D573" s="880"/>
      <c r="E573" s="213">
        <f>F573-5</f>
        <v>45129</v>
      </c>
      <c r="F573" s="213">
        <f>F572+7</f>
        <v>45134</v>
      </c>
      <c r="G573" s="213">
        <f>F573+9</f>
        <v>45143</v>
      </c>
    </row>
    <row r="574" spans="1:7">
      <c r="B574" s="242" t="s">
        <v>635</v>
      </c>
      <c r="C574" s="242" t="s">
        <v>285</v>
      </c>
      <c r="D574" s="880"/>
      <c r="E574" s="213">
        <f>F574-5</f>
        <v>45136</v>
      </c>
      <c r="F574" s="213">
        <f>F573+7</f>
        <v>45141</v>
      </c>
      <c r="G574" s="213">
        <f>F574+9</f>
        <v>45150</v>
      </c>
    </row>
    <row r="575" spans="1:7">
      <c r="B575" s="210"/>
      <c r="C575" s="210"/>
      <c r="F575" s="296"/>
    </row>
    <row r="576" spans="1:7">
      <c r="B576" s="885" t="s">
        <v>1905</v>
      </c>
      <c r="C576" s="885" t="s">
        <v>1893</v>
      </c>
      <c r="D576" s="889" t="s">
        <v>1741</v>
      </c>
      <c r="E576" s="267" t="s">
        <v>1877</v>
      </c>
      <c r="F576" s="267" t="s">
        <v>1877</v>
      </c>
      <c r="G576" s="267" t="s">
        <v>1912</v>
      </c>
    </row>
    <row r="577" spans="2:7">
      <c r="B577" s="886"/>
      <c r="C577" s="886"/>
      <c r="D577" s="890"/>
      <c r="E577" s="267" t="s">
        <v>1902</v>
      </c>
      <c r="F577" s="267" t="s">
        <v>1908</v>
      </c>
      <c r="G577" s="267" t="s">
        <v>27</v>
      </c>
    </row>
    <row r="578" spans="2:7">
      <c r="B578" s="242" t="s">
        <v>263</v>
      </c>
      <c r="C578" s="242" t="s">
        <v>1873</v>
      </c>
      <c r="D578" s="895" t="s">
        <v>1911</v>
      </c>
      <c r="E578" s="213">
        <f>F578-3</f>
        <v>45106</v>
      </c>
      <c r="F578" s="213">
        <v>45109</v>
      </c>
      <c r="G578" s="213">
        <f>F578+8</f>
        <v>45117</v>
      </c>
    </row>
    <row r="579" spans="2:7">
      <c r="B579" s="242" t="s">
        <v>264</v>
      </c>
      <c r="C579" s="242" t="s">
        <v>1871</v>
      </c>
      <c r="D579" s="896"/>
      <c r="E579" s="213">
        <f>F579-3</f>
        <v>45113</v>
      </c>
      <c r="F579" s="213">
        <f>F578+7</f>
        <v>45116</v>
      </c>
      <c r="G579" s="213">
        <f>F579+8</f>
        <v>45124</v>
      </c>
    </row>
    <row r="580" spans="2:7">
      <c r="B580" s="242" t="s">
        <v>265</v>
      </c>
      <c r="C580" s="242" t="s">
        <v>383</v>
      </c>
      <c r="D580" s="896"/>
      <c r="E580" s="213">
        <f>F580-3</f>
        <v>45120</v>
      </c>
      <c r="F580" s="213">
        <f>F579+7</f>
        <v>45123</v>
      </c>
      <c r="G580" s="213">
        <f>F580+8</f>
        <v>45131</v>
      </c>
    </row>
    <row r="581" spans="2:7">
      <c r="B581" s="242" t="s">
        <v>263</v>
      </c>
      <c r="C581" s="242" t="s">
        <v>1870</v>
      </c>
      <c r="D581" s="896"/>
      <c r="E581" s="213">
        <f>F581-3</f>
        <v>45127</v>
      </c>
      <c r="F581" s="213">
        <f>F580+7</f>
        <v>45130</v>
      </c>
      <c r="G581" s="213">
        <f>F581+8</f>
        <v>45138</v>
      </c>
    </row>
    <row r="582" spans="2:7">
      <c r="B582" s="242" t="s">
        <v>264</v>
      </c>
      <c r="C582" s="242" t="s">
        <v>1869</v>
      </c>
      <c r="D582" s="897"/>
      <c r="E582" s="213">
        <f>F582-3</f>
        <v>45134</v>
      </c>
      <c r="F582" s="213">
        <f>F581+7</f>
        <v>45137</v>
      </c>
      <c r="G582" s="213">
        <f>F582+8</f>
        <v>45145</v>
      </c>
    </row>
    <row r="583" spans="2:7">
      <c r="B583" s="210"/>
      <c r="C583" s="210"/>
    </row>
    <row r="584" spans="2:7">
      <c r="B584" s="885" t="s">
        <v>1905</v>
      </c>
      <c r="C584" s="885" t="s">
        <v>1893</v>
      </c>
      <c r="D584" s="889" t="s">
        <v>1741</v>
      </c>
      <c r="E584" s="267" t="s">
        <v>1877</v>
      </c>
      <c r="F584" s="267" t="s">
        <v>1910</v>
      </c>
      <c r="G584" s="267" t="s">
        <v>1909</v>
      </c>
    </row>
    <row r="585" spans="2:7">
      <c r="B585" s="886"/>
      <c r="C585" s="886"/>
      <c r="D585" s="890"/>
      <c r="E585" s="267" t="s">
        <v>1875</v>
      </c>
      <c r="F585" s="267" t="s">
        <v>1908</v>
      </c>
      <c r="G585" s="267" t="s">
        <v>1890</v>
      </c>
    </row>
    <row r="586" spans="2:7">
      <c r="B586" s="242" t="s">
        <v>1885</v>
      </c>
      <c r="C586" s="242" t="s">
        <v>185</v>
      </c>
      <c r="D586" s="880" t="s">
        <v>1907</v>
      </c>
      <c r="E586" s="213">
        <f>F586-4</f>
        <v>45105</v>
      </c>
      <c r="F586" s="213">
        <v>45109</v>
      </c>
      <c r="G586" s="213">
        <f>F586+7</f>
        <v>45116</v>
      </c>
    </row>
    <row r="587" spans="2:7">
      <c r="B587" s="242" t="s">
        <v>1882</v>
      </c>
      <c r="C587" s="242" t="s">
        <v>1888</v>
      </c>
      <c r="D587" s="880" t="s">
        <v>1898</v>
      </c>
      <c r="E587" s="213">
        <f>F587-4</f>
        <v>45112</v>
      </c>
      <c r="F587" s="213">
        <f>F586+7</f>
        <v>45116</v>
      </c>
      <c r="G587" s="213">
        <f>F587+7</f>
        <v>45123</v>
      </c>
    </row>
    <row r="588" spans="2:7">
      <c r="B588" s="242" t="s">
        <v>267</v>
      </c>
      <c r="C588" s="242" t="s">
        <v>312</v>
      </c>
      <c r="D588" s="880" t="s">
        <v>1886</v>
      </c>
      <c r="E588" s="213">
        <f>F588-4</f>
        <v>45119</v>
      </c>
      <c r="F588" s="213">
        <f>F587+7</f>
        <v>45123</v>
      </c>
      <c r="G588" s="213">
        <f>F588+7</f>
        <v>45130</v>
      </c>
    </row>
    <row r="589" spans="2:7">
      <c r="B589" s="242" t="s">
        <v>1885</v>
      </c>
      <c r="C589" s="242" t="s">
        <v>1884</v>
      </c>
      <c r="D589" s="880" t="s">
        <v>1906</v>
      </c>
      <c r="E589" s="213">
        <f>F589-4</f>
        <v>45126</v>
      </c>
      <c r="F589" s="213">
        <f>F588+7</f>
        <v>45130</v>
      </c>
      <c r="G589" s="213">
        <f>F589+7</f>
        <v>45137</v>
      </c>
    </row>
    <row r="590" spans="2:7">
      <c r="B590" s="242" t="s">
        <v>1882</v>
      </c>
      <c r="C590" s="242" t="s">
        <v>1881</v>
      </c>
      <c r="D590" s="880"/>
      <c r="E590" s="213">
        <f>F590-4</f>
        <v>45133</v>
      </c>
      <c r="F590" s="213">
        <f>F589+7</f>
        <v>45137</v>
      </c>
      <c r="G590" s="213">
        <f>F590+7</f>
        <v>45144</v>
      </c>
    </row>
    <row r="591" spans="2:7">
      <c r="B591" s="240"/>
      <c r="C591" s="240"/>
      <c r="D591" s="253"/>
      <c r="E591" s="219"/>
      <c r="F591" s="219"/>
      <c r="G591" s="219"/>
    </row>
    <row r="592" spans="2:7">
      <c r="B592" s="885" t="s">
        <v>1905</v>
      </c>
      <c r="C592" s="885" t="s">
        <v>1879</v>
      </c>
      <c r="D592" s="889" t="s">
        <v>1904</v>
      </c>
      <c r="E592" s="267" t="s">
        <v>1878</v>
      </c>
      <c r="F592" s="267" t="s">
        <v>1878</v>
      </c>
      <c r="G592" s="267" t="s">
        <v>1903</v>
      </c>
    </row>
    <row r="593" spans="1:7">
      <c r="B593" s="886"/>
      <c r="C593" s="886"/>
      <c r="D593" s="890"/>
      <c r="E593" s="267" t="s">
        <v>1902</v>
      </c>
      <c r="F593" s="267" t="s">
        <v>1901</v>
      </c>
      <c r="G593" s="267" t="s">
        <v>1890</v>
      </c>
    </row>
    <row r="594" spans="1:7">
      <c r="B594" s="242" t="s">
        <v>1894</v>
      </c>
      <c r="C594" s="242" t="s">
        <v>286</v>
      </c>
      <c r="D594" s="880" t="s">
        <v>1900</v>
      </c>
      <c r="E594" s="213">
        <f>F594-4</f>
        <v>45104</v>
      </c>
      <c r="F594" s="213">
        <v>45108</v>
      </c>
      <c r="G594" s="213">
        <f>F594+7</f>
        <v>45115</v>
      </c>
    </row>
    <row r="595" spans="1:7">
      <c r="B595" s="242" t="s">
        <v>1899</v>
      </c>
      <c r="C595" s="242" t="s">
        <v>348</v>
      </c>
      <c r="D595" s="880" t="s">
        <v>1898</v>
      </c>
      <c r="E595" s="213">
        <f>F595-4</f>
        <v>45111</v>
      </c>
      <c r="F595" s="213">
        <f>F594+7</f>
        <v>45115</v>
      </c>
      <c r="G595" s="213">
        <f>F595+7</f>
        <v>45122</v>
      </c>
    </row>
    <row r="596" spans="1:7">
      <c r="B596" s="242" t="s">
        <v>1897</v>
      </c>
      <c r="C596" s="242" t="s">
        <v>348</v>
      </c>
      <c r="D596" s="880" t="s">
        <v>1886</v>
      </c>
      <c r="E596" s="213">
        <f>F596-4</f>
        <v>45118</v>
      </c>
      <c r="F596" s="213">
        <f>F595+7</f>
        <v>45122</v>
      </c>
      <c r="G596" s="213">
        <f>F596+7</f>
        <v>45129</v>
      </c>
    </row>
    <row r="597" spans="1:7">
      <c r="B597" s="242" t="s">
        <v>1896</v>
      </c>
      <c r="C597" s="242" t="s">
        <v>348</v>
      </c>
      <c r="D597" s="880" t="s">
        <v>1895</v>
      </c>
      <c r="E597" s="213">
        <f>F597-4</f>
        <v>45125</v>
      </c>
      <c r="F597" s="213">
        <f>F596+7</f>
        <v>45129</v>
      </c>
      <c r="G597" s="213">
        <f>F597+7</f>
        <v>45136</v>
      </c>
    </row>
    <row r="598" spans="1:7">
      <c r="B598" s="242" t="s">
        <v>1894</v>
      </c>
      <c r="C598" s="242" t="s">
        <v>348</v>
      </c>
      <c r="D598" s="880"/>
      <c r="E598" s="213">
        <f>F598-4</f>
        <v>45132</v>
      </c>
      <c r="F598" s="213">
        <f>F597+7</f>
        <v>45136</v>
      </c>
      <c r="G598" s="213">
        <f>F598+7</f>
        <v>45143</v>
      </c>
    </row>
    <row r="599" spans="1:7">
      <c r="B599" s="240"/>
      <c r="C599" s="240"/>
      <c r="D599" s="253"/>
      <c r="E599" s="219"/>
      <c r="F599" s="219"/>
      <c r="G599" s="219"/>
    </row>
    <row r="600" spans="1:7">
      <c r="B600" s="298"/>
      <c r="C600" s="298"/>
      <c r="D600" s="297"/>
      <c r="E600" s="219"/>
      <c r="F600" s="219"/>
      <c r="G600" s="296"/>
    </row>
    <row r="601" spans="1:7">
      <c r="A601" s="251" t="s">
        <v>181</v>
      </c>
      <c r="D601" s="288"/>
      <c r="E601" s="251"/>
    </row>
    <row r="602" spans="1:7">
      <c r="B602" s="885" t="s">
        <v>1839</v>
      </c>
      <c r="C602" s="885" t="s">
        <v>1893</v>
      </c>
      <c r="D602" s="887" t="s">
        <v>1812</v>
      </c>
      <c r="E602" s="215" t="s">
        <v>1878</v>
      </c>
      <c r="F602" s="215" t="s">
        <v>1878</v>
      </c>
      <c r="G602" s="267" t="s">
        <v>1892</v>
      </c>
    </row>
    <row r="603" spans="1:7">
      <c r="B603" s="886"/>
      <c r="C603" s="886"/>
      <c r="D603" s="888"/>
      <c r="E603" s="215" t="s">
        <v>1875</v>
      </c>
      <c r="F603" s="215" t="s">
        <v>1891</v>
      </c>
      <c r="G603" s="267" t="s">
        <v>1890</v>
      </c>
    </row>
    <row r="604" spans="1:7">
      <c r="B604" s="242" t="s">
        <v>1885</v>
      </c>
      <c r="C604" s="242" t="s">
        <v>185</v>
      </c>
      <c r="D604" s="880" t="s">
        <v>1889</v>
      </c>
      <c r="E604" s="213">
        <f>F604-4</f>
        <v>45105</v>
      </c>
      <c r="F604" s="213">
        <v>45109</v>
      </c>
      <c r="G604" s="213">
        <f>F604+6</f>
        <v>45115</v>
      </c>
    </row>
    <row r="605" spans="1:7">
      <c r="B605" s="242" t="s">
        <v>1882</v>
      </c>
      <c r="C605" s="242" t="s">
        <v>1888</v>
      </c>
      <c r="D605" s="880" t="s">
        <v>1887</v>
      </c>
      <c r="E605" s="213">
        <f>F605-4</f>
        <v>45112</v>
      </c>
      <c r="F605" s="213">
        <f>F604+7</f>
        <v>45116</v>
      </c>
      <c r="G605" s="213">
        <f>F605+6</f>
        <v>45122</v>
      </c>
    </row>
    <row r="606" spans="1:7">
      <c r="B606" s="242" t="s">
        <v>267</v>
      </c>
      <c r="C606" s="242" t="s">
        <v>312</v>
      </c>
      <c r="D606" s="880" t="s">
        <v>1886</v>
      </c>
      <c r="E606" s="213">
        <f>F606-4</f>
        <v>45119</v>
      </c>
      <c r="F606" s="213">
        <f>F605+7</f>
        <v>45123</v>
      </c>
      <c r="G606" s="213">
        <f>F606+6</f>
        <v>45129</v>
      </c>
    </row>
    <row r="607" spans="1:7">
      <c r="B607" s="242" t="s">
        <v>1885</v>
      </c>
      <c r="C607" s="242" t="s">
        <v>1884</v>
      </c>
      <c r="D607" s="880" t="s">
        <v>1883</v>
      </c>
      <c r="E607" s="213">
        <f>F607-4</f>
        <v>45126</v>
      </c>
      <c r="F607" s="213">
        <f>F606+7</f>
        <v>45130</v>
      </c>
      <c r="G607" s="213">
        <f>F607+6</f>
        <v>45136</v>
      </c>
    </row>
    <row r="608" spans="1:7">
      <c r="B608" s="242" t="s">
        <v>1882</v>
      </c>
      <c r="C608" s="242" t="s">
        <v>1881</v>
      </c>
      <c r="D608" s="880"/>
      <c r="E608" s="213">
        <f>F608-4</f>
        <v>45133</v>
      </c>
      <c r="F608" s="213">
        <f>F607+7</f>
        <v>45137</v>
      </c>
      <c r="G608" s="213">
        <f>F608+6</f>
        <v>45143</v>
      </c>
    </row>
    <row r="609" spans="1:16" s="244" customFormat="1">
      <c r="A609" s="210"/>
      <c r="B609" s="268"/>
      <c r="C609" s="240"/>
      <c r="D609" s="253"/>
      <c r="E609" s="219"/>
      <c r="F609" s="219"/>
      <c r="G609" s="210"/>
      <c r="H609" s="210"/>
    </row>
    <row r="610" spans="1:16" s="244" customFormat="1">
      <c r="A610" s="210"/>
      <c r="B610" s="885" t="s">
        <v>1880</v>
      </c>
      <c r="C610" s="885" t="s">
        <v>1879</v>
      </c>
      <c r="D610" s="889" t="s">
        <v>1741</v>
      </c>
      <c r="E610" s="267" t="s">
        <v>1878</v>
      </c>
      <c r="F610" s="267" t="s">
        <v>1877</v>
      </c>
      <c r="G610" s="267" t="s">
        <v>1876</v>
      </c>
      <c r="H610" s="210"/>
    </row>
    <row r="611" spans="1:16" s="244" customFormat="1">
      <c r="A611" s="210"/>
      <c r="B611" s="886"/>
      <c r="C611" s="886"/>
      <c r="D611" s="890"/>
      <c r="E611" s="267" t="s">
        <v>1875</v>
      </c>
      <c r="F611" s="267" t="s">
        <v>1874</v>
      </c>
      <c r="G611" s="267" t="s">
        <v>27</v>
      </c>
      <c r="H611" s="210"/>
    </row>
    <row r="612" spans="1:16" s="244" customFormat="1">
      <c r="A612" s="210"/>
      <c r="B612" s="242" t="s">
        <v>263</v>
      </c>
      <c r="C612" s="242" t="s">
        <v>1873</v>
      </c>
      <c r="D612" s="895" t="s">
        <v>1872</v>
      </c>
      <c r="E612" s="213">
        <f>F612-3</f>
        <v>45106</v>
      </c>
      <c r="F612" s="213">
        <v>45109</v>
      </c>
      <c r="G612" s="213">
        <f>F612+7</f>
        <v>45116</v>
      </c>
      <c r="H612" s="210"/>
    </row>
    <row r="613" spans="1:16" s="244" customFormat="1">
      <c r="A613" s="210"/>
      <c r="B613" s="242" t="s">
        <v>264</v>
      </c>
      <c r="C613" s="242" t="s">
        <v>1871</v>
      </c>
      <c r="D613" s="896"/>
      <c r="E613" s="213">
        <f>F613-3</f>
        <v>45113</v>
      </c>
      <c r="F613" s="213">
        <f>F612+7</f>
        <v>45116</v>
      </c>
      <c r="G613" s="213">
        <f>F613+7</f>
        <v>45123</v>
      </c>
      <c r="H613" s="210"/>
    </row>
    <row r="614" spans="1:16" s="244" customFormat="1">
      <c r="A614" s="210"/>
      <c r="B614" s="242" t="s">
        <v>265</v>
      </c>
      <c r="C614" s="242" t="s">
        <v>383</v>
      </c>
      <c r="D614" s="896"/>
      <c r="E614" s="213">
        <f>F614-3</f>
        <v>45120</v>
      </c>
      <c r="F614" s="213">
        <f>F613+7</f>
        <v>45123</v>
      </c>
      <c r="G614" s="213">
        <f>F614+7</f>
        <v>45130</v>
      </c>
      <c r="H614" s="210"/>
    </row>
    <row r="615" spans="1:16" s="244" customFormat="1">
      <c r="A615" s="210"/>
      <c r="B615" s="242" t="s">
        <v>263</v>
      </c>
      <c r="C615" s="242" t="s">
        <v>1870</v>
      </c>
      <c r="D615" s="896"/>
      <c r="E615" s="213">
        <f>F615-3</f>
        <v>45127</v>
      </c>
      <c r="F615" s="213">
        <f>F614+7</f>
        <v>45130</v>
      </c>
      <c r="G615" s="213">
        <f>F615+7</f>
        <v>45137</v>
      </c>
      <c r="H615" s="210"/>
    </row>
    <row r="616" spans="1:16" s="244" customFormat="1">
      <c r="A616" s="210"/>
      <c r="B616" s="242" t="s">
        <v>264</v>
      </c>
      <c r="C616" s="242" t="s">
        <v>1869</v>
      </c>
      <c r="D616" s="897"/>
      <c r="E616" s="213">
        <f>F616-3</f>
        <v>45134</v>
      </c>
      <c r="F616" s="213">
        <f>F615+7</f>
        <v>45137</v>
      </c>
      <c r="G616" s="213">
        <f>F616+7</f>
        <v>45144</v>
      </c>
      <c r="H616" s="210"/>
    </row>
    <row r="617" spans="1:16" s="244" customFormat="1">
      <c r="A617" s="210"/>
      <c r="B617" s="268"/>
      <c r="C617" s="240"/>
      <c r="D617" s="253"/>
      <c r="E617" s="219"/>
      <c r="F617" s="219"/>
      <c r="G617" s="210"/>
      <c r="H617" s="210"/>
    </row>
    <row r="618" spans="1:16" s="244" customFormat="1">
      <c r="A618" s="251" t="s">
        <v>74</v>
      </c>
      <c r="B618" s="212"/>
      <c r="C618" s="212"/>
      <c r="D618" s="211"/>
      <c r="E618" s="210"/>
      <c r="F618" s="210"/>
      <c r="G618" s="210"/>
      <c r="H618" s="210"/>
      <c r="I618" s="210"/>
      <c r="J618" s="210"/>
      <c r="K618" s="210"/>
      <c r="L618" s="210"/>
      <c r="M618" s="210"/>
      <c r="N618" s="210"/>
      <c r="O618" s="210"/>
      <c r="P618" s="210"/>
    </row>
    <row r="619" spans="1:16" s="244" customFormat="1">
      <c r="A619" s="251"/>
      <c r="B619" s="885" t="s">
        <v>22</v>
      </c>
      <c r="C619" s="885" t="s">
        <v>23</v>
      </c>
      <c r="D619" s="887" t="s">
        <v>24</v>
      </c>
      <c r="E619" s="215" t="s">
        <v>141</v>
      </c>
      <c r="F619" s="215" t="s">
        <v>141</v>
      </c>
      <c r="G619" s="267" t="s">
        <v>1864</v>
      </c>
      <c r="H619" s="210"/>
      <c r="I619" s="210"/>
      <c r="J619" s="210"/>
      <c r="K619" s="210"/>
      <c r="L619" s="210"/>
      <c r="M619" s="210"/>
      <c r="N619" s="210"/>
      <c r="O619" s="210"/>
      <c r="P619" s="210"/>
    </row>
    <row r="620" spans="1:16" s="244" customFormat="1">
      <c r="A620" s="251"/>
      <c r="B620" s="886"/>
      <c r="C620" s="886"/>
      <c r="D620" s="888"/>
      <c r="E620" s="215" t="s">
        <v>1130</v>
      </c>
      <c r="F620" s="215" t="s">
        <v>26</v>
      </c>
      <c r="G620" s="267" t="s">
        <v>27</v>
      </c>
      <c r="H620" s="210"/>
      <c r="I620" s="210"/>
      <c r="J620" s="210"/>
      <c r="K620" s="210"/>
      <c r="L620" s="210"/>
      <c r="M620" s="210"/>
      <c r="N620" s="210"/>
      <c r="O620" s="210"/>
      <c r="P620" s="210"/>
    </row>
    <row r="621" spans="1:16" s="244" customFormat="1" ht="16.5" customHeight="1">
      <c r="A621" s="251"/>
      <c r="B621" s="242" t="s">
        <v>631</v>
      </c>
      <c r="C621" s="242" t="s">
        <v>286</v>
      </c>
      <c r="D621" s="880" t="s">
        <v>1868</v>
      </c>
      <c r="E621" s="213">
        <f>F621-5</f>
        <v>45107</v>
      </c>
      <c r="F621" s="213">
        <v>45112</v>
      </c>
      <c r="G621" s="213">
        <f>F621+6</f>
        <v>45118</v>
      </c>
      <c r="H621" s="210"/>
      <c r="I621" s="210"/>
      <c r="J621" s="210"/>
      <c r="K621" s="210"/>
      <c r="L621" s="210"/>
      <c r="M621" s="210"/>
      <c r="N621" s="210"/>
      <c r="O621" s="210"/>
      <c r="P621" s="210"/>
    </row>
    <row r="622" spans="1:16" s="244" customFormat="1">
      <c r="A622" s="251"/>
      <c r="B622" s="242" t="s">
        <v>632</v>
      </c>
      <c r="C622" s="242" t="s">
        <v>285</v>
      </c>
      <c r="D622" s="880"/>
      <c r="E622" s="213">
        <f>F622-5</f>
        <v>45114</v>
      </c>
      <c r="F622" s="213">
        <f>F621+7</f>
        <v>45119</v>
      </c>
      <c r="G622" s="213">
        <f>F622+6</f>
        <v>45125</v>
      </c>
      <c r="H622" s="210"/>
      <c r="I622" s="210"/>
      <c r="J622" s="210"/>
      <c r="K622" s="210"/>
      <c r="L622" s="210"/>
      <c r="M622" s="210"/>
      <c r="N622" s="210"/>
      <c r="O622" s="210"/>
      <c r="P622" s="210"/>
    </row>
    <row r="623" spans="1:16" s="244" customFormat="1" ht="16.5" customHeight="1">
      <c r="A623" s="251"/>
      <c r="B623" s="242" t="s">
        <v>633</v>
      </c>
      <c r="C623" s="242" t="s">
        <v>348</v>
      </c>
      <c r="D623" s="880"/>
      <c r="E623" s="213">
        <f>F623-5</f>
        <v>45121</v>
      </c>
      <c r="F623" s="213">
        <f>F622+7</f>
        <v>45126</v>
      </c>
      <c r="G623" s="213">
        <f>F623+6</f>
        <v>45132</v>
      </c>
      <c r="H623" s="210"/>
      <c r="I623" s="210"/>
      <c r="J623" s="210"/>
      <c r="K623" s="210"/>
      <c r="L623" s="210"/>
      <c r="M623" s="210"/>
      <c r="N623" s="210"/>
      <c r="O623" s="210"/>
      <c r="P623" s="210"/>
    </row>
    <row r="624" spans="1:16" s="244" customFormat="1">
      <c r="A624" s="210"/>
      <c r="B624" s="242" t="s">
        <v>634</v>
      </c>
      <c r="C624" s="242" t="s">
        <v>348</v>
      </c>
      <c r="D624" s="880"/>
      <c r="E624" s="213">
        <f>F624-5</f>
        <v>45128</v>
      </c>
      <c r="F624" s="213">
        <f>F623+7</f>
        <v>45133</v>
      </c>
      <c r="G624" s="213">
        <f>F624+6</f>
        <v>45139</v>
      </c>
      <c r="H624" s="210"/>
      <c r="I624" s="210"/>
      <c r="J624" s="210"/>
      <c r="K624" s="210"/>
      <c r="L624" s="210"/>
      <c r="M624" s="210"/>
      <c r="N624" s="210"/>
      <c r="O624" s="210"/>
      <c r="P624" s="210"/>
    </row>
    <row r="625" spans="1:16" s="244" customFormat="1">
      <c r="A625" s="210"/>
      <c r="B625" s="242" t="s">
        <v>635</v>
      </c>
      <c r="C625" s="242" t="s">
        <v>285</v>
      </c>
      <c r="D625" s="880"/>
      <c r="E625" s="213">
        <f>F625-5</f>
        <v>45135</v>
      </c>
      <c r="F625" s="213">
        <f>F624+7</f>
        <v>45140</v>
      </c>
      <c r="G625" s="213">
        <f>F625+6</f>
        <v>45146</v>
      </c>
      <c r="H625" s="210"/>
      <c r="I625" s="210"/>
      <c r="J625" s="210"/>
      <c r="K625" s="210"/>
      <c r="L625" s="210"/>
      <c r="M625" s="210"/>
      <c r="N625" s="210"/>
      <c r="O625" s="210"/>
      <c r="P625" s="210"/>
    </row>
    <row r="626" spans="1:16" s="244" customFormat="1">
      <c r="A626" s="210"/>
      <c r="B626" s="251"/>
      <c r="C626" s="251"/>
      <c r="D626" s="288"/>
      <c r="E626" s="251"/>
      <c r="F626" s="251"/>
      <c r="G626" s="251"/>
      <c r="H626" s="210"/>
      <c r="I626" s="210"/>
      <c r="J626" s="210"/>
      <c r="K626" s="210"/>
      <c r="L626" s="210"/>
      <c r="M626" s="210"/>
      <c r="N626" s="210"/>
      <c r="O626" s="210"/>
      <c r="P626" s="210"/>
    </row>
    <row r="627" spans="1:16">
      <c r="B627" s="885" t="s">
        <v>1839</v>
      </c>
      <c r="C627" s="885" t="s">
        <v>23</v>
      </c>
      <c r="D627" s="889" t="s">
        <v>1812</v>
      </c>
      <c r="E627" s="267" t="s">
        <v>141</v>
      </c>
      <c r="F627" s="267" t="s">
        <v>141</v>
      </c>
      <c r="G627" s="267" t="s">
        <v>1864</v>
      </c>
    </row>
    <row r="628" spans="1:16" ht="16.5" customHeight="1">
      <c r="B628" s="886"/>
      <c r="C628" s="886"/>
      <c r="D628" s="890"/>
      <c r="E628" s="267" t="s">
        <v>1130</v>
      </c>
      <c r="F628" s="267" t="s">
        <v>26</v>
      </c>
      <c r="G628" s="267" t="s">
        <v>27</v>
      </c>
    </row>
    <row r="629" spans="1:16" ht="16.5" customHeight="1">
      <c r="B629" s="242" t="s">
        <v>1855</v>
      </c>
      <c r="C629" s="242" t="s">
        <v>1826</v>
      </c>
      <c r="D629" s="895" t="s">
        <v>1867</v>
      </c>
      <c r="E629" s="213">
        <f>F629-3</f>
        <v>45105</v>
      </c>
      <c r="F629" s="213">
        <v>45108</v>
      </c>
      <c r="G629" s="213">
        <f>F629+6</f>
        <v>45114</v>
      </c>
    </row>
    <row r="630" spans="1:16">
      <c r="B630" s="242" t="s">
        <v>1854</v>
      </c>
      <c r="C630" s="242" t="s">
        <v>312</v>
      </c>
      <c r="D630" s="896"/>
      <c r="E630" s="213">
        <f>F630-3</f>
        <v>45112</v>
      </c>
      <c r="F630" s="213">
        <f>F629+7</f>
        <v>45115</v>
      </c>
      <c r="G630" s="213">
        <f>F630+6</f>
        <v>45121</v>
      </c>
    </row>
    <row r="631" spans="1:16" ht="16.5" customHeight="1">
      <c r="B631" s="242" t="s">
        <v>1857</v>
      </c>
      <c r="C631" s="242" t="s">
        <v>1856</v>
      </c>
      <c r="D631" s="896"/>
      <c r="E631" s="213">
        <f>F631-3</f>
        <v>45119</v>
      </c>
      <c r="F631" s="213">
        <f>F630+7</f>
        <v>45122</v>
      </c>
      <c r="G631" s="213">
        <f>F631+6</f>
        <v>45128</v>
      </c>
    </row>
    <row r="632" spans="1:16" ht="16.5" customHeight="1">
      <c r="B632" s="242" t="s">
        <v>1855</v>
      </c>
      <c r="C632" s="242" t="s">
        <v>1823</v>
      </c>
      <c r="D632" s="896"/>
      <c r="E632" s="213">
        <f>F632-3</f>
        <v>45126</v>
      </c>
      <c r="F632" s="213">
        <f>F631+7</f>
        <v>45129</v>
      </c>
      <c r="G632" s="213">
        <f>F632+6</f>
        <v>45135</v>
      </c>
    </row>
    <row r="633" spans="1:16" ht="16.5" customHeight="1">
      <c r="B633" s="242" t="s">
        <v>1854</v>
      </c>
      <c r="C633" s="242" t="s">
        <v>484</v>
      </c>
      <c r="D633" s="897"/>
      <c r="E633" s="213">
        <f>F633-3</f>
        <v>45133</v>
      </c>
      <c r="F633" s="213">
        <f>F632+7</f>
        <v>45136</v>
      </c>
      <c r="G633" s="213">
        <f>F633+6</f>
        <v>45142</v>
      </c>
    </row>
    <row r="634" spans="1:16">
      <c r="B634" s="210"/>
      <c r="C634" s="210"/>
    </row>
    <row r="635" spans="1:16">
      <c r="B635" s="885" t="s">
        <v>1733</v>
      </c>
      <c r="C635" s="885" t="s">
        <v>1732</v>
      </c>
      <c r="D635" s="889" t="s">
        <v>1866</v>
      </c>
      <c r="E635" s="267" t="s">
        <v>1865</v>
      </c>
      <c r="F635" s="267" t="s">
        <v>1730</v>
      </c>
      <c r="G635" s="267" t="s">
        <v>1864</v>
      </c>
    </row>
    <row r="636" spans="1:16">
      <c r="B636" s="886"/>
      <c r="C636" s="886"/>
      <c r="D636" s="890"/>
      <c r="E636" s="267" t="s">
        <v>1738</v>
      </c>
      <c r="F636" s="267" t="s">
        <v>1808</v>
      </c>
      <c r="G636" s="267" t="s">
        <v>1796</v>
      </c>
    </row>
    <row r="637" spans="1:16" ht="16.5" customHeight="1">
      <c r="B637" s="242" t="s">
        <v>1801</v>
      </c>
      <c r="C637" s="242" t="s">
        <v>1807</v>
      </c>
      <c r="D637" s="880" t="s">
        <v>1863</v>
      </c>
      <c r="E637" s="213">
        <f>F637-3</f>
        <v>45108</v>
      </c>
      <c r="F637" s="213">
        <v>45111</v>
      </c>
      <c r="G637" s="213">
        <f>F637+6</f>
        <v>45117</v>
      </c>
    </row>
    <row r="638" spans="1:16">
      <c r="B638" s="242" t="s">
        <v>1805</v>
      </c>
      <c r="C638" s="242" t="s">
        <v>1804</v>
      </c>
      <c r="D638" s="880"/>
      <c r="E638" s="213">
        <f>F638-3</f>
        <v>45115</v>
      </c>
      <c r="F638" s="213">
        <f>F637+7</f>
        <v>45118</v>
      </c>
      <c r="G638" s="213">
        <f>F638+6</f>
        <v>45124</v>
      </c>
    </row>
    <row r="639" spans="1:16">
      <c r="B639" s="242" t="s">
        <v>1803</v>
      </c>
      <c r="C639" s="242" t="s">
        <v>1802</v>
      </c>
      <c r="D639" s="880"/>
      <c r="E639" s="213">
        <f>F639-3</f>
        <v>45122</v>
      </c>
      <c r="F639" s="213">
        <f>F638+7</f>
        <v>45125</v>
      </c>
      <c r="G639" s="213">
        <f>F639+6</f>
        <v>45131</v>
      </c>
    </row>
    <row r="640" spans="1:16">
      <c r="B640" s="242" t="s">
        <v>1801</v>
      </c>
      <c r="C640" s="242" t="s">
        <v>1800</v>
      </c>
      <c r="D640" s="880"/>
      <c r="E640" s="213">
        <f>F640-3</f>
        <v>45129</v>
      </c>
      <c r="F640" s="213">
        <f>F639+7</f>
        <v>45132</v>
      </c>
      <c r="G640" s="213">
        <f>F640+6</f>
        <v>45138</v>
      </c>
    </row>
    <row r="641" spans="1:10">
      <c r="B641" s="242"/>
      <c r="C641" s="242"/>
      <c r="D641" s="880"/>
      <c r="E641" s="213">
        <f>F641-3</f>
        <v>45136</v>
      </c>
      <c r="F641" s="213">
        <f>F640+7</f>
        <v>45139</v>
      </c>
      <c r="G641" s="213">
        <f>F641+6</f>
        <v>45145</v>
      </c>
    </row>
    <row r="642" spans="1:10">
      <c r="B642" s="240"/>
      <c r="C642" s="240"/>
      <c r="D642" s="253"/>
      <c r="E642" s="219"/>
      <c r="F642" s="219"/>
      <c r="G642" s="219"/>
    </row>
    <row r="643" spans="1:10">
      <c r="B643" s="885" t="s">
        <v>1862</v>
      </c>
      <c r="C643" s="885" t="s">
        <v>1732</v>
      </c>
      <c r="D643" s="889" t="s">
        <v>1812</v>
      </c>
      <c r="E643" s="267" t="s">
        <v>1838</v>
      </c>
      <c r="F643" s="267" t="s">
        <v>1730</v>
      </c>
      <c r="G643" s="267" t="s">
        <v>1861</v>
      </c>
    </row>
    <row r="644" spans="1:10">
      <c r="B644" s="886"/>
      <c r="C644" s="886"/>
      <c r="D644" s="890"/>
      <c r="E644" s="267" t="s">
        <v>1860</v>
      </c>
      <c r="F644" s="267" t="s">
        <v>1808</v>
      </c>
      <c r="G644" s="267" t="s">
        <v>1859</v>
      </c>
    </row>
    <row r="645" spans="1:10">
      <c r="B645" s="242" t="s">
        <v>1855</v>
      </c>
      <c r="C645" s="242" t="s">
        <v>1826</v>
      </c>
      <c r="D645" s="880" t="s">
        <v>1858</v>
      </c>
      <c r="E645" s="213">
        <f>F645-3</f>
        <v>45105</v>
      </c>
      <c r="F645" s="213">
        <v>45108</v>
      </c>
      <c r="G645" s="213">
        <f>F645+6</f>
        <v>45114</v>
      </c>
    </row>
    <row r="646" spans="1:10">
      <c r="B646" s="242" t="s">
        <v>1854</v>
      </c>
      <c r="C646" s="242" t="s">
        <v>312</v>
      </c>
      <c r="D646" s="880"/>
      <c r="E646" s="213">
        <f>F646-3</f>
        <v>45112</v>
      </c>
      <c r="F646" s="213">
        <f>F645+7</f>
        <v>45115</v>
      </c>
      <c r="G646" s="213">
        <f>F646+6</f>
        <v>45121</v>
      </c>
    </row>
    <row r="647" spans="1:10">
      <c r="B647" s="242" t="s">
        <v>1857</v>
      </c>
      <c r="C647" s="242" t="s">
        <v>1856</v>
      </c>
      <c r="D647" s="880"/>
      <c r="E647" s="213">
        <f>F647-3</f>
        <v>45119</v>
      </c>
      <c r="F647" s="213">
        <f>F646+7</f>
        <v>45122</v>
      </c>
      <c r="G647" s="213">
        <f>F647+6</f>
        <v>45128</v>
      </c>
    </row>
    <row r="648" spans="1:10">
      <c r="B648" s="242" t="s">
        <v>1855</v>
      </c>
      <c r="C648" s="242" t="s">
        <v>1823</v>
      </c>
      <c r="D648" s="880"/>
      <c r="E648" s="213">
        <f>F648-3</f>
        <v>45126</v>
      </c>
      <c r="F648" s="213">
        <f>F647+7</f>
        <v>45129</v>
      </c>
      <c r="G648" s="213">
        <f>F648+6</f>
        <v>45135</v>
      </c>
    </row>
    <row r="649" spans="1:10">
      <c r="B649" s="242" t="s">
        <v>1854</v>
      </c>
      <c r="C649" s="242" t="s">
        <v>484</v>
      </c>
      <c r="D649" s="880"/>
      <c r="E649" s="213">
        <f>F649-3</f>
        <v>45133</v>
      </c>
      <c r="F649" s="213">
        <f>F648+7</f>
        <v>45136</v>
      </c>
      <c r="G649" s="213">
        <f>F649+6</f>
        <v>45142</v>
      </c>
    </row>
    <row r="650" spans="1:10">
      <c r="B650" s="240"/>
      <c r="C650" s="240"/>
      <c r="D650" s="253"/>
      <c r="E650" s="219"/>
      <c r="F650" s="219"/>
      <c r="G650" s="219"/>
    </row>
    <row r="651" spans="1:10">
      <c r="B651" s="240"/>
      <c r="C651" s="240"/>
      <c r="D651" s="253"/>
      <c r="E651" s="219"/>
      <c r="F651" s="219"/>
      <c r="G651" s="219"/>
    </row>
    <row r="652" spans="1:10">
      <c r="A652" s="251" t="s">
        <v>175</v>
      </c>
    </row>
    <row r="653" spans="1:10" s="244" customFormat="1">
      <c r="A653" s="210"/>
      <c r="B653" s="885" t="s">
        <v>1839</v>
      </c>
      <c r="C653" s="885" t="s">
        <v>1732</v>
      </c>
      <c r="D653" s="889" t="s">
        <v>1812</v>
      </c>
      <c r="E653" s="267" t="s">
        <v>1838</v>
      </c>
      <c r="F653" s="267" t="s">
        <v>1838</v>
      </c>
      <c r="G653" s="267" t="s">
        <v>1837</v>
      </c>
      <c r="H653" s="210"/>
      <c r="I653" s="210"/>
      <c r="J653" s="210"/>
    </row>
    <row r="654" spans="1:10">
      <c r="B654" s="886"/>
      <c r="C654" s="886"/>
      <c r="D654" s="890"/>
      <c r="E654" s="267" t="s">
        <v>1738</v>
      </c>
      <c r="F654" s="213" t="s">
        <v>1760</v>
      </c>
      <c r="G654" s="267" t="s">
        <v>1796</v>
      </c>
    </row>
    <row r="655" spans="1:10">
      <c r="B655" s="242" t="s">
        <v>1850</v>
      </c>
      <c r="C655" s="242" t="s">
        <v>576</v>
      </c>
      <c r="D655" s="895" t="s">
        <v>1853</v>
      </c>
      <c r="E655" s="213">
        <f>F655-3</f>
        <v>45110</v>
      </c>
      <c r="F655" s="213">
        <v>45113</v>
      </c>
      <c r="G655" s="213">
        <f>F655+5</f>
        <v>45118</v>
      </c>
    </row>
    <row r="656" spans="1:10">
      <c r="B656" s="242" t="s">
        <v>1849</v>
      </c>
      <c r="C656" s="242" t="s">
        <v>1852</v>
      </c>
      <c r="D656" s="896"/>
      <c r="E656" s="213">
        <f>F656-3</f>
        <v>45117</v>
      </c>
      <c r="F656" s="213">
        <f>F655+7</f>
        <v>45120</v>
      </c>
      <c r="G656" s="213">
        <f>F656+5</f>
        <v>45125</v>
      </c>
    </row>
    <row r="657" spans="1:8">
      <c r="B657" s="242" t="s">
        <v>1851</v>
      </c>
      <c r="C657" s="242" t="s">
        <v>1815</v>
      </c>
      <c r="D657" s="896"/>
      <c r="E657" s="213">
        <f>F657-3</f>
        <v>45124</v>
      </c>
      <c r="F657" s="213">
        <f>F656+7</f>
        <v>45127</v>
      </c>
      <c r="G657" s="213">
        <f>F657+5</f>
        <v>45132</v>
      </c>
    </row>
    <row r="658" spans="1:8">
      <c r="B658" s="242" t="s">
        <v>1850</v>
      </c>
      <c r="C658" s="242" t="s">
        <v>1815</v>
      </c>
      <c r="D658" s="896"/>
      <c r="E658" s="213">
        <f>F658-3</f>
        <v>45131</v>
      </c>
      <c r="F658" s="213">
        <f>F657+7</f>
        <v>45134</v>
      </c>
      <c r="G658" s="213">
        <f>F658+5</f>
        <v>45139</v>
      </c>
    </row>
    <row r="659" spans="1:8">
      <c r="B659" s="242" t="s">
        <v>1849</v>
      </c>
      <c r="C659" s="242" t="s">
        <v>1848</v>
      </c>
      <c r="D659" s="897"/>
      <c r="E659" s="213">
        <f>F659-3</f>
        <v>45138</v>
      </c>
      <c r="F659" s="213">
        <f>F658+7</f>
        <v>45141</v>
      </c>
      <c r="G659" s="213">
        <f>F659+5</f>
        <v>45146</v>
      </c>
    </row>
    <row r="660" spans="1:8">
      <c r="B660" s="268"/>
      <c r="C660" s="268"/>
      <c r="D660" s="295"/>
      <c r="E660" s="268"/>
    </row>
    <row r="661" spans="1:8">
      <c r="B661" s="885" t="s">
        <v>1839</v>
      </c>
      <c r="C661" s="885" t="s">
        <v>1847</v>
      </c>
      <c r="D661" s="889" t="s">
        <v>1812</v>
      </c>
      <c r="E661" s="267" t="s">
        <v>1838</v>
      </c>
      <c r="F661" s="267" t="s">
        <v>1798</v>
      </c>
      <c r="G661" s="267" t="s">
        <v>1837</v>
      </c>
    </row>
    <row r="662" spans="1:8">
      <c r="B662" s="886"/>
      <c r="C662" s="886"/>
      <c r="D662" s="890"/>
      <c r="E662" s="267" t="s">
        <v>1836</v>
      </c>
      <c r="F662" s="267" t="s">
        <v>1846</v>
      </c>
      <c r="G662" s="267" t="s">
        <v>1726</v>
      </c>
    </row>
    <row r="663" spans="1:8">
      <c r="B663" s="242" t="s">
        <v>570</v>
      </c>
      <c r="C663" s="242" t="s">
        <v>348</v>
      </c>
      <c r="D663" s="880" t="s">
        <v>1845</v>
      </c>
      <c r="E663" s="213">
        <f>F663-3</f>
        <v>45111</v>
      </c>
      <c r="F663" s="213">
        <v>45114</v>
      </c>
      <c r="G663" s="213">
        <f>F663+5</f>
        <v>45119</v>
      </c>
    </row>
    <row r="664" spans="1:8">
      <c r="B664" s="242" t="s">
        <v>255</v>
      </c>
      <c r="C664" s="242" t="s">
        <v>1844</v>
      </c>
      <c r="D664" s="880"/>
      <c r="E664" s="213">
        <f>F664-3</f>
        <v>45118</v>
      </c>
      <c r="F664" s="213">
        <f>F663+7</f>
        <v>45121</v>
      </c>
      <c r="G664" s="213">
        <f>F664+5</f>
        <v>45126</v>
      </c>
    </row>
    <row r="665" spans="1:8">
      <c r="B665" s="242" t="s">
        <v>266</v>
      </c>
      <c r="C665" s="242" t="s">
        <v>1844</v>
      </c>
      <c r="D665" s="880"/>
      <c r="E665" s="213">
        <f>F665-3</f>
        <v>45125</v>
      </c>
      <c r="F665" s="213">
        <f>F664+7</f>
        <v>45128</v>
      </c>
      <c r="G665" s="213">
        <f>F665+5</f>
        <v>45133</v>
      </c>
    </row>
    <row r="666" spans="1:8">
      <c r="B666" s="242" t="s">
        <v>570</v>
      </c>
      <c r="C666" s="242" t="s">
        <v>285</v>
      </c>
      <c r="D666" s="880"/>
      <c r="E666" s="213">
        <f>F666-3</f>
        <v>45132</v>
      </c>
      <c r="F666" s="213">
        <f>F665+7</f>
        <v>45135</v>
      </c>
      <c r="G666" s="213">
        <f>F666+5</f>
        <v>45140</v>
      </c>
    </row>
    <row r="667" spans="1:8">
      <c r="B667" s="242" t="s">
        <v>255</v>
      </c>
      <c r="C667" s="242" t="s">
        <v>1843</v>
      </c>
      <c r="D667" s="880"/>
      <c r="E667" s="213">
        <f>F667-3</f>
        <v>45139</v>
      </c>
      <c r="F667" s="213">
        <f>F666+7</f>
        <v>45142</v>
      </c>
      <c r="G667" s="213">
        <f>F667+5</f>
        <v>45147</v>
      </c>
    </row>
    <row r="668" spans="1:8">
      <c r="B668" s="210"/>
      <c r="C668" s="210"/>
    </row>
    <row r="669" spans="1:8">
      <c r="B669" s="885" t="s">
        <v>1733</v>
      </c>
      <c r="C669" s="885" t="s">
        <v>1732</v>
      </c>
      <c r="D669" s="889" t="s">
        <v>1842</v>
      </c>
      <c r="E669" s="267" t="s">
        <v>1838</v>
      </c>
      <c r="F669" s="267" t="s">
        <v>1838</v>
      </c>
      <c r="G669" s="267" t="s">
        <v>1828</v>
      </c>
    </row>
    <row r="670" spans="1:8">
      <c r="B670" s="886"/>
      <c r="C670" s="886"/>
      <c r="D670" s="890"/>
      <c r="E670" s="267" t="s">
        <v>1836</v>
      </c>
      <c r="F670" s="267" t="s">
        <v>1760</v>
      </c>
      <c r="G670" s="267" t="s">
        <v>1796</v>
      </c>
    </row>
    <row r="671" spans="1:8" s="244" customFormat="1">
      <c r="A671" s="210"/>
      <c r="B671" s="242" t="s">
        <v>1537</v>
      </c>
      <c r="C671" s="242" t="s">
        <v>576</v>
      </c>
      <c r="D671" s="881" t="s">
        <v>1841</v>
      </c>
      <c r="E671" s="213">
        <f>F671-3</f>
        <v>45105</v>
      </c>
      <c r="F671" s="213">
        <v>45108</v>
      </c>
      <c r="G671" s="213">
        <f>F671+4</f>
        <v>45112</v>
      </c>
      <c r="H671" s="210"/>
    </row>
    <row r="672" spans="1:8">
      <c r="B672" s="242" t="s">
        <v>176</v>
      </c>
      <c r="C672" s="242" t="s">
        <v>576</v>
      </c>
      <c r="D672" s="882"/>
      <c r="E672" s="213">
        <f>F672-3</f>
        <v>45112</v>
      </c>
      <c r="F672" s="213">
        <f>F671+7</f>
        <v>45115</v>
      </c>
      <c r="G672" s="213">
        <f>F672+4</f>
        <v>45119</v>
      </c>
    </row>
    <row r="673" spans="2:7">
      <c r="B673" s="242" t="s">
        <v>1538</v>
      </c>
      <c r="C673" s="242" t="s">
        <v>1840</v>
      </c>
      <c r="D673" s="882"/>
      <c r="E673" s="213">
        <f>F673-3</f>
        <v>45119</v>
      </c>
      <c r="F673" s="213">
        <f>F672+7</f>
        <v>45122</v>
      </c>
      <c r="G673" s="213">
        <f>F673+4</f>
        <v>45126</v>
      </c>
    </row>
    <row r="674" spans="2:7">
      <c r="B674" s="242" t="s">
        <v>1537</v>
      </c>
      <c r="C674" s="242" t="s">
        <v>1815</v>
      </c>
      <c r="D674" s="882"/>
      <c r="E674" s="213">
        <f>F674-3</f>
        <v>45126</v>
      </c>
      <c r="F674" s="213">
        <f>F673+7</f>
        <v>45129</v>
      </c>
      <c r="G674" s="213">
        <f>F674+4</f>
        <v>45133</v>
      </c>
    </row>
    <row r="675" spans="2:7">
      <c r="B675" s="242" t="s">
        <v>176</v>
      </c>
      <c r="C675" s="242" t="s">
        <v>1815</v>
      </c>
      <c r="D675" s="883"/>
      <c r="E675" s="213">
        <f>F675-3</f>
        <v>45133</v>
      </c>
      <c r="F675" s="213">
        <f>F674+7</f>
        <v>45136</v>
      </c>
      <c r="G675" s="213">
        <f>F675+4</f>
        <v>45140</v>
      </c>
    </row>
    <row r="676" spans="2:7">
      <c r="B676" s="210"/>
      <c r="C676" s="210"/>
      <c r="E676" s="219"/>
      <c r="F676" s="219"/>
      <c r="G676" s="219"/>
    </row>
    <row r="677" spans="2:7">
      <c r="B677" s="885" t="s">
        <v>1839</v>
      </c>
      <c r="C677" s="885" t="s">
        <v>1732</v>
      </c>
      <c r="D677" s="889" t="s">
        <v>1741</v>
      </c>
      <c r="E677" s="267" t="s">
        <v>1730</v>
      </c>
      <c r="F677" s="267" t="s">
        <v>1838</v>
      </c>
      <c r="G677" s="267" t="s">
        <v>1837</v>
      </c>
    </row>
    <row r="678" spans="2:7">
      <c r="B678" s="886"/>
      <c r="C678" s="886"/>
      <c r="D678" s="890"/>
      <c r="E678" s="267" t="s">
        <v>1836</v>
      </c>
      <c r="F678" s="267" t="s">
        <v>1808</v>
      </c>
      <c r="G678" s="267" t="s">
        <v>1796</v>
      </c>
    </row>
    <row r="679" spans="2:7">
      <c r="B679" s="242" t="s">
        <v>1835</v>
      </c>
      <c r="C679" s="242" t="s">
        <v>1834</v>
      </c>
      <c r="D679" s="881" t="s">
        <v>1833</v>
      </c>
      <c r="E679" s="213">
        <f>F679-3</f>
        <v>45103</v>
      </c>
      <c r="F679" s="213">
        <v>45106</v>
      </c>
      <c r="G679" s="213">
        <f>F679+6</f>
        <v>45112</v>
      </c>
    </row>
    <row r="680" spans="2:7">
      <c r="B680" s="242" t="s">
        <v>180</v>
      </c>
      <c r="C680" s="242" t="s">
        <v>1832</v>
      </c>
      <c r="D680" s="882"/>
      <c r="E680" s="213">
        <f>F680-3</f>
        <v>45110</v>
      </c>
      <c r="F680" s="213">
        <f>F679+7</f>
        <v>45113</v>
      </c>
      <c r="G680" s="213">
        <f>F680+6</f>
        <v>45119</v>
      </c>
    </row>
    <row r="681" spans="2:7">
      <c r="B681" s="242" t="s">
        <v>1831</v>
      </c>
      <c r="C681" s="242" t="s">
        <v>312</v>
      </c>
      <c r="D681" s="882"/>
      <c r="E681" s="213">
        <f>F681-3</f>
        <v>45117</v>
      </c>
      <c r="F681" s="213">
        <f>F680+7</f>
        <v>45120</v>
      </c>
      <c r="G681" s="213">
        <f>F681+6</f>
        <v>45126</v>
      </c>
    </row>
    <row r="682" spans="2:7">
      <c r="B682" s="242" t="s">
        <v>1830</v>
      </c>
      <c r="C682" s="242" t="s">
        <v>482</v>
      </c>
      <c r="D682" s="882"/>
      <c r="E682" s="213">
        <f>F682-3</f>
        <v>45124</v>
      </c>
      <c r="F682" s="213">
        <f>F681+7</f>
        <v>45127</v>
      </c>
      <c r="G682" s="213">
        <f>F682+6</f>
        <v>45133</v>
      </c>
    </row>
    <row r="683" spans="2:7">
      <c r="B683" s="242" t="s">
        <v>180</v>
      </c>
      <c r="C683" s="242" t="s">
        <v>483</v>
      </c>
      <c r="D683" s="883"/>
      <c r="E683" s="213">
        <f>F683-3</f>
        <v>45131</v>
      </c>
      <c r="F683" s="213">
        <f>F682+7</f>
        <v>45134</v>
      </c>
      <c r="G683" s="213">
        <f>F683+6</f>
        <v>45140</v>
      </c>
    </row>
    <row r="684" spans="2:7">
      <c r="B684" s="210"/>
      <c r="C684" s="210"/>
      <c r="E684" s="219"/>
      <c r="F684" s="219"/>
      <c r="G684" s="219"/>
    </row>
    <row r="685" spans="2:7">
      <c r="B685" s="885" t="s">
        <v>1829</v>
      </c>
      <c r="C685" s="885" t="s">
        <v>23</v>
      </c>
      <c r="D685" s="889" t="s">
        <v>1741</v>
      </c>
      <c r="E685" s="267" t="s">
        <v>141</v>
      </c>
      <c r="F685" s="267" t="s">
        <v>141</v>
      </c>
      <c r="G685" s="267" t="s">
        <v>1828</v>
      </c>
    </row>
    <row r="686" spans="2:7">
      <c r="B686" s="886"/>
      <c r="C686" s="886"/>
      <c r="D686" s="890"/>
      <c r="E686" s="267" t="s">
        <v>1130</v>
      </c>
      <c r="F686" s="267" t="s">
        <v>26</v>
      </c>
      <c r="G686" s="267" t="s">
        <v>1752</v>
      </c>
    </row>
    <row r="687" spans="2:7">
      <c r="B687" s="242" t="s">
        <v>1824</v>
      </c>
      <c r="C687" s="242" t="s">
        <v>1826</v>
      </c>
      <c r="D687" s="880" t="s">
        <v>1827</v>
      </c>
      <c r="E687" s="213">
        <f>F687-3</f>
        <v>45104</v>
      </c>
      <c r="F687" s="213">
        <v>45107</v>
      </c>
      <c r="G687" s="213">
        <f>F687+5</f>
        <v>45112</v>
      </c>
    </row>
    <row r="688" spans="2:7">
      <c r="B688" s="242" t="s">
        <v>1825</v>
      </c>
      <c r="C688" s="242" t="s">
        <v>1826</v>
      </c>
      <c r="D688" s="880"/>
      <c r="E688" s="213">
        <f>F688-3</f>
        <v>45111</v>
      </c>
      <c r="F688" s="213">
        <f>F687+7</f>
        <v>45114</v>
      </c>
      <c r="G688" s="213">
        <f>F688+5</f>
        <v>45119</v>
      </c>
    </row>
    <row r="689" spans="1:7">
      <c r="B689" s="242" t="s">
        <v>1824</v>
      </c>
      <c r="C689" s="242" t="s">
        <v>348</v>
      </c>
      <c r="D689" s="880"/>
      <c r="E689" s="213">
        <f>F689-3</f>
        <v>45118</v>
      </c>
      <c r="F689" s="213">
        <f>F688+7</f>
        <v>45121</v>
      </c>
      <c r="G689" s="213">
        <f>F689+5</f>
        <v>45126</v>
      </c>
    </row>
    <row r="690" spans="1:7">
      <c r="B690" s="242" t="s">
        <v>1825</v>
      </c>
      <c r="C690" s="242" t="s">
        <v>348</v>
      </c>
      <c r="D690" s="880"/>
      <c r="E690" s="213">
        <f>F690-3</f>
        <v>45125</v>
      </c>
      <c r="F690" s="213">
        <f>F689+7</f>
        <v>45128</v>
      </c>
      <c r="G690" s="213">
        <f>F690+5</f>
        <v>45133</v>
      </c>
    </row>
    <row r="691" spans="1:7">
      <c r="B691" s="242" t="s">
        <v>1824</v>
      </c>
      <c r="C691" s="242" t="s">
        <v>1823</v>
      </c>
      <c r="D691" s="880"/>
      <c r="E691" s="213">
        <f>F691-3</f>
        <v>45132</v>
      </c>
      <c r="F691" s="213">
        <f>F690+7</f>
        <v>45135</v>
      </c>
      <c r="G691" s="213">
        <f>F691+5</f>
        <v>45140</v>
      </c>
    </row>
    <row r="692" spans="1:7">
      <c r="B692" s="210"/>
      <c r="C692" s="210"/>
      <c r="E692" s="219"/>
      <c r="F692" s="219"/>
      <c r="G692" s="219"/>
    </row>
    <row r="693" spans="1:7">
      <c r="A693" s="251" t="s">
        <v>1822</v>
      </c>
      <c r="B693" s="219"/>
      <c r="C693" s="219"/>
      <c r="D693" s="294"/>
      <c r="E693" s="219"/>
      <c r="F693" s="219"/>
      <c r="G693" s="219"/>
    </row>
    <row r="694" spans="1:7">
      <c r="B694" s="885" t="s">
        <v>1754</v>
      </c>
      <c r="C694" s="885" t="s">
        <v>1732</v>
      </c>
      <c r="D694" s="889" t="s">
        <v>1821</v>
      </c>
      <c r="E694" s="267" t="s">
        <v>1730</v>
      </c>
      <c r="F694" s="267" t="s">
        <v>1740</v>
      </c>
      <c r="G694" s="267" t="s">
        <v>1820</v>
      </c>
    </row>
    <row r="695" spans="1:7">
      <c r="B695" s="886"/>
      <c r="C695" s="886"/>
      <c r="D695" s="890"/>
      <c r="E695" s="267" t="s">
        <v>1738</v>
      </c>
      <c r="F695" s="267" t="s">
        <v>1808</v>
      </c>
      <c r="G695" s="267" t="s">
        <v>1726</v>
      </c>
    </row>
    <row r="696" spans="1:7">
      <c r="B696" s="242" t="s">
        <v>1817</v>
      </c>
      <c r="C696" s="242" t="s">
        <v>576</v>
      </c>
      <c r="D696" s="880" t="s">
        <v>1819</v>
      </c>
      <c r="E696" s="213">
        <f>F696-5</f>
        <v>45107</v>
      </c>
      <c r="F696" s="213">
        <v>45112</v>
      </c>
      <c r="G696" s="213">
        <f>F696+11</f>
        <v>45123</v>
      </c>
    </row>
    <row r="697" spans="1:7">
      <c r="B697" s="242" t="s">
        <v>1816</v>
      </c>
      <c r="C697" s="242" t="s">
        <v>576</v>
      </c>
      <c r="D697" s="880"/>
      <c r="E697" s="213">
        <f>F697-5</f>
        <v>45114</v>
      </c>
      <c r="F697" s="213">
        <f>F696+7</f>
        <v>45119</v>
      </c>
      <c r="G697" s="213">
        <f>F697+11</f>
        <v>45130</v>
      </c>
    </row>
    <row r="698" spans="1:7">
      <c r="B698" s="242" t="s">
        <v>1818</v>
      </c>
      <c r="C698" s="242" t="s">
        <v>1815</v>
      </c>
      <c r="D698" s="880"/>
      <c r="E698" s="213">
        <f>F698-5</f>
        <v>45121</v>
      </c>
      <c r="F698" s="213">
        <f>F697+7</f>
        <v>45126</v>
      </c>
      <c r="G698" s="213">
        <f>F698+11</f>
        <v>45137</v>
      </c>
    </row>
    <row r="699" spans="1:7">
      <c r="B699" s="242" t="s">
        <v>1817</v>
      </c>
      <c r="C699" s="242" t="s">
        <v>1815</v>
      </c>
      <c r="D699" s="880"/>
      <c r="E699" s="213">
        <f>F699-5</f>
        <v>45128</v>
      </c>
      <c r="F699" s="213">
        <f>F698+7</f>
        <v>45133</v>
      </c>
      <c r="G699" s="213">
        <f>F699+11</f>
        <v>45144</v>
      </c>
    </row>
    <row r="700" spans="1:7">
      <c r="B700" s="242" t="s">
        <v>1816</v>
      </c>
      <c r="C700" s="242" t="s">
        <v>1815</v>
      </c>
      <c r="D700" s="880"/>
      <c r="E700" s="213">
        <f>F700-5</f>
        <v>45135</v>
      </c>
      <c r="F700" s="213">
        <f>F699+7</f>
        <v>45140</v>
      </c>
      <c r="G700" s="213">
        <f>F700+11</f>
        <v>45151</v>
      </c>
    </row>
    <row r="701" spans="1:7">
      <c r="B701" s="210"/>
      <c r="C701" s="210"/>
      <c r="E701" s="219"/>
      <c r="F701" s="219"/>
    </row>
    <row r="702" spans="1:7">
      <c r="B702" s="885" t="s">
        <v>1814</v>
      </c>
      <c r="C702" s="885" t="s">
        <v>1813</v>
      </c>
      <c r="D702" s="889" t="s">
        <v>1812</v>
      </c>
      <c r="E702" s="267" t="s">
        <v>1811</v>
      </c>
      <c r="F702" s="267" t="s">
        <v>1730</v>
      </c>
      <c r="G702" s="267" t="s">
        <v>1810</v>
      </c>
    </row>
    <row r="703" spans="1:7">
      <c r="B703" s="886"/>
      <c r="C703" s="886"/>
      <c r="D703" s="890"/>
      <c r="E703" s="267" t="s">
        <v>1809</v>
      </c>
      <c r="F703" s="267" t="s">
        <v>1808</v>
      </c>
      <c r="G703" s="267" t="s">
        <v>1796</v>
      </c>
    </row>
    <row r="704" spans="1:7">
      <c r="B704" s="242" t="s">
        <v>1801</v>
      </c>
      <c r="C704" s="242" t="s">
        <v>1807</v>
      </c>
      <c r="D704" s="880" t="s">
        <v>1806</v>
      </c>
      <c r="E704" s="213">
        <f>F704-3</f>
        <v>45108</v>
      </c>
      <c r="F704" s="213">
        <v>45111</v>
      </c>
      <c r="G704" s="213">
        <f>F704+8</f>
        <v>45119</v>
      </c>
    </row>
    <row r="705" spans="1:7">
      <c r="B705" s="242" t="s">
        <v>1805</v>
      </c>
      <c r="C705" s="242" t="s">
        <v>1804</v>
      </c>
      <c r="D705" s="880"/>
      <c r="E705" s="213">
        <f>F705-3</f>
        <v>45115</v>
      </c>
      <c r="F705" s="213">
        <f>F704+7</f>
        <v>45118</v>
      </c>
      <c r="G705" s="213">
        <f>F705+8</f>
        <v>45126</v>
      </c>
    </row>
    <row r="706" spans="1:7">
      <c r="B706" s="242" t="s">
        <v>1803</v>
      </c>
      <c r="C706" s="242" t="s">
        <v>1802</v>
      </c>
      <c r="D706" s="880"/>
      <c r="E706" s="213">
        <f>F706-3</f>
        <v>45122</v>
      </c>
      <c r="F706" s="213">
        <f>F705+7</f>
        <v>45125</v>
      </c>
      <c r="G706" s="213">
        <f>F706+8</f>
        <v>45133</v>
      </c>
    </row>
    <row r="707" spans="1:7">
      <c r="B707" s="242" t="s">
        <v>1801</v>
      </c>
      <c r="C707" s="242" t="s">
        <v>1800</v>
      </c>
      <c r="D707" s="880"/>
      <c r="E707" s="213">
        <f>F707-3</f>
        <v>45129</v>
      </c>
      <c r="F707" s="213">
        <f>F706+7</f>
        <v>45132</v>
      </c>
      <c r="G707" s="213">
        <f>F707+8</f>
        <v>45140</v>
      </c>
    </row>
    <row r="708" spans="1:7">
      <c r="B708" s="242"/>
      <c r="C708" s="242"/>
      <c r="D708" s="880"/>
      <c r="E708" s="213">
        <f>F708-3</f>
        <v>45136</v>
      </c>
      <c r="F708" s="213">
        <f>F707+7</f>
        <v>45139</v>
      </c>
      <c r="G708" s="213">
        <f>F708+8</f>
        <v>45147</v>
      </c>
    </row>
    <row r="709" spans="1:7">
      <c r="B709" s="210"/>
      <c r="C709" s="210"/>
      <c r="E709" s="219"/>
      <c r="F709" s="219"/>
    </row>
    <row r="710" spans="1:7">
      <c r="A710" s="251" t="s">
        <v>1799</v>
      </c>
      <c r="B710" s="274"/>
      <c r="C710" s="274"/>
      <c r="D710" s="253"/>
      <c r="E710" s="219"/>
      <c r="F710" s="219"/>
      <c r="G710" s="231"/>
    </row>
    <row r="711" spans="1:7">
      <c r="B711" s="885" t="s">
        <v>1733</v>
      </c>
      <c r="C711" s="885" t="s">
        <v>1742</v>
      </c>
      <c r="D711" s="889" t="s">
        <v>1731</v>
      </c>
      <c r="E711" s="267" t="s">
        <v>1740</v>
      </c>
      <c r="F711" s="267" t="s">
        <v>1798</v>
      </c>
      <c r="G711" s="267" t="s">
        <v>1794</v>
      </c>
    </row>
    <row r="712" spans="1:7">
      <c r="B712" s="886"/>
      <c r="C712" s="886"/>
      <c r="D712" s="890"/>
      <c r="E712" s="267" t="s">
        <v>1797</v>
      </c>
      <c r="F712" s="267" t="s">
        <v>1716</v>
      </c>
      <c r="G712" s="267" t="s">
        <v>1796</v>
      </c>
    </row>
    <row r="713" spans="1:7">
      <c r="B713" s="213"/>
      <c r="C713" s="213"/>
      <c r="D713" s="880" t="s">
        <v>1795</v>
      </c>
      <c r="E713" s="213">
        <f>F713-3</f>
        <v>45077</v>
      </c>
      <c r="F713" s="213">
        <v>45080</v>
      </c>
      <c r="G713" s="213">
        <f>F713+6</f>
        <v>45086</v>
      </c>
    </row>
    <row r="714" spans="1:7">
      <c r="B714" s="213"/>
      <c r="C714" s="213"/>
      <c r="D714" s="880"/>
      <c r="E714" s="213">
        <f>F714-3</f>
        <v>45084</v>
      </c>
      <c r="F714" s="213">
        <f>F713+7</f>
        <v>45087</v>
      </c>
      <c r="G714" s="213">
        <f>F714+6</f>
        <v>45093</v>
      </c>
    </row>
    <row r="715" spans="1:7">
      <c r="B715" s="213"/>
      <c r="C715" s="213"/>
      <c r="D715" s="880"/>
      <c r="E715" s="213">
        <f>F715-3</f>
        <v>45091</v>
      </c>
      <c r="F715" s="213">
        <f>F714+7</f>
        <v>45094</v>
      </c>
      <c r="G715" s="213">
        <f>F715+6</f>
        <v>45100</v>
      </c>
    </row>
    <row r="716" spans="1:7">
      <c r="B716" s="213"/>
      <c r="C716" s="213"/>
      <c r="D716" s="880"/>
      <c r="E716" s="213">
        <f>F716-3</f>
        <v>45098</v>
      </c>
      <c r="F716" s="213">
        <f>F715+7</f>
        <v>45101</v>
      </c>
      <c r="G716" s="213">
        <f>F716+6</f>
        <v>45107</v>
      </c>
    </row>
    <row r="717" spans="1:7">
      <c r="B717" s="213"/>
      <c r="C717" s="213"/>
      <c r="D717" s="880"/>
      <c r="E717" s="213">
        <f>F717-3</f>
        <v>45105</v>
      </c>
      <c r="F717" s="213">
        <f>F716+7</f>
        <v>45108</v>
      </c>
      <c r="G717" s="213">
        <f>F717+6</f>
        <v>45114</v>
      </c>
    </row>
    <row r="718" spans="1:7">
      <c r="B718" s="210"/>
      <c r="C718" s="210"/>
      <c r="E718" s="219"/>
      <c r="F718" s="219"/>
      <c r="G718" s="219"/>
    </row>
    <row r="719" spans="1:7">
      <c r="B719" s="885" t="s">
        <v>1733</v>
      </c>
      <c r="C719" s="885" t="s">
        <v>1732</v>
      </c>
      <c r="D719" s="889" t="s">
        <v>1741</v>
      </c>
      <c r="E719" s="267" t="s">
        <v>1730</v>
      </c>
      <c r="F719" s="267" t="s">
        <v>1730</v>
      </c>
      <c r="G719" s="267" t="s">
        <v>1794</v>
      </c>
    </row>
    <row r="720" spans="1:7">
      <c r="B720" s="886"/>
      <c r="C720" s="886"/>
      <c r="D720" s="890"/>
      <c r="E720" s="267" t="s">
        <v>1738</v>
      </c>
      <c r="F720" s="267" t="s">
        <v>1760</v>
      </c>
      <c r="G720" s="267" t="s">
        <v>1726</v>
      </c>
    </row>
    <row r="721" spans="1:7">
      <c r="B721" s="213" t="s">
        <v>1793</v>
      </c>
      <c r="C721" s="213" t="s">
        <v>1792</v>
      </c>
      <c r="D721" s="880" t="s">
        <v>1791</v>
      </c>
      <c r="E721" s="213">
        <f>F721-3</f>
        <v>45105</v>
      </c>
      <c r="F721" s="213">
        <v>45108</v>
      </c>
      <c r="G721" s="213">
        <f>F721+7</f>
        <v>45115</v>
      </c>
    </row>
    <row r="722" spans="1:7">
      <c r="B722" s="213" t="s">
        <v>1790</v>
      </c>
      <c r="C722" s="213" t="s">
        <v>1789</v>
      </c>
      <c r="D722" s="880"/>
      <c r="E722" s="213">
        <f>F722-3</f>
        <v>45112</v>
      </c>
      <c r="F722" s="213">
        <f>F721+7</f>
        <v>45115</v>
      </c>
      <c r="G722" s="213">
        <f>F722+7</f>
        <v>45122</v>
      </c>
    </row>
    <row r="723" spans="1:7">
      <c r="B723" s="213" t="s">
        <v>1788</v>
      </c>
      <c r="C723" s="213" t="s">
        <v>348</v>
      </c>
      <c r="D723" s="880"/>
      <c r="E723" s="213">
        <f>F723-3</f>
        <v>45119</v>
      </c>
      <c r="F723" s="213">
        <f>F722+7</f>
        <v>45122</v>
      </c>
      <c r="G723" s="213">
        <f>F723+7</f>
        <v>45129</v>
      </c>
    </row>
    <row r="724" spans="1:7">
      <c r="B724" s="213" t="s">
        <v>1787</v>
      </c>
      <c r="C724" s="213" t="s">
        <v>348</v>
      </c>
      <c r="D724" s="880"/>
      <c r="E724" s="213">
        <f>F724-3</f>
        <v>45126</v>
      </c>
      <c r="F724" s="213">
        <f>F723+7</f>
        <v>45129</v>
      </c>
      <c r="G724" s="213">
        <f>F724+7</f>
        <v>45136</v>
      </c>
    </row>
    <row r="725" spans="1:7">
      <c r="B725" s="213" t="s">
        <v>1786</v>
      </c>
      <c r="C725" s="213" t="s">
        <v>1785</v>
      </c>
      <c r="D725" s="880"/>
      <c r="E725" s="213">
        <f>F725-3</f>
        <v>45133</v>
      </c>
      <c r="F725" s="213">
        <f>F724+7</f>
        <v>45136</v>
      </c>
      <c r="G725" s="213">
        <f>F725+7</f>
        <v>45143</v>
      </c>
    </row>
    <row r="726" spans="1:7">
      <c r="B726" s="210"/>
      <c r="C726" s="210"/>
      <c r="E726" s="219"/>
      <c r="F726" s="219"/>
      <c r="G726" s="219"/>
    </row>
    <row r="727" spans="1:7">
      <c r="A727" s="251" t="s">
        <v>1784</v>
      </c>
      <c r="B727" s="274"/>
      <c r="C727" s="274"/>
      <c r="D727" s="253"/>
      <c r="E727" s="219"/>
      <c r="F727" s="219"/>
      <c r="G727" s="231"/>
    </row>
    <row r="728" spans="1:7">
      <c r="B728" s="885" t="s">
        <v>1754</v>
      </c>
      <c r="C728" s="885" t="s">
        <v>1732</v>
      </c>
      <c r="D728" s="889" t="s">
        <v>1731</v>
      </c>
      <c r="E728" s="267" t="s">
        <v>1730</v>
      </c>
      <c r="F728" s="267" t="s">
        <v>1730</v>
      </c>
      <c r="G728" s="267" t="s">
        <v>1783</v>
      </c>
    </row>
    <row r="729" spans="1:7">
      <c r="B729" s="886"/>
      <c r="C729" s="886"/>
      <c r="D729" s="890"/>
      <c r="E729" s="267" t="s">
        <v>1728</v>
      </c>
      <c r="F729" s="267" t="s">
        <v>1727</v>
      </c>
      <c r="G729" s="267" t="s">
        <v>1752</v>
      </c>
    </row>
    <row r="730" spans="1:7">
      <c r="B730" s="213" t="s">
        <v>1782</v>
      </c>
      <c r="C730" s="213" t="s">
        <v>1781</v>
      </c>
      <c r="D730" s="880" t="s">
        <v>1780</v>
      </c>
      <c r="E730" s="213">
        <f>F730-6</f>
        <v>45100</v>
      </c>
      <c r="F730" s="213">
        <v>45106</v>
      </c>
      <c r="G730" s="213">
        <f>F730+12</f>
        <v>45118</v>
      </c>
    </row>
    <row r="731" spans="1:7" ht="16.5" customHeight="1">
      <c r="B731" s="213" t="s">
        <v>1779</v>
      </c>
      <c r="C731" s="213" t="s">
        <v>1778</v>
      </c>
      <c r="D731" s="880"/>
      <c r="E731" s="213">
        <f>F731-6</f>
        <v>45107</v>
      </c>
      <c r="F731" s="213">
        <f>F730+7</f>
        <v>45113</v>
      </c>
      <c r="G731" s="213">
        <f>F731+12</f>
        <v>45125</v>
      </c>
    </row>
    <row r="732" spans="1:7">
      <c r="B732" s="213" t="s">
        <v>1777</v>
      </c>
      <c r="C732" s="213" t="s">
        <v>1703</v>
      </c>
      <c r="D732" s="880"/>
      <c r="E732" s="213">
        <f>F732-6</f>
        <v>45114</v>
      </c>
      <c r="F732" s="213">
        <f>F731+7</f>
        <v>45120</v>
      </c>
      <c r="G732" s="213">
        <f>F732+12</f>
        <v>45132</v>
      </c>
    </row>
    <row r="733" spans="1:7">
      <c r="B733" s="213" t="s">
        <v>1776</v>
      </c>
      <c r="C733" s="213" t="s">
        <v>1734</v>
      </c>
      <c r="D733" s="880"/>
      <c r="E733" s="213">
        <f>F733-6</f>
        <v>45121</v>
      </c>
      <c r="F733" s="213">
        <f>F732+7</f>
        <v>45127</v>
      </c>
      <c r="G733" s="213">
        <f>F733+12</f>
        <v>45139</v>
      </c>
    </row>
    <row r="734" spans="1:7">
      <c r="B734" s="213" t="s">
        <v>1775</v>
      </c>
      <c r="C734" s="213" t="s">
        <v>1774</v>
      </c>
      <c r="D734" s="880"/>
      <c r="E734" s="213">
        <f>F734-6</f>
        <v>45128</v>
      </c>
      <c r="F734" s="213">
        <f>F733+7</f>
        <v>45134</v>
      </c>
      <c r="G734" s="213">
        <f>F734+12</f>
        <v>45146</v>
      </c>
    </row>
    <row r="735" spans="1:7">
      <c r="B735" s="293"/>
      <c r="C735" s="292"/>
      <c r="D735" s="253"/>
      <c r="E735" s="219"/>
      <c r="F735" s="219"/>
      <c r="G735" s="231"/>
    </row>
    <row r="736" spans="1:7">
      <c r="A736" s="251" t="s">
        <v>1773</v>
      </c>
      <c r="B736" s="274"/>
      <c r="C736" s="274"/>
      <c r="D736" s="253"/>
      <c r="E736" s="219"/>
      <c r="F736" s="219"/>
      <c r="G736" s="231"/>
    </row>
    <row r="737" spans="1:8">
      <c r="B737" s="885" t="s">
        <v>1754</v>
      </c>
      <c r="C737" s="885" t="s">
        <v>1742</v>
      </c>
      <c r="D737" s="889" t="s">
        <v>1731</v>
      </c>
      <c r="E737" s="267" t="s">
        <v>1740</v>
      </c>
      <c r="F737" s="267" t="s">
        <v>1740</v>
      </c>
      <c r="G737" s="267" t="s">
        <v>1773</v>
      </c>
    </row>
    <row r="738" spans="1:8">
      <c r="B738" s="886"/>
      <c r="C738" s="886"/>
      <c r="D738" s="890"/>
      <c r="E738" s="267" t="s">
        <v>1738</v>
      </c>
      <c r="F738" s="267" t="s">
        <v>1727</v>
      </c>
      <c r="G738" s="267" t="s">
        <v>1726</v>
      </c>
    </row>
    <row r="739" spans="1:8">
      <c r="B739" s="213" t="s">
        <v>1772</v>
      </c>
      <c r="C739" s="213" t="s">
        <v>1771</v>
      </c>
      <c r="D739" s="880" t="s">
        <v>1770</v>
      </c>
      <c r="E739" s="213">
        <f>F739-4</f>
        <v>45105</v>
      </c>
      <c r="F739" s="213">
        <v>45109</v>
      </c>
      <c r="G739" s="213">
        <f>F739+11</f>
        <v>45120</v>
      </c>
    </row>
    <row r="740" spans="1:8">
      <c r="B740" s="213" t="s">
        <v>1769</v>
      </c>
      <c r="C740" s="213" t="s">
        <v>1768</v>
      </c>
      <c r="D740" s="880"/>
      <c r="E740" s="213">
        <f>F740-4</f>
        <v>45112</v>
      </c>
      <c r="F740" s="213">
        <f>F739+7</f>
        <v>45116</v>
      </c>
      <c r="G740" s="213">
        <f>F740+11</f>
        <v>45127</v>
      </c>
    </row>
    <row r="741" spans="1:8">
      <c r="B741" s="213" t="s">
        <v>1767</v>
      </c>
      <c r="C741" s="213" t="s">
        <v>1766</v>
      </c>
      <c r="D741" s="880"/>
      <c r="E741" s="213">
        <f>F741-4</f>
        <v>45119</v>
      </c>
      <c r="F741" s="213">
        <f>F740+7</f>
        <v>45123</v>
      </c>
      <c r="G741" s="213">
        <f>F741+11</f>
        <v>45134</v>
      </c>
    </row>
    <row r="742" spans="1:8">
      <c r="B742" s="213" t="s">
        <v>1765</v>
      </c>
      <c r="C742" s="213" t="s">
        <v>1764</v>
      </c>
      <c r="D742" s="880"/>
      <c r="E742" s="213">
        <f>F742-4</f>
        <v>45126</v>
      </c>
      <c r="F742" s="213">
        <f>F741+7</f>
        <v>45130</v>
      </c>
      <c r="G742" s="213">
        <f>F742+11</f>
        <v>45141</v>
      </c>
    </row>
    <row r="743" spans="1:8">
      <c r="B743" s="213" t="s">
        <v>1763</v>
      </c>
      <c r="C743" s="213" t="s">
        <v>1762</v>
      </c>
      <c r="D743" s="880"/>
      <c r="E743" s="213">
        <f>F743-4</f>
        <v>45133</v>
      </c>
      <c r="F743" s="213">
        <f>F742+7</f>
        <v>45137</v>
      </c>
      <c r="G743" s="213">
        <f>F743+11</f>
        <v>45148</v>
      </c>
    </row>
    <row r="744" spans="1:8">
      <c r="B744" s="210"/>
      <c r="C744" s="210"/>
      <c r="D744" s="210"/>
    </row>
    <row r="745" spans="1:8">
      <c r="B745" s="885" t="s">
        <v>1754</v>
      </c>
      <c r="C745" s="885" t="s">
        <v>1732</v>
      </c>
      <c r="D745" s="889" t="s">
        <v>1741</v>
      </c>
      <c r="E745" s="267" t="s">
        <v>1730</v>
      </c>
      <c r="F745" s="267" t="s">
        <v>1740</v>
      </c>
      <c r="G745" s="267" t="s">
        <v>1761</v>
      </c>
    </row>
    <row r="746" spans="1:8">
      <c r="B746" s="886"/>
      <c r="C746" s="886"/>
      <c r="D746" s="890"/>
      <c r="E746" s="267" t="s">
        <v>1738</v>
      </c>
      <c r="F746" s="267" t="s">
        <v>1760</v>
      </c>
      <c r="G746" s="267" t="s">
        <v>1726</v>
      </c>
    </row>
    <row r="747" spans="1:8">
      <c r="B747" s="213" t="s">
        <v>1755</v>
      </c>
      <c r="C747" s="213" t="s">
        <v>348</v>
      </c>
      <c r="D747" s="880" t="s">
        <v>1759</v>
      </c>
      <c r="E747" s="213">
        <f>F747-4</f>
        <v>45102</v>
      </c>
      <c r="F747" s="213">
        <v>45106</v>
      </c>
      <c r="G747" s="213">
        <f>F747+11</f>
        <v>45117</v>
      </c>
    </row>
    <row r="748" spans="1:8">
      <c r="B748" s="213" t="s">
        <v>1758</v>
      </c>
      <c r="C748" s="213" t="s">
        <v>348</v>
      </c>
      <c r="D748" s="880"/>
      <c r="E748" s="213">
        <f>F748-4</f>
        <v>45109</v>
      </c>
      <c r="F748" s="213">
        <f>F747+7</f>
        <v>45113</v>
      </c>
      <c r="G748" s="213">
        <f>F748+11</f>
        <v>45124</v>
      </c>
    </row>
    <row r="749" spans="1:8">
      <c r="B749" s="213" t="s">
        <v>1757</v>
      </c>
      <c r="C749" s="213" t="s">
        <v>348</v>
      </c>
      <c r="D749" s="880"/>
      <c r="E749" s="213">
        <f>F749-4</f>
        <v>45116</v>
      </c>
      <c r="F749" s="213">
        <f>F748+7</f>
        <v>45120</v>
      </c>
      <c r="G749" s="213">
        <f>F749+11</f>
        <v>45131</v>
      </c>
    </row>
    <row r="750" spans="1:8">
      <c r="B750" s="213" t="s">
        <v>1756</v>
      </c>
      <c r="C750" s="213" t="s">
        <v>285</v>
      </c>
      <c r="D750" s="880"/>
      <c r="E750" s="213">
        <f>F750-4</f>
        <v>45123</v>
      </c>
      <c r="F750" s="213">
        <f>F749+7</f>
        <v>45127</v>
      </c>
      <c r="G750" s="213">
        <f>F750+11</f>
        <v>45138</v>
      </c>
    </row>
    <row r="751" spans="1:8">
      <c r="B751" s="213" t="s">
        <v>1755</v>
      </c>
      <c r="C751" s="213" t="s">
        <v>285</v>
      </c>
      <c r="D751" s="880"/>
      <c r="E751" s="213">
        <f>F751-4</f>
        <v>45130</v>
      </c>
      <c r="F751" s="213">
        <f>F750+7</f>
        <v>45134</v>
      </c>
      <c r="G751" s="213">
        <f>F751+11</f>
        <v>45145</v>
      </c>
    </row>
    <row r="752" spans="1:8">
      <c r="A752" s="261" t="s">
        <v>167</v>
      </c>
      <c r="B752" s="263"/>
      <c r="C752" s="263"/>
      <c r="D752" s="262"/>
      <c r="E752" s="261"/>
      <c r="F752" s="261"/>
      <c r="G752" s="261"/>
      <c r="H752" s="249"/>
    </row>
    <row r="753" spans="1:7">
      <c r="A753" s="251" t="s">
        <v>1753</v>
      </c>
    </row>
    <row r="754" spans="1:7">
      <c r="B754" s="885" t="s">
        <v>1754</v>
      </c>
      <c r="C754" s="885" t="s">
        <v>1742</v>
      </c>
      <c r="D754" s="889" t="s">
        <v>1731</v>
      </c>
      <c r="E754" s="267" t="s">
        <v>1740</v>
      </c>
      <c r="F754" s="267" t="s">
        <v>1740</v>
      </c>
      <c r="G754" s="267" t="s">
        <v>1753</v>
      </c>
    </row>
    <row r="755" spans="1:7">
      <c r="B755" s="886"/>
      <c r="C755" s="886"/>
      <c r="D755" s="890"/>
      <c r="E755" s="267" t="s">
        <v>1728</v>
      </c>
      <c r="F755" s="267" t="s">
        <v>1727</v>
      </c>
      <c r="G755" s="267" t="s">
        <v>1752</v>
      </c>
    </row>
    <row r="756" spans="1:7">
      <c r="B756" s="213" t="s">
        <v>1751</v>
      </c>
      <c r="C756" s="213" t="s">
        <v>1750</v>
      </c>
      <c r="D756" s="907" t="s">
        <v>1749</v>
      </c>
      <c r="E756" s="213">
        <f t="shared" ref="E756:E761" si="52">F756-6</f>
        <v>45100</v>
      </c>
      <c r="F756" s="213">
        <v>45106</v>
      </c>
      <c r="G756" s="213">
        <f t="shared" ref="G756:G761" si="53">F756+27</f>
        <v>45133</v>
      </c>
    </row>
    <row r="757" spans="1:7">
      <c r="B757" s="213"/>
      <c r="C757" s="213"/>
      <c r="D757" s="908"/>
      <c r="E757" s="213">
        <f t="shared" si="52"/>
        <v>45107</v>
      </c>
      <c r="F757" s="213">
        <f>F756+7</f>
        <v>45113</v>
      </c>
      <c r="G757" s="213">
        <f t="shared" si="53"/>
        <v>45140</v>
      </c>
    </row>
    <row r="758" spans="1:7">
      <c r="B758" s="213" t="s">
        <v>1748</v>
      </c>
      <c r="C758" s="213" t="s">
        <v>1747</v>
      </c>
      <c r="D758" s="908"/>
      <c r="E758" s="213">
        <f t="shared" si="52"/>
        <v>45114</v>
      </c>
      <c r="F758" s="213">
        <f>F757+7</f>
        <v>45120</v>
      </c>
      <c r="G758" s="213">
        <f t="shared" si="53"/>
        <v>45147</v>
      </c>
    </row>
    <row r="759" spans="1:7">
      <c r="B759" s="213" t="s">
        <v>1746</v>
      </c>
      <c r="C759" s="213" t="s">
        <v>1745</v>
      </c>
      <c r="D759" s="908"/>
      <c r="E759" s="213">
        <f t="shared" si="52"/>
        <v>45121</v>
      </c>
      <c r="F759" s="213">
        <f>F758+7</f>
        <v>45127</v>
      </c>
      <c r="G759" s="213">
        <f t="shared" si="53"/>
        <v>45154</v>
      </c>
    </row>
    <row r="760" spans="1:7">
      <c r="B760" s="213" t="s">
        <v>1744</v>
      </c>
      <c r="C760" s="213" t="s">
        <v>1743</v>
      </c>
      <c r="D760" s="908"/>
      <c r="E760" s="213">
        <f t="shared" si="52"/>
        <v>45128</v>
      </c>
      <c r="F760" s="213">
        <f>F759+7</f>
        <v>45134</v>
      </c>
      <c r="G760" s="213">
        <f t="shared" si="53"/>
        <v>45161</v>
      </c>
    </row>
    <row r="761" spans="1:7">
      <c r="B761" s="213" t="s">
        <v>1179</v>
      </c>
      <c r="C761" s="213"/>
      <c r="D761" s="909"/>
      <c r="E761" s="213">
        <f t="shared" si="52"/>
        <v>45135</v>
      </c>
      <c r="F761" s="213">
        <f>F760+7</f>
        <v>45141</v>
      </c>
      <c r="G761" s="213">
        <f t="shared" si="53"/>
        <v>45168</v>
      </c>
    </row>
    <row r="762" spans="1:7">
      <c r="B762" s="210"/>
      <c r="C762" s="210"/>
    </row>
    <row r="763" spans="1:7">
      <c r="A763" s="251" t="s">
        <v>1739</v>
      </c>
      <c r="B763" s="210"/>
      <c r="C763" s="210"/>
    </row>
    <row r="764" spans="1:7">
      <c r="B764" s="885" t="s">
        <v>1733</v>
      </c>
      <c r="C764" s="885" t="s">
        <v>1742</v>
      </c>
      <c r="D764" s="889" t="s">
        <v>1741</v>
      </c>
      <c r="E764" s="267" t="s">
        <v>1740</v>
      </c>
      <c r="F764" s="267" t="s">
        <v>1740</v>
      </c>
      <c r="G764" s="267" t="s">
        <v>1739</v>
      </c>
    </row>
    <row r="765" spans="1:7">
      <c r="B765" s="886"/>
      <c r="C765" s="886"/>
      <c r="D765" s="890"/>
      <c r="E765" s="267" t="s">
        <v>1738</v>
      </c>
      <c r="F765" s="267" t="s">
        <v>1727</v>
      </c>
      <c r="G765" s="267" t="s">
        <v>1726</v>
      </c>
    </row>
    <row r="766" spans="1:7">
      <c r="B766" s="223" t="s">
        <v>193</v>
      </c>
      <c r="C766" s="223" t="s">
        <v>51</v>
      </c>
      <c r="D766" s="880" t="s">
        <v>1737</v>
      </c>
      <c r="E766" s="213">
        <f t="shared" ref="E766:E771" si="54">F766-6</f>
        <v>45100</v>
      </c>
      <c r="F766" s="213">
        <v>45106</v>
      </c>
      <c r="G766" s="213">
        <f t="shared" ref="G766:G771" si="55">F766+22</f>
        <v>45128</v>
      </c>
    </row>
    <row r="767" spans="1:7">
      <c r="B767" s="223" t="s">
        <v>1736</v>
      </c>
      <c r="C767" s="223" t="s">
        <v>1703</v>
      </c>
      <c r="D767" s="880"/>
      <c r="E767" s="213">
        <f t="shared" si="54"/>
        <v>45107</v>
      </c>
      <c r="F767" s="213">
        <f>F766+7</f>
        <v>45113</v>
      </c>
      <c r="G767" s="213">
        <f t="shared" si="55"/>
        <v>45135</v>
      </c>
    </row>
    <row r="768" spans="1:7">
      <c r="B768" s="223" t="s">
        <v>1735</v>
      </c>
      <c r="C768" s="223" t="s">
        <v>1734</v>
      </c>
      <c r="D768" s="880"/>
      <c r="E768" s="213">
        <f t="shared" si="54"/>
        <v>45114</v>
      </c>
      <c r="F768" s="213">
        <f>F767+7</f>
        <v>45120</v>
      </c>
      <c r="G768" s="213">
        <f t="shared" si="55"/>
        <v>45142</v>
      </c>
    </row>
    <row r="769" spans="1:8">
      <c r="B769" s="223"/>
      <c r="C769" s="223"/>
      <c r="D769" s="880"/>
      <c r="E769" s="213">
        <f t="shared" si="54"/>
        <v>45121</v>
      </c>
      <c r="F769" s="213">
        <f>F768+7</f>
        <v>45127</v>
      </c>
      <c r="G769" s="213">
        <f t="shared" si="55"/>
        <v>45149</v>
      </c>
    </row>
    <row r="770" spans="1:8">
      <c r="B770" s="223"/>
      <c r="C770" s="223"/>
      <c r="D770" s="880"/>
      <c r="E770" s="213">
        <f t="shared" si="54"/>
        <v>45128</v>
      </c>
      <c r="F770" s="213">
        <f>F769+7</f>
        <v>45134</v>
      </c>
      <c r="G770" s="213">
        <f t="shared" si="55"/>
        <v>45156</v>
      </c>
    </row>
    <row r="771" spans="1:8">
      <c r="B771" s="223"/>
      <c r="C771" s="223"/>
      <c r="D771" s="880"/>
      <c r="E771" s="213">
        <f t="shared" si="54"/>
        <v>45135</v>
      </c>
      <c r="F771" s="213">
        <f>F770+7</f>
        <v>45141</v>
      </c>
      <c r="G771" s="213">
        <f t="shared" si="55"/>
        <v>45163</v>
      </c>
    </row>
    <row r="772" spans="1:8">
      <c r="B772" s="268"/>
      <c r="C772" s="240"/>
      <c r="D772" s="253"/>
      <c r="E772" s="219"/>
      <c r="F772" s="219"/>
    </row>
    <row r="773" spans="1:8">
      <c r="A773" s="251" t="s">
        <v>1729</v>
      </c>
      <c r="B773" s="247"/>
      <c r="C773" s="247"/>
      <c r="E773" s="247"/>
      <c r="F773" s="251"/>
      <c r="G773" s="251"/>
      <c r="H773" s="249"/>
    </row>
    <row r="774" spans="1:8">
      <c r="B774" s="885" t="s">
        <v>1733</v>
      </c>
      <c r="C774" s="885" t="s">
        <v>1732</v>
      </c>
      <c r="D774" s="889" t="s">
        <v>1731</v>
      </c>
      <c r="E774" s="267" t="s">
        <v>1730</v>
      </c>
      <c r="F774" s="267" t="s">
        <v>1730</v>
      </c>
      <c r="G774" s="267" t="s">
        <v>1729</v>
      </c>
    </row>
    <row r="775" spans="1:8">
      <c r="B775" s="886"/>
      <c r="C775" s="886"/>
      <c r="D775" s="890"/>
      <c r="E775" s="267" t="s">
        <v>1728</v>
      </c>
      <c r="F775" s="267" t="s">
        <v>1727</v>
      </c>
      <c r="G775" s="267" t="s">
        <v>1726</v>
      </c>
    </row>
    <row r="776" spans="1:8">
      <c r="B776" s="223" t="s">
        <v>273</v>
      </c>
      <c r="C776" s="223" t="s">
        <v>290</v>
      </c>
      <c r="D776" s="880" t="s">
        <v>1725</v>
      </c>
      <c r="E776" s="213">
        <f t="shared" ref="E776:E781" si="56">F776-4</f>
        <v>45103</v>
      </c>
      <c r="F776" s="213">
        <v>45107</v>
      </c>
      <c r="G776" s="213">
        <f t="shared" ref="G776:G781" si="57">F776+23</f>
        <v>45130</v>
      </c>
    </row>
    <row r="777" spans="1:8">
      <c r="B777" s="223" t="s">
        <v>1179</v>
      </c>
      <c r="C777" s="223"/>
      <c r="D777" s="880"/>
      <c r="E777" s="213">
        <f t="shared" si="56"/>
        <v>45110</v>
      </c>
      <c r="F777" s="213">
        <f>F776+7</f>
        <v>45114</v>
      </c>
      <c r="G777" s="213">
        <f t="shared" si="57"/>
        <v>45137</v>
      </c>
    </row>
    <row r="778" spans="1:8">
      <c r="A778" s="291"/>
      <c r="B778" s="223" t="s">
        <v>367</v>
      </c>
      <c r="C778" s="223" t="s">
        <v>56</v>
      </c>
      <c r="D778" s="880"/>
      <c r="E778" s="213">
        <f t="shared" si="56"/>
        <v>45117</v>
      </c>
      <c r="F778" s="213">
        <f>F777+7</f>
        <v>45121</v>
      </c>
      <c r="G778" s="213">
        <f t="shared" si="57"/>
        <v>45144</v>
      </c>
    </row>
    <row r="779" spans="1:8">
      <c r="B779" s="223" t="s">
        <v>192</v>
      </c>
      <c r="C779" s="223" t="s">
        <v>368</v>
      </c>
      <c r="D779" s="880"/>
      <c r="E779" s="213">
        <f t="shared" si="56"/>
        <v>45124</v>
      </c>
      <c r="F779" s="213">
        <f>F778+7</f>
        <v>45128</v>
      </c>
      <c r="G779" s="213">
        <f t="shared" si="57"/>
        <v>45151</v>
      </c>
    </row>
    <row r="780" spans="1:8">
      <c r="B780" s="223" t="s">
        <v>262</v>
      </c>
      <c r="C780" s="223" t="s">
        <v>369</v>
      </c>
      <c r="D780" s="880"/>
      <c r="E780" s="213">
        <f t="shared" si="56"/>
        <v>45131</v>
      </c>
      <c r="F780" s="213">
        <f>F779+7</f>
        <v>45135</v>
      </c>
      <c r="G780" s="213">
        <f t="shared" si="57"/>
        <v>45158</v>
      </c>
    </row>
    <row r="781" spans="1:8">
      <c r="B781" s="223" t="s">
        <v>1724</v>
      </c>
      <c r="C781" s="223" t="s">
        <v>389</v>
      </c>
      <c r="D781" s="880"/>
      <c r="E781" s="213">
        <f t="shared" si="56"/>
        <v>45138</v>
      </c>
      <c r="F781" s="213">
        <f>F780+7</f>
        <v>45142</v>
      </c>
      <c r="G781" s="213">
        <f t="shared" si="57"/>
        <v>45165</v>
      </c>
    </row>
    <row r="782" spans="1:8">
      <c r="B782" s="210"/>
      <c r="C782" s="210"/>
      <c r="F782" s="219"/>
      <c r="G782" s="219"/>
    </row>
    <row r="783" spans="1:8">
      <c r="A783" s="251" t="s">
        <v>1723</v>
      </c>
      <c r="B783" s="210"/>
      <c r="C783" s="210"/>
      <c r="F783" s="290"/>
      <c r="G783" s="290"/>
    </row>
    <row r="784" spans="1:8">
      <c r="B784" s="885" t="s">
        <v>1722</v>
      </c>
      <c r="C784" s="885" t="s">
        <v>1721</v>
      </c>
      <c r="D784" s="889" t="s">
        <v>1720</v>
      </c>
      <c r="E784" s="267" t="s">
        <v>1719</v>
      </c>
      <c r="F784" s="267" t="s">
        <v>1719</v>
      </c>
      <c r="G784" s="267" t="s">
        <v>1718</v>
      </c>
    </row>
    <row r="785" spans="1:7">
      <c r="B785" s="886"/>
      <c r="C785" s="886"/>
      <c r="D785" s="890"/>
      <c r="E785" s="267" t="s">
        <v>1717</v>
      </c>
      <c r="F785" s="267" t="s">
        <v>1716</v>
      </c>
      <c r="G785" s="267" t="s">
        <v>1715</v>
      </c>
    </row>
    <row r="786" spans="1:7">
      <c r="B786" s="223" t="s">
        <v>1714</v>
      </c>
      <c r="C786" s="223" t="s">
        <v>1713</v>
      </c>
      <c r="D786" s="880" t="s">
        <v>1712</v>
      </c>
      <c r="E786" s="213">
        <f t="shared" ref="E786:E791" si="58">F786-5</f>
        <v>45099</v>
      </c>
      <c r="F786" s="213">
        <v>45104</v>
      </c>
      <c r="G786" s="213">
        <f t="shared" ref="G786:G791" si="59">F786+37</f>
        <v>45141</v>
      </c>
    </row>
    <row r="787" spans="1:7">
      <c r="B787" s="223" t="s">
        <v>1711</v>
      </c>
      <c r="C787" s="223" t="s">
        <v>29</v>
      </c>
      <c r="D787" s="880"/>
      <c r="E787" s="213">
        <f t="shared" si="58"/>
        <v>45106</v>
      </c>
      <c r="F787" s="213">
        <f>F786+7</f>
        <v>45111</v>
      </c>
      <c r="G787" s="213">
        <f t="shared" si="59"/>
        <v>45148</v>
      </c>
    </row>
    <row r="788" spans="1:7">
      <c r="B788" s="223" t="s">
        <v>1710</v>
      </c>
      <c r="C788" s="223" t="s">
        <v>1703</v>
      </c>
      <c r="D788" s="880"/>
      <c r="E788" s="213">
        <f t="shared" si="58"/>
        <v>45113</v>
      </c>
      <c r="F788" s="213">
        <f>F787+7</f>
        <v>45118</v>
      </c>
      <c r="G788" s="213">
        <f t="shared" si="59"/>
        <v>45155</v>
      </c>
    </row>
    <row r="789" spans="1:7">
      <c r="B789" s="223"/>
      <c r="C789" s="223"/>
      <c r="D789" s="880"/>
      <c r="E789" s="213">
        <f t="shared" si="58"/>
        <v>45120</v>
      </c>
      <c r="F789" s="213">
        <f>F788+7</f>
        <v>45125</v>
      </c>
      <c r="G789" s="213">
        <f t="shared" si="59"/>
        <v>45162</v>
      </c>
    </row>
    <row r="790" spans="1:7">
      <c r="B790" s="223" t="s">
        <v>1709</v>
      </c>
      <c r="C790" s="223" t="s">
        <v>12</v>
      </c>
      <c r="D790" s="880"/>
      <c r="E790" s="213">
        <f t="shared" si="58"/>
        <v>45127</v>
      </c>
      <c r="F790" s="213">
        <f>F789+7</f>
        <v>45132</v>
      </c>
      <c r="G790" s="213">
        <f t="shared" si="59"/>
        <v>45169</v>
      </c>
    </row>
    <row r="791" spans="1:7">
      <c r="B791" s="223" t="s">
        <v>1708</v>
      </c>
      <c r="C791" s="223" t="s">
        <v>408</v>
      </c>
      <c r="D791" s="880"/>
      <c r="E791" s="213">
        <f t="shared" si="58"/>
        <v>45134</v>
      </c>
      <c r="F791" s="213">
        <f>F790+7</f>
        <v>45139</v>
      </c>
      <c r="G791" s="213">
        <f t="shared" si="59"/>
        <v>45176</v>
      </c>
    </row>
    <row r="792" spans="1:7">
      <c r="B792" s="219"/>
      <c r="C792" s="219"/>
      <c r="F792" s="219"/>
    </row>
    <row r="793" spans="1:7">
      <c r="A793" s="251" t="s">
        <v>1707</v>
      </c>
      <c r="B793" s="210"/>
      <c r="C793" s="210"/>
      <c r="F793" s="290"/>
    </row>
    <row r="794" spans="1:7">
      <c r="B794" s="885" t="s">
        <v>688</v>
      </c>
      <c r="C794" s="885" t="s">
        <v>1415</v>
      </c>
      <c r="D794" s="889" t="s">
        <v>665</v>
      </c>
      <c r="E794" s="267" t="s">
        <v>1414</v>
      </c>
      <c r="F794" s="267" t="s">
        <v>1414</v>
      </c>
      <c r="G794" s="267" t="s">
        <v>1706</v>
      </c>
    </row>
    <row r="795" spans="1:7">
      <c r="B795" s="886"/>
      <c r="C795" s="886"/>
      <c r="D795" s="890"/>
      <c r="E795" s="267" t="s">
        <v>1422</v>
      </c>
      <c r="F795" s="267" t="s">
        <v>1421</v>
      </c>
      <c r="G795" s="267" t="s">
        <v>1322</v>
      </c>
    </row>
    <row r="796" spans="1:7">
      <c r="B796" s="223"/>
      <c r="C796" s="223"/>
      <c r="D796" s="880" t="s">
        <v>1705</v>
      </c>
      <c r="E796" s="213">
        <f t="shared" ref="E796:E801" si="60">F796-6</f>
        <v>45099</v>
      </c>
      <c r="F796" s="213">
        <v>45105</v>
      </c>
      <c r="G796" s="213">
        <f t="shared" ref="G796:G801" si="61">F796+45</f>
        <v>45150</v>
      </c>
    </row>
    <row r="797" spans="1:7">
      <c r="B797" s="223" t="s">
        <v>1704</v>
      </c>
      <c r="C797" s="223" t="s">
        <v>1703</v>
      </c>
      <c r="D797" s="880"/>
      <c r="E797" s="213">
        <f t="shared" si="60"/>
        <v>45106</v>
      </c>
      <c r="F797" s="213">
        <f>F796+7</f>
        <v>45112</v>
      </c>
      <c r="G797" s="213">
        <f t="shared" si="61"/>
        <v>45157</v>
      </c>
    </row>
    <row r="798" spans="1:7">
      <c r="B798" s="223"/>
      <c r="C798" s="223"/>
      <c r="D798" s="880"/>
      <c r="E798" s="213">
        <f t="shared" si="60"/>
        <v>45113</v>
      </c>
      <c r="F798" s="213">
        <f>F797+7</f>
        <v>45119</v>
      </c>
      <c r="G798" s="213">
        <f t="shared" si="61"/>
        <v>45164</v>
      </c>
    </row>
    <row r="799" spans="1:7">
      <c r="B799" s="223" t="s">
        <v>1702</v>
      </c>
      <c r="C799" s="223" t="s">
        <v>1701</v>
      </c>
      <c r="D799" s="880"/>
      <c r="E799" s="213">
        <f t="shared" si="60"/>
        <v>45120</v>
      </c>
      <c r="F799" s="213">
        <f>F798+7</f>
        <v>45126</v>
      </c>
      <c r="G799" s="213">
        <f t="shared" si="61"/>
        <v>45171</v>
      </c>
    </row>
    <row r="800" spans="1:7">
      <c r="B800" s="223"/>
      <c r="C800" s="223"/>
      <c r="D800" s="880"/>
      <c r="E800" s="213">
        <f t="shared" si="60"/>
        <v>45127</v>
      </c>
      <c r="F800" s="213">
        <f>F799+7</f>
        <v>45133</v>
      </c>
      <c r="G800" s="213">
        <f t="shared" si="61"/>
        <v>45178</v>
      </c>
    </row>
    <row r="801" spans="1:8">
      <c r="B801" s="223" t="s">
        <v>1700</v>
      </c>
      <c r="C801" s="223" t="s">
        <v>1699</v>
      </c>
      <c r="D801" s="880"/>
      <c r="E801" s="213">
        <f t="shared" si="60"/>
        <v>45134</v>
      </c>
      <c r="F801" s="213">
        <f>F800+7</f>
        <v>45140</v>
      </c>
      <c r="G801" s="213">
        <f t="shared" si="61"/>
        <v>45185</v>
      </c>
    </row>
    <row r="802" spans="1:8">
      <c r="B802" s="210"/>
      <c r="C802" s="210"/>
      <c r="D802" s="253"/>
      <c r="E802" s="219"/>
      <c r="F802" s="219"/>
    </row>
    <row r="803" spans="1:8">
      <c r="A803" s="251" t="s">
        <v>1698</v>
      </c>
      <c r="B803" s="210"/>
      <c r="C803" s="210"/>
    </row>
    <row r="804" spans="1:8">
      <c r="B804" s="885" t="s">
        <v>688</v>
      </c>
      <c r="C804" s="885" t="s">
        <v>1415</v>
      </c>
      <c r="D804" s="889" t="s">
        <v>665</v>
      </c>
      <c r="E804" s="267" t="s">
        <v>1697</v>
      </c>
      <c r="F804" s="267" t="s">
        <v>1414</v>
      </c>
      <c r="G804" s="267" t="s">
        <v>1696</v>
      </c>
    </row>
    <row r="805" spans="1:8">
      <c r="B805" s="886"/>
      <c r="C805" s="886"/>
      <c r="D805" s="890"/>
      <c r="E805" s="267" t="s">
        <v>1422</v>
      </c>
      <c r="F805" s="267" t="s">
        <v>1421</v>
      </c>
      <c r="G805" s="267" t="s">
        <v>1322</v>
      </c>
    </row>
    <row r="806" spans="1:8">
      <c r="B806" s="223" t="s">
        <v>582</v>
      </c>
      <c r="C806" s="223" t="s">
        <v>1695</v>
      </c>
      <c r="D806" s="880" t="s">
        <v>1694</v>
      </c>
      <c r="E806" s="213">
        <f>F806-4</f>
        <v>45103</v>
      </c>
      <c r="F806" s="213">
        <v>45107</v>
      </c>
      <c r="G806" s="213">
        <f>F806+20</f>
        <v>45127</v>
      </c>
    </row>
    <row r="807" spans="1:8">
      <c r="B807" s="223" t="s">
        <v>583</v>
      </c>
      <c r="C807" s="223" t="s">
        <v>1693</v>
      </c>
      <c r="D807" s="880"/>
      <c r="E807" s="213">
        <f>F807-4</f>
        <v>45110</v>
      </c>
      <c r="F807" s="213">
        <f>F806+7</f>
        <v>45114</v>
      </c>
      <c r="G807" s="213">
        <f>F807+20</f>
        <v>45134</v>
      </c>
    </row>
    <row r="808" spans="1:8">
      <c r="B808" s="223" t="s">
        <v>584</v>
      </c>
      <c r="C808" s="223" t="s">
        <v>1692</v>
      </c>
      <c r="D808" s="880"/>
      <c r="E808" s="213">
        <f>F808-4</f>
        <v>45117</v>
      </c>
      <c r="F808" s="213">
        <f>F807+7</f>
        <v>45121</v>
      </c>
      <c r="G808" s="213">
        <f>F808+20</f>
        <v>45141</v>
      </c>
    </row>
    <row r="809" spans="1:8">
      <c r="B809" s="223" t="s">
        <v>585</v>
      </c>
      <c r="C809" s="223" t="s">
        <v>1691</v>
      </c>
      <c r="D809" s="880"/>
      <c r="E809" s="213">
        <f>F809-4</f>
        <v>45124</v>
      </c>
      <c r="F809" s="213">
        <f>F808+7</f>
        <v>45128</v>
      </c>
      <c r="G809" s="213">
        <f>F809+20</f>
        <v>45148</v>
      </c>
    </row>
    <row r="810" spans="1:8">
      <c r="B810" s="223" t="s">
        <v>202</v>
      </c>
      <c r="C810" s="223" t="s">
        <v>1690</v>
      </c>
      <c r="D810" s="880"/>
      <c r="E810" s="213">
        <f>F810-4</f>
        <v>45131</v>
      </c>
      <c r="F810" s="213">
        <f>F809+7</f>
        <v>45135</v>
      </c>
      <c r="G810" s="213">
        <f>F810+20</f>
        <v>45155</v>
      </c>
    </row>
    <row r="811" spans="1:8">
      <c r="B811" s="273"/>
      <c r="C811" s="273"/>
      <c r="E811" s="219"/>
      <c r="F811" s="219"/>
      <c r="G811" s="219"/>
    </row>
    <row r="812" spans="1:8" s="244" customFormat="1">
      <c r="A812" s="891" t="s">
        <v>168</v>
      </c>
      <c r="B812" s="891"/>
      <c r="C812" s="891"/>
      <c r="D812" s="891"/>
      <c r="E812" s="891"/>
      <c r="F812" s="891"/>
      <c r="G812" s="891"/>
      <c r="H812" s="249"/>
    </row>
    <row r="813" spans="1:8">
      <c r="A813" s="251" t="s">
        <v>67</v>
      </c>
      <c r="B813" s="210"/>
      <c r="C813" s="210"/>
    </row>
    <row r="814" spans="1:8">
      <c r="B814" s="885" t="s">
        <v>688</v>
      </c>
      <c r="C814" s="885" t="s">
        <v>1415</v>
      </c>
      <c r="D814" s="889" t="s">
        <v>665</v>
      </c>
      <c r="E814" s="267" t="s">
        <v>1414</v>
      </c>
      <c r="F814" s="267" t="s">
        <v>1414</v>
      </c>
      <c r="G814" s="267" t="s">
        <v>1687</v>
      </c>
    </row>
    <row r="815" spans="1:8">
      <c r="B815" s="886"/>
      <c r="C815" s="886"/>
      <c r="D815" s="890"/>
      <c r="E815" s="267" t="s">
        <v>1422</v>
      </c>
      <c r="F815" s="267" t="s">
        <v>1421</v>
      </c>
      <c r="G815" s="267" t="s">
        <v>1322</v>
      </c>
    </row>
    <row r="816" spans="1:8">
      <c r="B816" s="223" t="s">
        <v>259</v>
      </c>
      <c r="C816" s="223" t="s">
        <v>329</v>
      </c>
      <c r="D816" s="881" t="s">
        <v>1689</v>
      </c>
      <c r="E816" s="213">
        <f t="shared" ref="E816:E821" si="62">F816-4</f>
        <v>45103</v>
      </c>
      <c r="F816" s="213">
        <v>45107</v>
      </c>
      <c r="G816" s="213">
        <f t="shared" ref="G816:G821" si="63">F816+13</f>
        <v>45120</v>
      </c>
    </row>
    <row r="817" spans="1:7">
      <c r="B817" s="223" t="s">
        <v>594</v>
      </c>
      <c r="C817" s="223" t="s">
        <v>1669</v>
      </c>
      <c r="D817" s="882"/>
      <c r="E817" s="213">
        <f t="shared" si="62"/>
        <v>45110</v>
      </c>
      <c r="F817" s="213">
        <f>F816+7</f>
        <v>45114</v>
      </c>
      <c r="G817" s="213">
        <f t="shared" si="63"/>
        <v>45127</v>
      </c>
    </row>
    <row r="818" spans="1:7">
      <c r="B818" s="223" t="s">
        <v>246</v>
      </c>
      <c r="C818" s="223" t="s">
        <v>595</v>
      </c>
      <c r="D818" s="882"/>
      <c r="E818" s="213">
        <f t="shared" si="62"/>
        <v>45117</v>
      </c>
      <c r="F818" s="213">
        <f>F817+7</f>
        <v>45121</v>
      </c>
      <c r="G818" s="213">
        <f t="shared" si="63"/>
        <v>45134</v>
      </c>
    </row>
    <row r="819" spans="1:7">
      <c r="B819" s="223" t="s">
        <v>328</v>
      </c>
      <c r="C819" s="223" t="s">
        <v>596</v>
      </c>
      <c r="D819" s="882"/>
      <c r="E819" s="213">
        <f t="shared" si="62"/>
        <v>45124</v>
      </c>
      <c r="F819" s="213">
        <f>F818+7</f>
        <v>45128</v>
      </c>
      <c r="G819" s="213">
        <f t="shared" si="63"/>
        <v>45141</v>
      </c>
    </row>
    <row r="820" spans="1:7">
      <c r="B820" s="223" t="s">
        <v>283</v>
      </c>
      <c r="C820" s="223" t="s">
        <v>1668</v>
      </c>
      <c r="D820" s="882"/>
      <c r="E820" s="213">
        <f t="shared" si="62"/>
        <v>45131</v>
      </c>
      <c r="F820" s="213">
        <f>F819+7</f>
        <v>45135</v>
      </c>
      <c r="G820" s="213">
        <f t="shared" si="63"/>
        <v>45148</v>
      </c>
    </row>
    <row r="821" spans="1:7">
      <c r="B821" s="223" t="s">
        <v>1179</v>
      </c>
      <c r="C821" s="223"/>
      <c r="D821" s="883"/>
      <c r="E821" s="213">
        <f t="shared" si="62"/>
        <v>45138</v>
      </c>
      <c r="F821" s="213">
        <f>F820+7</f>
        <v>45142</v>
      </c>
      <c r="G821" s="213">
        <f t="shared" si="63"/>
        <v>45155</v>
      </c>
    </row>
    <row r="822" spans="1:7">
      <c r="B822" s="210"/>
      <c r="C822" s="210"/>
    </row>
    <row r="823" spans="1:7">
      <c r="A823" s="251"/>
      <c r="B823" s="885" t="s">
        <v>688</v>
      </c>
      <c r="C823" s="885" t="s">
        <v>1415</v>
      </c>
      <c r="D823" s="889" t="s">
        <v>665</v>
      </c>
      <c r="E823" s="267" t="s">
        <v>1414</v>
      </c>
      <c r="F823" s="267" t="s">
        <v>1414</v>
      </c>
      <c r="G823" s="267" t="s">
        <v>1687</v>
      </c>
    </row>
    <row r="824" spans="1:7">
      <c r="A824" s="251"/>
      <c r="B824" s="886"/>
      <c r="C824" s="886"/>
      <c r="D824" s="890"/>
      <c r="E824" s="267" t="s">
        <v>1422</v>
      </c>
      <c r="F824" s="267" t="s">
        <v>1421</v>
      </c>
      <c r="G824" s="267" t="s">
        <v>1322</v>
      </c>
    </row>
    <row r="825" spans="1:7">
      <c r="A825" s="251"/>
      <c r="B825" s="223" t="s">
        <v>1665</v>
      </c>
      <c r="C825" s="223" t="s">
        <v>1664</v>
      </c>
      <c r="D825" s="880" t="s">
        <v>1688</v>
      </c>
      <c r="E825" s="213">
        <f t="shared" ref="E825:E830" si="64">F825-5</f>
        <v>45099</v>
      </c>
      <c r="F825" s="213">
        <v>45104</v>
      </c>
      <c r="G825" s="213">
        <f t="shared" ref="G825:G830" si="65">F825+17</f>
        <v>45121</v>
      </c>
    </row>
    <row r="826" spans="1:7">
      <c r="A826" s="251"/>
      <c r="B826" s="223" t="s">
        <v>1662</v>
      </c>
      <c r="C826" s="223" t="s">
        <v>1661</v>
      </c>
      <c r="D826" s="880"/>
      <c r="E826" s="213">
        <f t="shared" si="64"/>
        <v>45106</v>
      </c>
      <c r="F826" s="213">
        <f>F825+7</f>
        <v>45111</v>
      </c>
      <c r="G826" s="213">
        <f t="shared" si="65"/>
        <v>45128</v>
      </c>
    </row>
    <row r="827" spans="1:7">
      <c r="A827" s="251"/>
      <c r="B827" s="223" t="s">
        <v>1660</v>
      </c>
      <c r="C827" s="223" t="s">
        <v>1659</v>
      </c>
      <c r="D827" s="880"/>
      <c r="E827" s="213">
        <f t="shared" si="64"/>
        <v>45113</v>
      </c>
      <c r="F827" s="213">
        <f>F826+7</f>
        <v>45118</v>
      </c>
      <c r="G827" s="213">
        <f t="shared" si="65"/>
        <v>45135</v>
      </c>
    </row>
    <row r="828" spans="1:7">
      <c r="A828" s="251"/>
      <c r="B828" s="223" t="s">
        <v>1658</v>
      </c>
      <c r="C828" s="223" t="s">
        <v>1644</v>
      </c>
      <c r="D828" s="880"/>
      <c r="E828" s="213">
        <f t="shared" si="64"/>
        <v>45120</v>
      </c>
      <c r="F828" s="213">
        <f>F827+7</f>
        <v>45125</v>
      </c>
      <c r="G828" s="213">
        <f t="shared" si="65"/>
        <v>45142</v>
      </c>
    </row>
    <row r="829" spans="1:7">
      <c r="A829" s="251"/>
      <c r="B829" s="223" t="s">
        <v>1657</v>
      </c>
      <c r="C829" s="223" t="s">
        <v>1656</v>
      </c>
      <c r="D829" s="880"/>
      <c r="E829" s="213">
        <f t="shared" si="64"/>
        <v>45127</v>
      </c>
      <c r="F829" s="213">
        <f>F828+7</f>
        <v>45132</v>
      </c>
      <c r="G829" s="213">
        <f t="shared" si="65"/>
        <v>45149</v>
      </c>
    </row>
    <row r="830" spans="1:7">
      <c r="A830" s="251"/>
      <c r="B830" s="223" t="s">
        <v>1655</v>
      </c>
      <c r="C830" s="223" t="s">
        <v>1654</v>
      </c>
      <c r="D830" s="880"/>
      <c r="E830" s="213">
        <f t="shared" si="64"/>
        <v>45134</v>
      </c>
      <c r="F830" s="213">
        <f>F829+7</f>
        <v>45139</v>
      </c>
      <c r="G830" s="213">
        <f t="shared" si="65"/>
        <v>45156</v>
      </c>
    </row>
    <row r="831" spans="1:7">
      <c r="B831" s="210"/>
      <c r="C831" s="289"/>
    </row>
    <row r="832" spans="1:7">
      <c r="B832" s="885" t="s">
        <v>688</v>
      </c>
      <c r="C832" s="885" t="s">
        <v>1415</v>
      </c>
      <c r="D832" s="889" t="s">
        <v>665</v>
      </c>
      <c r="E832" s="267" t="s">
        <v>1414</v>
      </c>
      <c r="F832" s="267" t="s">
        <v>1414</v>
      </c>
      <c r="G832" s="267" t="s">
        <v>1687</v>
      </c>
    </row>
    <row r="833" spans="1:7">
      <c r="B833" s="886"/>
      <c r="C833" s="886"/>
      <c r="D833" s="890"/>
      <c r="E833" s="267" t="s">
        <v>1422</v>
      </c>
      <c r="F833" s="267" t="s">
        <v>1421</v>
      </c>
      <c r="G833" s="267" t="s">
        <v>1322</v>
      </c>
    </row>
    <row r="834" spans="1:7">
      <c r="B834" s="223" t="s">
        <v>1686</v>
      </c>
      <c r="C834" s="223" t="s">
        <v>1685</v>
      </c>
      <c r="D834" s="880" t="s">
        <v>1684</v>
      </c>
      <c r="E834" s="213">
        <f>F834-5</f>
        <v>45104</v>
      </c>
      <c r="F834" s="213">
        <v>45109</v>
      </c>
      <c r="G834" s="213">
        <f>F834+17</f>
        <v>45126</v>
      </c>
    </row>
    <row r="835" spans="1:7">
      <c r="B835" s="223"/>
      <c r="C835" s="223"/>
      <c r="D835" s="880"/>
      <c r="E835" s="213">
        <f>F835-5</f>
        <v>45111</v>
      </c>
      <c r="F835" s="213">
        <f>F834+7</f>
        <v>45116</v>
      </c>
      <c r="G835" s="213">
        <f>F835+17</f>
        <v>45133</v>
      </c>
    </row>
    <row r="836" spans="1:7">
      <c r="B836" s="223" t="s">
        <v>1683</v>
      </c>
      <c r="C836" s="223" t="s">
        <v>1682</v>
      </c>
      <c r="D836" s="880"/>
      <c r="E836" s="213">
        <f>F836-5</f>
        <v>45118</v>
      </c>
      <c r="F836" s="213">
        <f>F835+7</f>
        <v>45123</v>
      </c>
      <c r="G836" s="213">
        <f>F836+17</f>
        <v>45140</v>
      </c>
    </row>
    <row r="837" spans="1:7">
      <c r="B837" s="223" t="s">
        <v>1681</v>
      </c>
      <c r="C837" s="223" t="s">
        <v>1680</v>
      </c>
      <c r="D837" s="880"/>
      <c r="E837" s="213">
        <f>F837-5</f>
        <v>45125</v>
      </c>
      <c r="F837" s="213">
        <f>F836+7</f>
        <v>45130</v>
      </c>
      <c r="G837" s="213">
        <f>F837+17</f>
        <v>45147</v>
      </c>
    </row>
    <row r="838" spans="1:7">
      <c r="B838" s="223" t="s">
        <v>198</v>
      </c>
      <c r="C838" s="223" t="s">
        <v>1679</v>
      </c>
      <c r="D838" s="880"/>
      <c r="E838" s="213">
        <f>F838-5</f>
        <v>45132</v>
      </c>
      <c r="F838" s="213">
        <f>F837+7</f>
        <v>45137</v>
      </c>
      <c r="G838" s="213">
        <f>F838+17</f>
        <v>45154</v>
      </c>
    </row>
    <row r="839" spans="1:7">
      <c r="A839" s="219"/>
      <c r="B839" s="219"/>
      <c r="C839" s="219"/>
      <c r="D839" s="219"/>
      <c r="E839" s="219"/>
      <c r="F839" s="219"/>
      <c r="G839" s="219"/>
    </row>
    <row r="840" spans="1:7">
      <c r="A840" s="251" t="s">
        <v>65</v>
      </c>
    </row>
    <row r="841" spans="1:7">
      <c r="B841" s="885" t="s">
        <v>1678</v>
      </c>
      <c r="C841" s="885" t="s">
        <v>1677</v>
      </c>
      <c r="D841" s="889" t="s">
        <v>1676</v>
      </c>
      <c r="E841" s="267" t="s">
        <v>1675</v>
      </c>
      <c r="F841" s="267" t="s">
        <v>1675</v>
      </c>
      <c r="G841" s="267" t="s">
        <v>1674</v>
      </c>
    </row>
    <row r="842" spans="1:7">
      <c r="B842" s="886"/>
      <c r="C842" s="886"/>
      <c r="D842" s="890"/>
      <c r="E842" s="267" t="s">
        <v>1673</v>
      </c>
      <c r="F842" s="267" t="s">
        <v>1672</v>
      </c>
      <c r="G842" s="267" t="s">
        <v>1671</v>
      </c>
    </row>
    <row r="843" spans="1:7" ht="16.5" customHeight="1">
      <c r="B843" s="223" t="s">
        <v>259</v>
      </c>
      <c r="C843" s="223" t="s">
        <v>329</v>
      </c>
      <c r="D843" s="881" t="s">
        <v>1670</v>
      </c>
      <c r="E843" s="213">
        <f t="shared" ref="E843:E848" si="66">F843-4</f>
        <v>45103</v>
      </c>
      <c r="F843" s="213">
        <v>45107</v>
      </c>
      <c r="G843" s="213">
        <f t="shared" ref="G843:G848" si="67">F843+17</f>
        <v>45124</v>
      </c>
    </row>
    <row r="844" spans="1:7" ht="16.5" customHeight="1">
      <c r="B844" s="223" t="s">
        <v>594</v>
      </c>
      <c r="C844" s="223" t="s">
        <v>1669</v>
      </c>
      <c r="D844" s="882"/>
      <c r="E844" s="213">
        <f t="shared" si="66"/>
        <v>45110</v>
      </c>
      <c r="F844" s="213">
        <f>F843+7</f>
        <v>45114</v>
      </c>
      <c r="G844" s="213">
        <f t="shared" si="67"/>
        <v>45131</v>
      </c>
    </row>
    <row r="845" spans="1:7">
      <c r="B845" s="223" t="s">
        <v>246</v>
      </c>
      <c r="C845" s="223" t="s">
        <v>595</v>
      </c>
      <c r="D845" s="882"/>
      <c r="E845" s="213">
        <f t="shared" si="66"/>
        <v>45117</v>
      </c>
      <c r="F845" s="213">
        <f>F844+7</f>
        <v>45121</v>
      </c>
      <c r="G845" s="213">
        <f t="shared" si="67"/>
        <v>45138</v>
      </c>
    </row>
    <row r="846" spans="1:7">
      <c r="B846" s="223" t="s">
        <v>328</v>
      </c>
      <c r="C846" s="223" t="s">
        <v>596</v>
      </c>
      <c r="D846" s="882"/>
      <c r="E846" s="213">
        <f t="shared" si="66"/>
        <v>45124</v>
      </c>
      <c r="F846" s="213">
        <f>F845+7</f>
        <v>45128</v>
      </c>
      <c r="G846" s="213">
        <f t="shared" si="67"/>
        <v>45145</v>
      </c>
    </row>
    <row r="847" spans="1:7">
      <c r="B847" s="223" t="s">
        <v>283</v>
      </c>
      <c r="C847" s="223" t="s">
        <v>1668</v>
      </c>
      <c r="D847" s="882"/>
      <c r="E847" s="213">
        <f t="shared" si="66"/>
        <v>45131</v>
      </c>
      <c r="F847" s="213">
        <f>F846+7</f>
        <v>45135</v>
      </c>
      <c r="G847" s="213">
        <f t="shared" si="67"/>
        <v>45152</v>
      </c>
    </row>
    <row r="848" spans="1:7">
      <c r="B848" s="223" t="s">
        <v>1179</v>
      </c>
      <c r="C848" s="223"/>
      <c r="D848" s="883"/>
      <c r="E848" s="213">
        <f t="shared" si="66"/>
        <v>45138</v>
      </c>
      <c r="F848" s="213">
        <f>F847+7</f>
        <v>45142</v>
      </c>
      <c r="G848" s="213">
        <f t="shared" si="67"/>
        <v>45159</v>
      </c>
    </row>
    <row r="849" spans="1:7">
      <c r="B849" s="210"/>
      <c r="C849" s="210"/>
    </row>
    <row r="850" spans="1:7">
      <c r="B850" s="885" t="s">
        <v>688</v>
      </c>
      <c r="C850" s="885" t="s">
        <v>1415</v>
      </c>
      <c r="D850" s="889" t="s">
        <v>665</v>
      </c>
      <c r="E850" s="267" t="s">
        <v>1667</v>
      </c>
      <c r="F850" s="267" t="s">
        <v>1414</v>
      </c>
      <c r="G850" s="267" t="s">
        <v>1666</v>
      </c>
    </row>
    <row r="851" spans="1:7">
      <c r="B851" s="886"/>
      <c r="C851" s="886"/>
      <c r="D851" s="890"/>
      <c r="E851" s="267" t="s">
        <v>1422</v>
      </c>
      <c r="F851" s="267" t="s">
        <v>1421</v>
      </c>
      <c r="G851" s="267" t="s">
        <v>1322</v>
      </c>
    </row>
    <row r="852" spans="1:7" ht="16.5" customHeight="1">
      <c r="B852" s="223" t="s">
        <v>1665</v>
      </c>
      <c r="C852" s="223" t="s">
        <v>1664</v>
      </c>
      <c r="D852" s="880" t="s">
        <v>1663</v>
      </c>
      <c r="E852" s="213">
        <f t="shared" ref="E852:E857" si="68">F852-5</f>
        <v>45099</v>
      </c>
      <c r="F852" s="213">
        <v>45104</v>
      </c>
      <c r="G852" s="213">
        <f t="shared" ref="G852:G857" si="69">F852+14</f>
        <v>45118</v>
      </c>
    </row>
    <row r="853" spans="1:7">
      <c r="B853" s="223" t="s">
        <v>1662</v>
      </c>
      <c r="C853" s="223" t="s">
        <v>1661</v>
      </c>
      <c r="D853" s="880"/>
      <c r="E853" s="213">
        <f t="shared" si="68"/>
        <v>45106</v>
      </c>
      <c r="F853" s="213">
        <f>F852+7</f>
        <v>45111</v>
      </c>
      <c r="G853" s="213">
        <f t="shared" si="69"/>
        <v>45125</v>
      </c>
    </row>
    <row r="854" spans="1:7">
      <c r="B854" s="223" t="s">
        <v>1660</v>
      </c>
      <c r="C854" s="223" t="s">
        <v>1659</v>
      </c>
      <c r="D854" s="880"/>
      <c r="E854" s="213">
        <f t="shared" si="68"/>
        <v>45113</v>
      </c>
      <c r="F854" s="213">
        <f>F853+7</f>
        <v>45118</v>
      </c>
      <c r="G854" s="213">
        <f t="shared" si="69"/>
        <v>45132</v>
      </c>
    </row>
    <row r="855" spans="1:7">
      <c r="B855" s="223" t="s">
        <v>1658</v>
      </c>
      <c r="C855" s="223" t="s">
        <v>1644</v>
      </c>
      <c r="D855" s="880"/>
      <c r="E855" s="213">
        <f t="shared" si="68"/>
        <v>45120</v>
      </c>
      <c r="F855" s="213">
        <f>F854+7</f>
        <v>45125</v>
      </c>
      <c r="G855" s="213">
        <f t="shared" si="69"/>
        <v>45139</v>
      </c>
    </row>
    <row r="856" spans="1:7">
      <c r="B856" s="223" t="s">
        <v>1657</v>
      </c>
      <c r="C856" s="223" t="s">
        <v>1656</v>
      </c>
      <c r="D856" s="880"/>
      <c r="E856" s="213">
        <f t="shared" si="68"/>
        <v>45127</v>
      </c>
      <c r="F856" s="213">
        <f>F855+7</f>
        <v>45132</v>
      </c>
      <c r="G856" s="213">
        <f t="shared" si="69"/>
        <v>45146</v>
      </c>
    </row>
    <row r="857" spans="1:7">
      <c r="B857" s="223" t="s">
        <v>1655</v>
      </c>
      <c r="C857" s="223" t="s">
        <v>1654</v>
      </c>
      <c r="D857" s="880"/>
      <c r="E857" s="213">
        <f t="shared" si="68"/>
        <v>45134</v>
      </c>
      <c r="F857" s="213">
        <f>F856+7</f>
        <v>45139</v>
      </c>
      <c r="G857" s="213">
        <f t="shared" si="69"/>
        <v>45153</v>
      </c>
    </row>
    <row r="858" spans="1:7">
      <c r="B858" s="274"/>
      <c r="C858" s="274"/>
      <c r="D858" s="253"/>
      <c r="E858" s="219"/>
      <c r="F858" s="219"/>
      <c r="G858" s="219"/>
    </row>
    <row r="859" spans="1:7">
      <c r="A859" s="251" t="s">
        <v>64</v>
      </c>
      <c r="B859" s="247"/>
      <c r="C859" s="247"/>
      <c r="D859" s="288"/>
      <c r="E859" s="251"/>
      <c r="F859" s="251"/>
      <c r="G859" s="249"/>
    </row>
    <row r="860" spans="1:7" ht="16.5" customHeight="1">
      <c r="B860" s="885" t="s">
        <v>1653</v>
      </c>
      <c r="C860" s="885" t="s">
        <v>1652</v>
      </c>
      <c r="D860" s="889" t="s">
        <v>1651</v>
      </c>
      <c r="E860" s="267" t="s">
        <v>1650</v>
      </c>
      <c r="F860" s="267" t="s">
        <v>1650</v>
      </c>
      <c r="G860" s="267" t="s">
        <v>1649</v>
      </c>
    </row>
    <row r="861" spans="1:7">
      <c r="B861" s="886"/>
      <c r="C861" s="886"/>
      <c r="D861" s="890"/>
      <c r="E861" s="267" t="s">
        <v>1648</v>
      </c>
      <c r="F861" s="267" t="s">
        <v>1421</v>
      </c>
      <c r="G861" s="267" t="s">
        <v>1647</v>
      </c>
    </row>
    <row r="862" spans="1:7" ht="16.5" customHeight="1">
      <c r="B862" s="223" t="s">
        <v>1645</v>
      </c>
      <c r="C862" s="223" t="s">
        <v>1644</v>
      </c>
      <c r="D862" s="881" t="s">
        <v>1646</v>
      </c>
      <c r="E862" s="213">
        <f t="shared" ref="E862:E867" si="70">F862-5</f>
        <v>45103</v>
      </c>
      <c r="F862" s="213">
        <v>45108</v>
      </c>
      <c r="G862" s="213">
        <f t="shared" ref="G862:G867" si="71">F862+15</f>
        <v>45123</v>
      </c>
    </row>
    <row r="863" spans="1:7">
      <c r="B863" s="223" t="s">
        <v>1642</v>
      </c>
      <c r="C863" s="223" t="s">
        <v>1641</v>
      </c>
      <c r="D863" s="882"/>
      <c r="E863" s="213">
        <f t="shared" si="70"/>
        <v>45110</v>
      </c>
      <c r="F863" s="213">
        <f>F862+7</f>
        <v>45115</v>
      </c>
      <c r="G863" s="213">
        <f t="shared" si="71"/>
        <v>45130</v>
      </c>
    </row>
    <row r="864" spans="1:7">
      <c r="B864" s="223" t="s">
        <v>1640</v>
      </c>
      <c r="C864" s="223" t="s">
        <v>1639</v>
      </c>
      <c r="D864" s="882"/>
      <c r="E864" s="213">
        <f t="shared" si="70"/>
        <v>45117</v>
      </c>
      <c r="F864" s="213">
        <f>F863+7</f>
        <v>45122</v>
      </c>
      <c r="G864" s="213">
        <f t="shared" si="71"/>
        <v>45137</v>
      </c>
    </row>
    <row r="865" spans="1:10">
      <c r="B865" s="223"/>
      <c r="C865" s="223"/>
      <c r="D865" s="882"/>
      <c r="E865" s="213">
        <f t="shared" si="70"/>
        <v>45124</v>
      </c>
      <c r="F865" s="213">
        <f>F864+7</f>
        <v>45129</v>
      </c>
      <c r="G865" s="213">
        <f t="shared" si="71"/>
        <v>45144</v>
      </c>
    </row>
    <row r="866" spans="1:10">
      <c r="B866" s="223" t="s">
        <v>1638</v>
      </c>
      <c r="C866" s="223" t="s">
        <v>385</v>
      </c>
      <c r="D866" s="882"/>
      <c r="E866" s="213">
        <f t="shared" si="70"/>
        <v>45131</v>
      </c>
      <c r="F866" s="213">
        <f>F865+7</f>
        <v>45136</v>
      </c>
      <c r="G866" s="213">
        <f t="shared" si="71"/>
        <v>45151</v>
      </c>
    </row>
    <row r="867" spans="1:10">
      <c r="B867" s="223" t="s">
        <v>1637</v>
      </c>
      <c r="C867" s="223" t="s">
        <v>1636</v>
      </c>
      <c r="D867" s="883"/>
      <c r="E867" s="213">
        <f t="shared" si="70"/>
        <v>45138</v>
      </c>
      <c r="F867" s="213">
        <f>F866+7</f>
        <v>45143</v>
      </c>
      <c r="G867" s="213">
        <f t="shared" si="71"/>
        <v>45158</v>
      </c>
    </row>
    <row r="868" spans="1:10">
      <c r="B868" s="287"/>
      <c r="C868" s="287"/>
      <c r="D868" s="253"/>
      <c r="E868" s="219"/>
      <c r="G868" s="219"/>
    </row>
    <row r="869" spans="1:10">
      <c r="A869" s="251" t="s">
        <v>63</v>
      </c>
      <c r="B869" s="210"/>
      <c r="C869" s="210"/>
      <c r="D869" s="248"/>
      <c r="E869" s="247"/>
      <c r="F869" s="251"/>
      <c r="G869" s="251"/>
      <c r="H869" s="249"/>
      <c r="I869" s="244"/>
      <c r="J869" s="244"/>
    </row>
    <row r="870" spans="1:10" ht="16.5" customHeight="1">
      <c r="B870" s="885" t="s">
        <v>22</v>
      </c>
      <c r="C870" s="885" t="s">
        <v>23</v>
      </c>
      <c r="D870" s="889" t="s">
        <v>24</v>
      </c>
      <c r="E870" s="267" t="s">
        <v>141</v>
      </c>
      <c r="F870" s="267" t="s">
        <v>141</v>
      </c>
      <c r="G870" s="267" t="s">
        <v>63</v>
      </c>
    </row>
    <row r="871" spans="1:10">
      <c r="B871" s="886"/>
      <c r="C871" s="886"/>
      <c r="D871" s="890"/>
      <c r="E871" s="267" t="s">
        <v>1130</v>
      </c>
      <c r="F871" s="267" t="s">
        <v>26</v>
      </c>
      <c r="G871" s="267" t="s">
        <v>27</v>
      </c>
    </row>
    <row r="872" spans="1:10" ht="16.5" customHeight="1">
      <c r="B872" s="223" t="s">
        <v>1645</v>
      </c>
      <c r="C872" s="223" t="s">
        <v>1644</v>
      </c>
      <c r="D872" s="881" t="s">
        <v>1643</v>
      </c>
      <c r="E872" s="213">
        <f t="shared" ref="E872:E877" si="72">F872-5</f>
        <v>45103</v>
      </c>
      <c r="F872" s="213">
        <v>45108</v>
      </c>
      <c r="G872" s="213">
        <f t="shared" ref="G872:G877" si="73">F872+20</f>
        <v>45128</v>
      </c>
    </row>
    <row r="873" spans="1:10">
      <c r="B873" s="223" t="s">
        <v>1642</v>
      </c>
      <c r="C873" s="223" t="s">
        <v>1641</v>
      </c>
      <c r="D873" s="882"/>
      <c r="E873" s="213">
        <f t="shared" si="72"/>
        <v>45110</v>
      </c>
      <c r="F873" s="213">
        <f>F872+7</f>
        <v>45115</v>
      </c>
      <c r="G873" s="213">
        <f t="shared" si="73"/>
        <v>45135</v>
      </c>
    </row>
    <row r="874" spans="1:10">
      <c r="B874" s="223" t="s">
        <v>1640</v>
      </c>
      <c r="C874" s="223" t="s">
        <v>1639</v>
      </c>
      <c r="D874" s="882"/>
      <c r="E874" s="213">
        <f t="shared" si="72"/>
        <v>45117</v>
      </c>
      <c r="F874" s="213">
        <f>F873+7</f>
        <v>45122</v>
      </c>
      <c r="G874" s="213">
        <f t="shared" si="73"/>
        <v>45142</v>
      </c>
    </row>
    <row r="875" spans="1:10">
      <c r="B875" s="223"/>
      <c r="C875" s="223"/>
      <c r="D875" s="882"/>
      <c r="E875" s="213">
        <f t="shared" si="72"/>
        <v>45124</v>
      </c>
      <c r="F875" s="213">
        <f>F874+7</f>
        <v>45129</v>
      </c>
      <c r="G875" s="213">
        <f t="shared" si="73"/>
        <v>45149</v>
      </c>
    </row>
    <row r="876" spans="1:10">
      <c r="B876" s="223" t="s">
        <v>1638</v>
      </c>
      <c r="C876" s="223" t="s">
        <v>385</v>
      </c>
      <c r="D876" s="882"/>
      <c r="E876" s="213">
        <f t="shared" si="72"/>
        <v>45131</v>
      </c>
      <c r="F876" s="213">
        <f>F875+7</f>
        <v>45136</v>
      </c>
      <c r="G876" s="213">
        <f t="shared" si="73"/>
        <v>45156</v>
      </c>
    </row>
    <row r="877" spans="1:10">
      <c r="B877" s="223" t="s">
        <v>1637</v>
      </c>
      <c r="C877" s="223" t="s">
        <v>1636</v>
      </c>
      <c r="D877" s="883"/>
      <c r="E877" s="213">
        <f t="shared" si="72"/>
        <v>45138</v>
      </c>
      <c r="F877" s="213">
        <f>F876+7</f>
        <v>45143</v>
      </c>
      <c r="G877" s="213">
        <f t="shared" si="73"/>
        <v>45163</v>
      </c>
    </row>
    <row r="878" spans="1:10">
      <c r="B878" s="210"/>
      <c r="C878" s="210"/>
    </row>
    <row r="879" spans="1:10" ht="16.5" customHeight="1">
      <c r="B879" s="885" t="s">
        <v>22</v>
      </c>
      <c r="C879" s="885" t="s">
        <v>23</v>
      </c>
      <c r="D879" s="889" t="s">
        <v>24</v>
      </c>
      <c r="E879" s="267" t="s">
        <v>141</v>
      </c>
      <c r="F879" s="267" t="s">
        <v>141</v>
      </c>
      <c r="G879" s="267" t="s">
        <v>63</v>
      </c>
    </row>
    <row r="880" spans="1:10">
      <c r="B880" s="886"/>
      <c r="C880" s="886"/>
      <c r="D880" s="890"/>
      <c r="E880" s="267" t="s">
        <v>1130</v>
      </c>
      <c r="F880" s="267" t="s">
        <v>26</v>
      </c>
      <c r="G880" s="267" t="s">
        <v>27</v>
      </c>
    </row>
    <row r="881" spans="1:10" ht="16.5" customHeight="1">
      <c r="B881" s="223" t="s">
        <v>1635</v>
      </c>
      <c r="C881" s="223" t="s">
        <v>1632</v>
      </c>
      <c r="D881" s="881" t="s">
        <v>1634</v>
      </c>
      <c r="E881" s="213">
        <f>F881-5</f>
        <v>45102</v>
      </c>
      <c r="F881" s="213">
        <v>45107</v>
      </c>
      <c r="G881" s="213">
        <f>F881+20</f>
        <v>45127</v>
      </c>
    </row>
    <row r="882" spans="1:10">
      <c r="B882" s="223"/>
      <c r="C882" s="223"/>
      <c r="D882" s="882"/>
      <c r="E882" s="213">
        <f>F882-5</f>
        <v>45109</v>
      </c>
      <c r="F882" s="213">
        <f>F881+7</f>
        <v>45114</v>
      </c>
      <c r="G882" s="213">
        <f>F882+20</f>
        <v>45134</v>
      </c>
    </row>
    <row r="883" spans="1:10">
      <c r="B883" s="223" t="s">
        <v>1633</v>
      </c>
      <c r="C883" s="223" t="s">
        <v>1632</v>
      </c>
      <c r="D883" s="882"/>
      <c r="E883" s="213">
        <f>F883-5</f>
        <v>45116</v>
      </c>
      <c r="F883" s="213">
        <f>F882+7</f>
        <v>45121</v>
      </c>
      <c r="G883" s="213">
        <f>F883+20</f>
        <v>45141</v>
      </c>
    </row>
    <row r="884" spans="1:10">
      <c r="B884" s="223" t="s">
        <v>1631</v>
      </c>
      <c r="C884" s="223" t="s">
        <v>1630</v>
      </c>
      <c r="D884" s="882"/>
      <c r="E884" s="213">
        <f>F884-5</f>
        <v>45123</v>
      </c>
      <c r="F884" s="213">
        <f>F883+7</f>
        <v>45128</v>
      </c>
      <c r="G884" s="213">
        <f>F884+20</f>
        <v>45148</v>
      </c>
    </row>
    <row r="885" spans="1:10">
      <c r="B885" s="223" t="s">
        <v>1629</v>
      </c>
      <c r="C885" s="223" t="s">
        <v>1628</v>
      </c>
      <c r="D885" s="883"/>
      <c r="E885" s="213">
        <f>F885-5</f>
        <v>45130</v>
      </c>
      <c r="F885" s="213">
        <f>F884+7</f>
        <v>45135</v>
      </c>
      <c r="G885" s="213">
        <f>F885+20</f>
        <v>45155</v>
      </c>
    </row>
    <row r="886" spans="1:10">
      <c r="A886" s="219"/>
      <c r="B886" s="219"/>
      <c r="C886" s="219"/>
      <c r="D886" s="219"/>
      <c r="E886" s="219"/>
      <c r="F886" s="219"/>
      <c r="G886" s="219"/>
    </row>
    <row r="887" spans="1:10">
      <c r="A887" s="891" t="s">
        <v>112</v>
      </c>
      <c r="B887" s="891"/>
      <c r="C887" s="891"/>
      <c r="D887" s="891"/>
      <c r="E887" s="891"/>
      <c r="F887" s="891"/>
      <c r="G887" s="891"/>
      <c r="H887" s="249"/>
      <c r="I887" s="244"/>
      <c r="J887" s="244"/>
    </row>
    <row r="888" spans="1:10">
      <c r="A888" s="226" t="s">
        <v>123</v>
      </c>
      <c r="B888" s="286"/>
      <c r="C888" s="285"/>
      <c r="D888" s="220"/>
      <c r="E888" s="284"/>
      <c r="F888" s="219"/>
      <c r="G888" s="219"/>
      <c r="H888" s="245"/>
    </row>
    <row r="889" spans="1:10">
      <c r="A889" s="226"/>
      <c r="B889" s="885" t="s">
        <v>688</v>
      </c>
      <c r="C889" s="885" t="s">
        <v>23</v>
      </c>
      <c r="D889" s="889" t="s">
        <v>24</v>
      </c>
      <c r="E889" s="267" t="s">
        <v>141</v>
      </c>
      <c r="F889" s="267" t="s">
        <v>141</v>
      </c>
      <c r="G889" s="267" t="s">
        <v>123</v>
      </c>
      <c r="H889" s="245"/>
    </row>
    <row r="890" spans="1:10">
      <c r="A890" s="226"/>
      <c r="B890" s="886"/>
      <c r="C890" s="886"/>
      <c r="D890" s="890"/>
      <c r="E890" s="267" t="s">
        <v>1130</v>
      </c>
      <c r="F890" s="267" t="s">
        <v>26</v>
      </c>
      <c r="G890" s="267" t="s">
        <v>27</v>
      </c>
      <c r="H890" s="245"/>
    </row>
    <row r="891" spans="1:10">
      <c r="A891" s="226"/>
      <c r="B891" s="223" t="s">
        <v>409</v>
      </c>
      <c r="C891" s="223" t="s">
        <v>307</v>
      </c>
      <c r="D891" s="881" t="s">
        <v>1627</v>
      </c>
      <c r="E891" s="213">
        <f>F891-6</f>
        <v>45106</v>
      </c>
      <c r="F891" s="213">
        <v>45112</v>
      </c>
      <c r="G891" s="213">
        <f>F891+38</f>
        <v>45150</v>
      </c>
      <c r="H891" s="245"/>
    </row>
    <row r="892" spans="1:10">
      <c r="A892" s="226"/>
      <c r="B892" s="281" t="s">
        <v>410</v>
      </c>
      <c r="C892" s="281" t="s">
        <v>313</v>
      </c>
      <c r="D892" s="882"/>
      <c r="E892" s="213">
        <f>F892-6</f>
        <v>45113</v>
      </c>
      <c r="F892" s="213">
        <f>F891+7</f>
        <v>45119</v>
      </c>
      <c r="G892" s="213">
        <f>F892+38</f>
        <v>45157</v>
      </c>
      <c r="H892" s="245"/>
    </row>
    <row r="893" spans="1:10">
      <c r="A893" s="226"/>
      <c r="B893" s="281" t="s">
        <v>411</v>
      </c>
      <c r="C893" s="281" t="s">
        <v>414</v>
      </c>
      <c r="D893" s="882"/>
      <c r="E893" s="213">
        <f>F893-6</f>
        <v>45120</v>
      </c>
      <c r="F893" s="213">
        <f>F892+7</f>
        <v>45126</v>
      </c>
      <c r="G893" s="213">
        <f>F893+38</f>
        <v>45164</v>
      </c>
      <c r="H893" s="245"/>
    </row>
    <row r="894" spans="1:10">
      <c r="A894" s="226"/>
      <c r="B894" s="281" t="s">
        <v>412</v>
      </c>
      <c r="C894" s="281" t="s">
        <v>415</v>
      </c>
      <c r="D894" s="882"/>
      <c r="E894" s="213">
        <f>F894-6</f>
        <v>45127</v>
      </c>
      <c r="F894" s="213">
        <f>F893+7</f>
        <v>45133</v>
      </c>
      <c r="G894" s="213">
        <f>F894+38</f>
        <v>45171</v>
      </c>
      <c r="H894" s="245"/>
    </row>
    <row r="895" spans="1:10">
      <c r="A895" s="226"/>
      <c r="B895" s="281"/>
      <c r="C895" s="281"/>
      <c r="D895" s="883"/>
      <c r="E895" s="213">
        <f>F895-6</f>
        <v>45134</v>
      </c>
      <c r="F895" s="213">
        <f>F894+7</f>
        <v>45140</v>
      </c>
      <c r="G895" s="213">
        <f>F895+38</f>
        <v>45178</v>
      </c>
      <c r="H895" s="245"/>
    </row>
    <row r="896" spans="1:10">
      <c r="A896" s="226"/>
      <c r="B896" s="221"/>
      <c r="C896" s="235"/>
      <c r="D896" s="220"/>
      <c r="E896" s="219"/>
      <c r="F896" s="219"/>
      <c r="G896" s="219"/>
      <c r="H896" s="245"/>
    </row>
    <row r="897" spans="1:8">
      <c r="A897" s="226" t="s">
        <v>1626</v>
      </c>
      <c r="B897" s="221"/>
      <c r="C897" s="235"/>
      <c r="D897" s="220"/>
      <c r="E897" s="219"/>
      <c r="F897" s="219"/>
      <c r="G897" s="219"/>
      <c r="H897" s="216"/>
    </row>
    <row r="898" spans="1:8">
      <c r="A898" s="226"/>
      <c r="B898" s="885" t="s">
        <v>688</v>
      </c>
      <c r="C898" s="885" t="s">
        <v>23</v>
      </c>
      <c r="D898" s="889" t="s">
        <v>24</v>
      </c>
      <c r="E898" s="267" t="s">
        <v>141</v>
      </c>
      <c r="F898" s="267" t="s">
        <v>141</v>
      </c>
      <c r="G898" s="267" t="s">
        <v>1626</v>
      </c>
      <c r="H898" s="245"/>
    </row>
    <row r="899" spans="1:8">
      <c r="A899" s="226"/>
      <c r="B899" s="886"/>
      <c r="C899" s="886"/>
      <c r="D899" s="890"/>
      <c r="E899" s="267" t="s">
        <v>1130</v>
      </c>
      <c r="F899" s="267" t="s">
        <v>26</v>
      </c>
      <c r="G899" s="267" t="s">
        <v>27</v>
      </c>
      <c r="H899" s="245"/>
    </row>
    <row r="900" spans="1:8" ht="16.5" customHeight="1">
      <c r="A900" s="226"/>
      <c r="B900" s="223" t="s">
        <v>1625</v>
      </c>
      <c r="C900" s="223" t="s">
        <v>1624</v>
      </c>
      <c r="D900" s="880" t="s">
        <v>1623</v>
      </c>
      <c r="E900" s="213">
        <f t="shared" ref="E900:E905" si="74">F900-7</f>
        <v>45098</v>
      </c>
      <c r="F900" s="213">
        <v>45105</v>
      </c>
      <c r="G900" s="213">
        <f t="shared" ref="G900:G905" si="75">F900+38</f>
        <v>45143</v>
      </c>
      <c r="H900" s="245"/>
    </row>
    <row r="901" spans="1:8">
      <c r="A901" s="226"/>
      <c r="B901" s="223" t="s">
        <v>1622</v>
      </c>
      <c r="C901" s="223" t="s">
        <v>1621</v>
      </c>
      <c r="D901" s="880"/>
      <c r="E901" s="213">
        <f t="shared" si="74"/>
        <v>45105</v>
      </c>
      <c r="F901" s="213">
        <f>F900+7</f>
        <v>45112</v>
      </c>
      <c r="G901" s="213">
        <f t="shared" si="75"/>
        <v>45150</v>
      </c>
      <c r="H901" s="245"/>
    </row>
    <row r="902" spans="1:8">
      <c r="A902" s="226"/>
      <c r="B902" s="223" t="s">
        <v>1620</v>
      </c>
      <c r="C902" s="223" t="s">
        <v>1619</v>
      </c>
      <c r="D902" s="880"/>
      <c r="E902" s="213">
        <f t="shared" si="74"/>
        <v>45112</v>
      </c>
      <c r="F902" s="213">
        <f>F901+7</f>
        <v>45119</v>
      </c>
      <c r="G902" s="213">
        <f t="shared" si="75"/>
        <v>45157</v>
      </c>
      <c r="H902" s="245"/>
    </row>
    <row r="903" spans="1:8">
      <c r="A903" s="226"/>
      <c r="B903" s="223" t="s">
        <v>1618</v>
      </c>
      <c r="C903" s="223" t="s">
        <v>206</v>
      </c>
      <c r="D903" s="880"/>
      <c r="E903" s="213">
        <f t="shared" si="74"/>
        <v>45119</v>
      </c>
      <c r="F903" s="213">
        <f>F902+7</f>
        <v>45126</v>
      </c>
      <c r="G903" s="213">
        <f t="shared" si="75"/>
        <v>45164</v>
      </c>
      <c r="H903" s="245"/>
    </row>
    <row r="904" spans="1:8">
      <c r="A904" s="226"/>
      <c r="B904" s="223" t="s">
        <v>1617</v>
      </c>
      <c r="C904" s="223" t="s">
        <v>1616</v>
      </c>
      <c r="D904" s="880"/>
      <c r="E904" s="213">
        <f t="shared" si="74"/>
        <v>45126</v>
      </c>
      <c r="F904" s="213">
        <f>F903+7</f>
        <v>45133</v>
      </c>
      <c r="G904" s="213">
        <f t="shared" si="75"/>
        <v>45171</v>
      </c>
      <c r="H904" s="245"/>
    </row>
    <row r="905" spans="1:8">
      <c r="A905" s="226"/>
      <c r="B905" s="223" t="s">
        <v>1615</v>
      </c>
      <c r="C905" s="223" t="s">
        <v>1614</v>
      </c>
      <c r="D905" s="880"/>
      <c r="E905" s="213">
        <f t="shared" si="74"/>
        <v>45133</v>
      </c>
      <c r="F905" s="213">
        <f>F904+7</f>
        <v>45140</v>
      </c>
      <c r="G905" s="213">
        <f t="shared" si="75"/>
        <v>45178</v>
      </c>
      <c r="H905" s="245"/>
    </row>
    <row r="906" spans="1:8">
      <c r="A906" s="226"/>
      <c r="B906" s="221"/>
      <c r="C906" s="235"/>
      <c r="D906" s="220"/>
      <c r="E906" s="219"/>
      <c r="F906" s="219"/>
      <c r="G906" s="219"/>
      <c r="H906" s="245"/>
    </row>
    <row r="907" spans="1:8">
      <c r="A907" s="216"/>
      <c r="B907" s="885" t="s">
        <v>688</v>
      </c>
      <c r="C907" s="885" t="s">
        <v>23</v>
      </c>
      <c r="D907" s="889" t="s">
        <v>24</v>
      </c>
      <c r="E907" s="267" t="s">
        <v>141</v>
      </c>
      <c r="F907" s="267" t="s">
        <v>141</v>
      </c>
      <c r="G907" s="267" t="s">
        <v>1613</v>
      </c>
      <c r="H907" s="216"/>
    </row>
    <row r="908" spans="1:8">
      <c r="A908" s="216"/>
      <c r="B908" s="886"/>
      <c r="C908" s="886"/>
      <c r="D908" s="890"/>
      <c r="E908" s="267" t="s">
        <v>1130</v>
      </c>
      <c r="F908" s="267" t="s">
        <v>26</v>
      </c>
      <c r="G908" s="267" t="s">
        <v>27</v>
      </c>
      <c r="H908" s="216"/>
    </row>
    <row r="909" spans="1:8">
      <c r="A909" s="216"/>
      <c r="B909" s="223" t="s">
        <v>1612</v>
      </c>
      <c r="C909" s="223" t="s">
        <v>1611</v>
      </c>
      <c r="D909" s="880" t="s">
        <v>1610</v>
      </c>
      <c r="E909" s="213">
        <f>F909-5</f>
        <v>45103</v>
      </c>
      <c r="F909" s="213">
        <v>45108</v>
      </c>
      <c r="G909" s="213">
        <f>F909+45</f>
        <v>45153</v>
      </c>
      <c r="H909" s="216"/>
    </row>
    <row r="910" spans="1:8">
      <c r="A910" s="216"/>
      <c r="B910" s="223" t="s">
        <v>1564</v>
      </c>
      <c r="C910" s="223" t="s">
        <v>1609</v>
      </c>
      <c r="D910" s="880"/>
      <c r="E910" s="213">
        <f>F910-5</f>
        <v>45110</v>
      </c>
      <c r="F910" s="213">
        <f>F909+7</f>
        <v>45115</v>
      </c>
      <c r="G910" s="213">
        <f>F910+45</f>
        <v>45160</v>
      </c>
      <c r="H910" s="216"/>
    </row>
    <row r="911" spans="1:8">
      <c r="A911" s="216"/>
      <c r="B911" s="223" t="s">
        <v>1562</v>
      </c>
      <c r="C911" s="223" t="s">
        <v>445</v>
      </c>
      <c r="D911" s="880"/>
      <c r="E911" s="213">
        <f>F911-5</f>
        <v>45117</v>
      </c>
      <c r="F911" s="213">
        <f>F910+7</f>
        <v>45122</v>
      </c>
      <c r="G911" s="213">
        <f>F911+45</f>
        <v>45167</v>
      </c>
      <c r="H911" s="216"/>
    </row>
    <row r="912" spans="1:8">
      <c r="A912" s="216"/>
      <c r="B912" s="223" t="s">
        <v>1560</v>
      </c>
      <c r="C912" s="223" t="s">
        <v>447</v>
      </c>
      <c r="D912" s="880"/>
      <c r="E912" s="213">
        <f>F912-5</f>
        <v>45124</v>
      </c>
      <c r="F912" s="213">
        <f>F911+7</f>
        <v>45129</v>
      </c>
      <c r="G912" s="213">
        <f>F912+45</f>
        <v>45174</v>
      </c>
      <c r="H912" s="216"/>
    </row>
    <row r="913" spans="1:8">
      <c r="A913" s="216"/>
      <c r="B913" s="223" t="s">
        <v>1558</v>
      </c>
      <c r="C913" s="223" t="s">
        <v>1608</v>
      </c>
      <c r="D913" s="880"/>
      <c r="E913" s="213">
        <f>F913-5</f>
        <v>45131</v>
      </c>
      <c r="F913" s="213">
        <f>F912+7</f>
        <v>45136</v>
      </c>
      <c r="G913" s="213">
        <f>F913+45</f>
        <v>45181</v>
      </c>
      <c r="H913" s="216"/>
    </row>
    <row r="914" spans="1:8">
      <c r="A914" s="216"/>
      <c r="B914" s="216"/>
      <c r="C914" s="216"/>
      <c r="D914" s="217"/>
      <c r="E914" s="216"/>
      <c r="F914" s="216"/>
      <c r="G914" s="216"/>
      <c r="H914" s="216"/>
    </row>
    <row r="915" spans="1:8">
      <c r="A915" s="226" t="s">
        <v>1586</v>
      </c>
      <c r="B915" s="247"/>
      <c r="C915" s="247"/>
      <c r="D915" s="266"/>
      <c r="E915" s="226"/>
      <c r="F915" s="226"/>
      <c r="G915" s="245"/>
      <c r="H915" s="216"/>
    </row>
    <row r="916" spans="1:8">
      <c r="A916" s="216"/>
      <c r="B916" s="885" t="s">
        <v>22</v>
      </c>
      <c r="C916" s="885" t="s">
        <v>23</v>
      </c>
      <c r="D916" s="887" t="s">
        <v>24</v>
      </c>
      <c r="E916" s="215" t="s">
        <v>141</v>
      </c>
      <c r="F916" s="215" t="s">
        <v>141</v>
      </c>
      <c r="G916" s="215" t="s">
        <v>205</v>
      </c>
      <c r="H916" s="216"/>
    </row>
    <row r="917" spans="1:8">
      <c r="A917" s="216"/>
      <c r="B917" s="886"/>
      <c r="C917" s="886"/>
      <c r="D917" s="888"/>
      <c r="E917" s="215" t="s">
        <v>1130</v>
      </c>
      <c r="F917" s="215" t="s">
        <v>26</v>
      </c>
      <c r="G917" s="215" t="s">
        <v>27</v>
      </c>
      <c r="H917" s="216"/>
    </row>
    <row r="918" spans="1:8">
      <c r="A918" s="216"/>
      <c r="B918" s="223" t="s">
        <v>409</v>
      </c>
      <c r="C918" s="223" t="s">
        <v>307</v>
      </c>
      <c r="D918" s="881" t="s">
        <v>1589</v>
      </c>
      <c r="E918" s="213">
        <f>F918-6</f>
        <v>45106</v>
      </c>
      <c r="F918" s="213">
        <v>45112</v>
      </c>
      <c r="G918" s="213">
        <f>F918+19</f>
        <v>45131</v>
      </c>
      <c r="H918" s="216"/>
    </row>
    <row r="919" spans="1:8">
      <c r="A919" s="216"/>
      <c r="B919" s="281" t="s">
        <v>410</v>
      </c>
      <c r="C919" s="281" t="s">
        <v>313</v>
      </c>
      <c r="D919" s="882"/>
      <c r="E919" s="213">
        <f>F919-6</f>
        <v>45113</v>
      </c>
      <c r="F919" s="213">
        <f>F918+7</f>
        <v>45119</v>
      </c>
      <c r="G919" s="213">
        <f>F919+19</f>
        <v>45138</v>
      </c>
      <c r="H919" s="216"/>
    </row>
    <row r="920" spans="1:8">
      <c r="A920" s="216"/>
      <c r="B920" s="281" t="s">
        <v>411</v>
      </c>
      <c r="C920" s="281" t="s">
        <v>414</v>
      </c>
      <c r="D920" s="882"/>
      <c r="E920" s="213">
        <f>F920-6</f>
        <v>45120</v>
      </c>
      <c r="F920" s="213">
        <f>F919+7</f>
        <v>45126</v>
      </c>
      <c r="G920" s="213">
        <f>F920+19</f>
        <v>45145</v>
      </c>
      <c r="H920" s="216"/>
    </row>
    <row r="921" spans="1:8">
      <c r="A921" s="216"/>
      <c r="B921" s="281" t="s">
        <v>412</v>
      </c>
      <c r="C921" s="281" t="s">
        <v>415</v>
      </c>
      <c r="D921" s="882"/>
      <c r="E921" s="213">
        <f>F921-6</f>
        <v>45127</v>
      </c>
      <c r="F921" s="213">
        <f>F920+7</f>
        <v>45133</v>
      </c>
      <c r="G921" s="213">
        <f>F921+19</f>
        <v>45152</v>
      </c>
      <c r="H921" s="216"/>
    </row>
    <row r="922" spans="1:8">
      <c r="A922" s="216"/>
      <c r="B922" s="281"/>
      <c r="C922" s="281"/>
      <c r="D922" s="883"/>
      <c r="E922" s="213">
        <f>F922-6</f>
        <v>45134</v>
      </c>
      <c r="F922" s="213">
        <f>F921+7</f>
        <v>45140</v>
      </c>
      <c r="G922" s="213">
        <f>F922+19</f>
        <v>45159</v>
      </c>
      <c r="H922" s="216"/>
    </row>
    <row r="923" spans="1:8">
      <c r="A923" s="216"/>
      <c r="B923" s="216"/>
      <c r="C923" s="216"/>
      <c r="D923" s="217"/>
      <c r="E923" s="216"/>
      <c r="F923" s="216"/>
      <c r="G923" s="216"/>
      <c r="H923" s="216"/>
    </row>
    <row r="924" spans="1:8">
      <c r="A924" s="216"/>
      <c r="B924" s="885" t="s">
        <v>688</v>
      </c>
      <c r="C924" s="885" t="s">
        <v>23</v>
      </c>
      <c r="D924" s="889" t="s">
        <v>24</v>
      </c>
      <c r="E924" s="267" t="s">
        <v>141</v>
      </c>
      <c r="F924" s="267" t="s">
        <v>141</v>
      </c>
      <c r="G924" s="267" t="s">
        <v>1607</v>
      </c>
      <c r="H924" s="216"/>
    </row>
    <row r="925" spans="1:8">
      <c r="A925" s="216"/>
      <c r="B925" s="886"/>
      <c r="C925" s="886"/>
      <c r="D925" s="890"/>
      <c r="E925" s="267" t="s">
        <v>1130</v>
      </c>
      <c r="F925" s="267" t="s">
        <v>26</v>
      </c>
      <c r="G925" s="267" t="s">
        <v>27</v>
      </c>
      <c r="H925" s="216"/>
    </row>
    <row r="926" spans="1:8" ht="16.5" customHeight="1">
      <c r="A926" s="216"/>
      <c r="B926" s="223" t="s">
        <v>464</v>
      </c>
      <c r="C926" s="223" t="s">
        <v>1598</v>
      </c>
      <c r="D926" s="881" t="s">
        <v>1602</v>
      </c>
      <c r="E926" s="213">
        <f>F926-4</f>
        <v>45105</v>
      </c>
      <c r="F926" s="213">
        <v>45109</v>
      </c>
      <c r="G926" s="213">
        <f>F926+25</f>
        <v>45134</v>
      </c>
      <c r="H926" s="216"/>
    </row>
    <row r="927" spans="1:8">
      <c r="A927" s="216"/>
      <c r="B927" s="223" t="s">
        <v>232</v>
      </c>
      <c r="C927" s="223" t="s">
        <v>1596</v>
      </c>
      <c r="D927" s="882"/>
      <c r="E927" s="213">
        <f>F927-4</f>
        <v>45112</v>
      </c>
      <c r="F927" s="213">
        <f>F926+7</f>
        <v>45116</v>
      </c>
      <c r="G927" s="213">
        <f>F927+25</f>
        <v>45141</v>
      </c>
      <c r="H927" s="216"/>
    </row>
    <row r="928" spans="1:8">
      <c r="A928" s="216"/>
      <c r="B928" s="223" t="s">
        <v>1595</v>
      </c>
      <c r="C928" s="223" t="s">
        <v>1594</v>
      </c>
      <c r="D928" s="882"/>
      <c r="E928" s="213">
        <f>F928-4</f>
        <v>45119</v>
      </c>
      <c r="F928" s="213">
        <f>F927+7</f>
        <v>45123</v>
      </c>
      <c r="G928" s="213">
        <f>F928+25</f>
        <v>45148</v>
      </c>
      <c r="H928" s="216"/>
    </row>
    <row r="929" spans="1:8">
      <c r="A929" s="216"/>
      <c r="B929" s="223" t="s">
        <v>466</v>
      </c>
      <c r="C929" s="223" t="s">
        <v>1593</v>
      </c>
      <c r="D929" s="882"/>
      <c r="E929" s="213">
        <f>F929-4</f>
        <v>45126</v>
      </c>
      <c r="F929" s="213">
        <f>F928+7</f>
        <v>45130</v>
      </c>
      <c r="G929" s="213">
        <f>F929+25</f>
        <v>45155</v>
      </c>
      <c r="H929" s="216"/>
    </row>
    <row r="930" spans="1:8">
      <c r="A930" s="216"/>
      <c r="B930" s="223" t="s">
        <v>467</v>
      </c>
      <c r="C930" s="223" t="s">
        <v>1592</v>
      </c>
      <c r="D930" s="883"/>
      <c r="E930" s="213">
        <f>F930-4</f>
        <v>45133</v>
      </c>
      <c r="F930" s="213">
        <f>F929+7</f>
        <v>45137</v>
      </c>
      <c r="G930" s="213">
        <f>F930+25</f>
        <v>45162</v>
      </c>
      <c r="H930" s="216"/>
    </row>
    <row r="931" spans="1:8">
      <c r="A931" s="216"/>
      <c r="B931" s="221"/>
      <c r="C931" s="235"/>
      <c r="D931" s="220"/>
      <c r="E931" s="219"/>
      <c r="F931" s="219"/>
      <c r="G931" s="219"/>
      <c r="H931" s="216"/>
    </row>
    <row r="932" spans="1:8">
      <c r="A932" s="226" t="s">
        <v>1606</v>
      </c>
      <c r="B932" s="216"/>
      <c r="C932" s="216"/>
      <c r="D932" s="266"/>
      <c r="E932" s="226"/>
      <c r="F932" s="226"/>
      <c r="G932" s="245"/>
      <c r="H932" s="216"/>
    </row>
    <row r="933" spans="1:8">
      <c r="A933" s="216"/>
      <c r="B933" s="885" t="s">
        <v>688</v>
      </c>
      <c r="C933" s="885" t="s">
        <v>23</v>
      </c>
      <c r="D933" s="889" t="s">
        <v>24</v>
      </c>
      <c r="E933" s="267" t="s">
        <v>141</v>
      </c>
      <c r="F933" s="267" t="s">
        <v>141</v>
      </c>
      <c r="G933" s="267" t="s">
        <v>204</v>
      </c>
      <c r="H933" s="216"/>
    </row>
    <row r="934" spans="1:8">
      <c r="A934" s="216"/>
      <c r="B934" s="886"/>
      <c r="C934" s="886"/>
      <c r="D934" s="890"/>
      <c r="E934" s="267" t="s">
        <v>1130</v>
      </c>
      <c r="F934" s="267" t="s">
        <v>26</v>
      </c>
      <c r="G934" s="267" t="s">
        <v>27</v>
      </c>
      <c r="H934" s="216"/>
    </row>
    <row r="935" spans="1:8" ht="16.5" customHeight="1">
      <c r="A935" s="216"/>
      <c r="B935" s="223" t="s">
        <v>464</v>
      </c>
      <c r="C935" s="223" t="s">
        <v>1603</v>
      </c>
      <c r="D935" s="881" t="s">
        <v>1597</v>
      </c>
      <c r="E935" s="213">
        <f>F935-4</f>
        <v>45105</v>
      </c>
      <c r="F935" s="213">
        <v>45109</v>
      </c>
      <c r="G935" s="213">
        <f>F935+39</f>
        <v>45148</v>
      </c>
      <c r="H935" s="216"/>
    </row>
    <row r="936" spans="1:8">
      <c r="A936" s="216"/>
      <c r="B936" s="223" t="s">
        <v>232</v>
      </c>
      <c r="C936" s="223" t="s">
        <v>1596</v>
      </c>
      <c r="D936" s="882"/>
      <c r="E936" s="213">
        <f>F936-4</f>
        <v>45112</v>
      </c>
      <c r="F936" s="213">
        <f>F935+7</f>
        <v>45116</v>
      </c>
      <c r="G936" s="213">
        <f>F936+39</f>
        <v>45155</v>
      </c>
      <c r="H936" s="216"/>
    </row>
    <row r="937" spans="1:8">
      <c r="A937" s="216"/>
      <c r="B937" s="223" t="s">
        <v>1595</v>
      </c>
      <c r="C937" s="223" t="s">
        <v>1594</v>
      </c>
      <c r="D937" s="882"/>
      <c r="E937" s="213">
        <f>F937-4</f>
        <v>45119</v>
      </c>
      <c r="F937" s="213">
        <f>F936+7</f>
        <v>45123</v>
      </c>
      <c r="G937" s="213">
        <f>F937+39</f>
        <v>45162</v>
      </c>
      <c r="H937" s="216"/>
    </row>
    <row r="938" spans="1:8">
      <c r="A938" s="216"/>
      <c r="B938" s="223" t="s">
        <v>466</v>
      </c>
      <c r="C938" s="223" t="s">
        <v>1593</v>
      </c>
      <c r="D938" s="882"/>
      <c r="E938" s="213">
        <f>F938-4</f>
        <v>45126</v>
      </c>
      <c r="F938" s="213">
        <f>F937+7</f>
        <v>45130</v>
      </c>
      <c r="G938" s="213">
        <f>F938+39</f>
        <v>45169</v>
      </c>
      <c r="H938" s="216"/>
    </row>
    <row r="939" spans="1:8">
      <c r="A939" s="216"/>
      <c r="B939" s="223" t="s">
        <v>467</v>
      </c>
      <c r="C939" s="223" t="s">
        <v>1592</v>
      </c>
      <c r="D939" s="883"/>
      <c r="E939" s="213">
        <f>F939-4</f>
        <v>45133</v>
      </c>
      <c r="F939" s="213">
        <f>F938+7</f>
        <v>45137</v>
      </c>
      <c r="G939" s="213">
        <f>F939+39</f>
        <v>45176</v>
      </c>
      <c r="H939" s="216"/>
    </row>
    <row r="940" spans="1:8">
      <c r="A940" s="216"/>
      <c r="B940" s="283"/>
      <c r="C940" s="282"/>
      <c r="D940" s="220"/>
      <c r="E940" s="219"/>
      <c r="F940" s="219"/>
      <c r="G940" s="219"/>
      <c r="H940" s="216"/>
    </row>
    <row r="941" spans="1:8">
      <c r="A941" s="226" t="s">
        <v>1605</v>
      </c>
      <c r="B941" s="221"/>
      <c r="C941" s="235"/>
      <c r="D941" s="220"/>
      <c r="E941" s="236"/>
      <c r="F941" s="219"/>
      <c r="G941" s="230"/>
      <c r="H941" s="216"/>
    </row>
    <row r="942" spans="1:8">
      <c r="A942" s="226"/>
      <c r="B942" s="885" t="s">
        <v>688</v>
      </c>
      <c r="C942" s="885" t="s">
        <v>23</v>
      </c>
      <c r="D942" s="889" t="s">
        <v>24</v>
      </c>
      <c r="E942" s="267" t="s">
        <v>141</v>
      </c>
      <c r="F942" s="267" t="s">
        <v>141</v>
      </c>
      <c r="G942" s="267" t="s">
        <v>1604</v>
      </c>
      <c r="H942" s="216"/>
    </row>
    <row r="943" spans="1:8">
      <c r="A943" s="226"/>
      <c r="B943" s="886"/>
      <c r="C943" s="886"/>
      <c r="D943" s="890"/>
      <c r="E943" s="267" t="s">
        <v>1130</v>
      </c>
      <c r="F943" s="267" t="s">
        <v>26</v>
      </c>
      <c r="G943" s="267" t="s">
        <v>27</v>
      </c>
      <c r="H943" s="216"/>
    </row>
    <row r="944" spans="1:8" ht="16.5" customHeight="1">
      <c r="A944" s="226"/>
      <c r="B944" s="223" t="s">
        <v>464</v>
      </c>
      <c r="C944" s="223" t="s">
        <v>1603</v>
      </c>
      <c r="D944" s="881" t="s">
        <v>1602</v>
      </c>
      <c r="E944" s="213">
        <f>F944-4</f>
        <v>45105</v>
      </c>
      <c r="F944" s="213">
        <v>45109</v>
      </c>
      <c r="G944" s="213">
        <f>F944+31</f>
        <v>45140</v>
      </c>
      <c r="H944" s="216"/>
    </row>
    <row r="945" spans="1:9">
      <c r="A945" s="226"/>
      <c r="B945" s="223" t="s">
        <v>232</v>
      </c>
      <c r="C945" s="223" t="s">
        <v>1596</v>
      </c>
      <c r="D945" s="882"/>
      <c r="E945" s="213">
        <f>F945-4</f>
        <v>45112</v>
      </c>
      <c r="F945" s="213">
        <f>F944+7</f>
        <v>45116</v>
      </c>
      <c r="G945" s="213">
        <f>F945+31</f>
        <v>45147</v>
      </c>
      <c r="H945" s="216"/>
    </row>
    <row r="946" spans="1:9">
      <c r="A946" s="226"/>
      <c r="B946" s="223" t="s">
        <v>1595</v>
      </c>
      <c r="C946" s="223" t="s">
        <v>1594</v>
      </c>
      <c r="D946" s="882"/>
      <c r="E946" s="213">
        <f>F946-4</f>
        <v>45119</v>
      </c>
      <c r="F946" s="213">
        <f>F945+7</f>
        <v>45123</v>
      </c>
      <c r="G946" s="213">
        <f>F946+31</f>
        <v>45154</v>
      </c>
      <c r="H946" s="216"/>
    </row>
    <row r="947" spans="1:9">
      <c r="A947" s="226"/>
      <c r="B947" s="223" t="s">
        <v>466</v>
      </c>
      <c r="C947" s="223" t="s">
        <v>1593</v>
      </c>
      <c r="D947" s="882"/>
      <c r="E947" s="213">
        <f>F947-4</f>
        <v>45126</v>
      </c>
      <c r="F947" s="213">
        <f>F946+7</f>
        <v>45130</v>
      </c>
      <c r="G947" s="213">
        <f>F947+31</f>
        <v>45161</v>
      </c>
      <c r="H947" s="216"/>
    </row>
    <row r="948" spans="1:9">
      <c r="A948" s="226"/>
      <c r="B948" s="223" t="s">
        <v>467</v>
      </c>
      <c r="C948" s="223" t="s">
        <v>1592</v>
      </c>
      <c r="D948" s="883"/>
      <c r="E948" s="213">
        <f>F948-4</f>
        <v>45133</v>
      </c>
      <c r="F948" s="213">
        <f>F947+7</f>
        <v>45137</v>
      </c>
      <c r="G948" s="213">
        <f>F948+31</f>
        <v>45168</v>
      </c>
      <c r="H948" s="216"/>
    </row>
    <row r="949" spans="1:9">
      <c r="A949" s="216"/>
      <c r="B949" s="221"/>
      <c r="C949" s="221"/>
      <c r="D949" s="232"/>
      <c r="E949" s="219"/>
      <c r="F949" s="219"/>
      <c r="G949" s="219"/>
      <c r="H949" s="216"/>
    </row>
    <row r="950" spans="1:9">
      <c r="A950" s="226" t="s">
        <v>1601</v>
      </c>
      <c r="D950" s="217"/>
      <c r="E950" s="216"/>
      <c r="F950" s="216"/>
      <c r="G950" s="216"/>
      <c r="H950" s="216"/>
    </row>
    <row r="951" spans="1:9">
      <c r="A951" s="216"/>
      <c r="B951" s="885" t="s">
        <v>688</v>
      </c>
      <c r="C951" s="885" t="s">
        <v>806</v>
      </c>
      <c r="D951" s="887" t="s">
        <v>665</v>
      </c>
      <c r="E951" s="215" t="s">
        <v>1600</v>
      </c>
      <c r="F951" s="215" t="s">
        <v>1325</v>
      </c>
      <c r="G951" s="215" t="s">
        <v>1599</v>
      </c>
      <c r="H951" s="216"/>
      <c r="I951" s="244"/>
    </row>
    <row r="952" spans="1:9">
      <c r="A952" s="216"/>
      <c r="B952" s="886"/>
      <c r="C952" s="886"/>
      <c r="D952" s="888"/>
      <c r="E952" s="215" t="s">
        <v>1323</v>
      </c>
      <c r="F952" s="215" t="s">
        <v>1402</v>
      </c>
      <c r="G952" s="213" t="s">
        <v>1092</v>
      </c>
      <c r="H952" s="216"/>
    </row>
    <row r="953" spans="1:9" ht="16.5" customHeight="1">
      <c r="A953" s="216"/>
      <c r="B953" s="223" t="s">
        <v>464</v>
      </c>
      <c r="C953" s="223" t="s">
        <v>1598</v>
      </c>
      <c r="D953" s="881" t="s">
        <v>1597</v>
      </c>
      <c r="E953" s="213">
        <f>F953-4</f>
        <v>45105</v>
      </c>
      <c r="F953" s="213">
        <v>45109</v>
      </c>
      <c r="G953" s="213">
        <f>F953+33</f>
        <v>45142</v>
      </c>
      <c r="H953" s="216"/>
    </row>
    <row r="954" spans="1:9">
      <c r="A954" s="216"/>
      <c r="B954" s="223" t="s">
        <v>232</v>
      </c>
      <c r="C954" s="223" t="s">
        <v>1596</v>
      </c>
      <c r="D954" s="882"/>
      <c r="E954" s="213">
        <f>F954-4</f>
        <v>45112</v>
      </c>
      <c r="F954" s="213">
        <f>F953+7</f>
        <v>45116</v>
      </c>
      <c r="G954" s="213">
        <f>F954+33</f>
        <v>45149</v>
      </c>
      <c r="H954" s="216"/>
    </row>
    <row r="955" spans="1:9">
      <c r="A955" s="216"/>
      <c r="B955" s="223" t="s">
        <v>1595</v>
      </c>
      <c r="C955" s="223" t="s">
        <v>1594</v>
      </c>
      <c r="D955" s="882"/>
      <c r="E955" s="213">
        <f>F955-4</f>
        <v>45119</v>
      </c>
      <c r="F955" s="213">
        <f>F954+7</f>
        <v>45123</v>
      </c>
      <c r="G955" s="213">
        <f>F955+33</f>
        <v>45156</v>
      </c>
      <c r="H955" s="216"/>
    </row>
    <row r="956" spans="1:9">
      <c r="A956" s="216"/>
      <c r="B956" s="223" t="s">
        <v>466</v>
      </c>
      <c r="C956" s="223" t="s">
        <v>1593</v>
      </c>
      <c r="D956" s="882"/>
      <c r="E956" s="213">
        <f>F956-4</f>
        <v>45126</v>
      </c>
      <c r="F956" s="213">
        <f>F955+7</f>
        <v>45130</v>
      </c>
      <c r="G956" s="213">
        <f>F956+33</f>
        <v>45163</v>
      </c>
      <c r="H956" s="216"/>
    </row>
    <row r="957" spans="1:9">
      <c r="A957" s="216"/>
      <c r="B957" s="223" t="s">
        <v>467</v>
      </c>
      <c r="C957" s="223" t="s">
        <v>1592</v>
      </c>
      <c r="D957" s="883"/>
      <c r="E957" s="213">
        <f>F957-4</f>
        <v>45133</v>
      </c>
      <c r="F957" s="213">
        <f>F956+7</f>
        <v>45137</v>
      </c>
      <c r="G957" s="213">
        <f>F957+33</f>
        <v>45170</v>
      </c>
      <c r="H957" s="216"/>
    </row>
    <row r="958" spans="1:9">
      <c r="A958" s="216"/>
      <c r="B958" s="221"/>
      <c r="C958" s="235"/>
      <c r="D958" s="253"/>
      <c r="E958" s="219"/>
      <c r="F958" s="219"/>
      <c r="G958" s="216"/>
      <c r="H958" s="216"/>
    </row>
    <row r="959" spans="1:9">
      <c r="A959" s="884" t="s">
        <v>1591</v>
      </c>
      <c r="B959" s="884"/>
      <c r="C959" s="235"/>
      <c r="D959" s="253"/>
      <c r="E959" s="219"/>
      <c r="F959" s="219"/>
      <c r="G959" s="219"/>
      <c r="H959" s="216"/>
    </row>
    <row r="960" spans="1:9">
      <c r="A960" s="216"/>
      <c r="B960" s="885" t="s">
        <v>22</v>
      </c>
      <c r="C960" s="885" t="s">
        <v>23</v>
      </c>
      <c r="D960" s="887" t="s">
        <v>24</v>
      </c>
      <c r="E960" s="215" t="s">
        <v>141</v>
      </c>
      <c r="F960" s="215" t="s">
        <v>141</v>
      </c>
      <c r="G960" s="215" t="s">
        <v>1586</v>
      </c>
      <c r="H960" s="215" t="s">
        <v>1590</v>
      </c>
    </row>
    <row r="961" spans="1:10">
      <c r="A961" s="216"/>
      <c r="B961" s="886"/>
      <c r="C961" s="886"/>
      <c r="D961" s="888"/>
      <c r="E961" s="215" t="s">
        <v>1130</v>
      </c>
      <c r="F961" s="215" t="s">
        <v>26</v>
      </c>
      <c r="G961" s="215" t="s">
        <v>27</v>
      </c>
      <c r="H961" s="215" t="s">
        <v>27</v>
      </c>
      <c r="J961" s="244"/>
    </row>
    <row r="962" spans="1:10">
      <c r="A962" s="216"/>
      <c r="B962" s="223" t="s">
        <v>409</v>
      </c>
      <c r="C962" s="223" t="s">
        <v>307</v>
      </c>
      <c r="D962" s="881" t="s">
        <v>1589</v>
      </c>
      <c r="E962" s="213">
        <f>F962-6</f>
        <v>45106</v>
      </c>
      <c r="F962" s="213">
        <v>45112</v>
      </c>
      <c r="G962" s="213">
        <f>F962+19</f>
        <v>45131</v>
      </c>
      <c r="H962" s="271" t="s">
        <v>1588</v>
      </c>
    </row>
    <row r="963" spans="1:10">
      <c r="A963" s="216"/>
      <c r="B963" s="281" t="s">
        <v>410</v>
      </c>
      <c r="C963" s="281" t="s">
        <v>313</v>
      </c>
      <c r="D963" s="882"/>
      <c r="E963" s="213">
        <f>F963-6</f>
        <v>45113</v>
      </c>
      <c r="F963" s="213">
        <f>F962+7</f>
        <v>45119</v>
      </c>
      <c r="G963" s="213">
        <f>F963+19</f>
        <v>45138</v>
      </c>
      <c r="H963" s="271" t="s">
        <v>1588</v>
      </c>
    </row>
    <row r="964" spans="1:10">
      <c r="A964" s="216"/>
      <c r="B964" s="281" t="s">
        <v>411</v>
      </c>
      <c r="C964" s="281" t="s">
        <v>414</v>
      </c>
      <c r="D964" s="882"/>
      <c r="E964" s="213">
        <f>F964-6</f>
        <v>45120</v>
      </c>
      <c r="F964" s="213">
        <f>F963+7</f>
        <v>45126</v>
      </c>
      <c r="G964" s="213">
        <f>F964+19</f>
        <v>45145</v>
      </c>
      <c r="H964" s="271" t="s">
        <v>1582</v>
      </c>
    </row>
    <row r="965" spans="1:10">
      <c r="A965" s="216"/>
      <c r="B965" s="281" t="s">
        <v>412</v>
      </c>
      <c r="C965" s="281" t="s">
        <v>415</v>
      </c>
      <c r="D965" s="882"/>
      <c r="E965" s="213">
        <f>F965-6</f>
        <v>45127</v>
      </c>
      <c r="F965" s="213">
        <f>F964+7</f>
        <v>45133</v>
      </c>
      <c r="G965" s="213">
        <f>F965+19</f>
        <v>45152</v>
      </c>
      <c r="H965" s="271" t="s">
        <v>1582</v>
      </c>
    </row>
    <row r="966" spans="1:10">
      <c r="A966" s="216"/>
      <c r="B966" s="281"/>
      <c r="C966" s="281"/>
      <c r="D966" s="883"/>
      <c r="E966" s="213">
        <f>F966-6</f>
        <v>45134</v>
      </c>
      <c r="F966" s="213">
        <f>F965+7</f>
        <v>45140</v>
      </c>
      <c r="G966" s="213">
        <f>F966+19</f>
        <v>45159</v>
      </c>
      <c r="H966" s="271" t="s">
        <v>1582</v>
      </c>
    </row>
    <row r="967" spans="1:10">
      <c r="A967" s="216"/>
      <c r="B967" s="221"/>
      <c r="C967" s="235"/>
      <c r="D967" s="253"/>
      <c r="E967" s="219"/>
      <c r="F967" s="219"/>
      <c r="G967" s="219"/>
      <c r="H967" s="216"/>
    </row>
    <row r="968" spans="1:10">
      <c r="A968" s="884" t="s">
        <v>1587</v>
      </c>
      <c r="B968" s="884"/>
      <c r="D968" s="217"/>
      <c r="E968" s="216"/>
      <c r="F968" s="216"/>
      <c r="G968" s="216"/>
      <c r="H968" s="216"/>
    </row>
    <row r="969" spans="1:10">
      <c r="A969" s="216"/>
      <c r="B969" s="885" t="s">
        <v>22</v>
      </c>
      <c r="C969" s="885" t="s">
        <v>23</v>
      </c>
      <c r="D969" s="887" t="s">
        <v>24</v>
      </c>
      <c r="E969" s="215" t="s">
        <v>141</v>
      </c>
      <c r="F969" s="215" t="s">
        <v>141</v>
      </c>
      <c r="G969" s="215" t="s">
        <v>1586</v>
      </c>
      <c r="H969" s="215" t="s">
        <v>125</v>
      </c>
    </row>
    <row r="970" spans="1:10">
      <c r="A970" s="216"/>
      <c r="B970" s="886"/>
      <c r="C970" s="886"/>
      <c r="D970" s="888"/>
      <c r="E970" s="215" t="s">
        <v>1130</v>
      </c>
      <c r="F970" s="215" t="s">
        <v>26</v>
      </c>
      <c r="G970" s="215" t="s">
        <v>27</v>
      </c>
      <c r="H970" s="215" t="s">
        <v>27</v>
      </c>
    </row>
    <row r="971" spans="1:10">
      <c r="A971" s="216"/>
      <c r="B971" s="223" t="s">
        <v>409</v>
      </c>
      <c r="C971" s="223" t="s">
        <v>307</v>
      </c>
      <c r="D971" s="881" t="s">
        <v>1585</v>
      </c>
      <c r="E971" s="213">
        <f>F971-6</f>
        <v>45106</v>
      </c>
      <c r="F971" s="213">
        <v>45112</v>
      </c>
      <c r="G971" s="213">
        <f>F971+19</f>
        <v>45131</v>
      </c>
      <c r="H971" s="271" t="s">
        <v>1582</v>
      </c>
    </row>
    <row r="972" spans="1:10">
      <c r="A972" s="216"/>
      <c r="B972" s="281" t="s">
        <v>410</v>
      </c>
      <c r="C972" s="281" t="s">
        <v>313</v>
      </c>
      <c r="D972" s="882"/>
      <c r="E972" s="213">
        <f>F972-6</f>
        <v>45113</v>
      </c>
      <c r="F972" s="213">
        <f>F971+7</f>
        <v>45119</v>
      </c>
      <c r="G972" s="213">
        <f>F972+19</f>
        <v>45138</v>
      </c>
      <c r="H972" s="271" t="s">
        <v>1584</v>
      </c>
    </row>
    <row r="973" spans="1:10">
      <c r="A973" s="216"/>
      <c r="B973" s="281" t="s">
        <v>411</v>
      </c>
      <c r="C973" s="281" t="s">
        <v>414</v>
      </c>
      <c r="D973" s="882"/>
      <c r="E973" s="213">
        <f>F973-6</f>
        <v>45120</v>
      </c>
      <c r="F973" s="213">
        <f>F972+7</f>
        <v>45126</v>
      </c>
      <c r="G973" s="213">
        <f>F973+19</f>
        <v>45145</v>
      </c>
      <c r="H973" s="271" t="s">
        <v>1583</v>
      </c>
    </row>
    <row r="974" spans="1:10">
      <c r="A974" s="216"/>
      <c r="B974" s="281" t="s">
        <v>412</v>
      </c>
      <c r="C974" s="281" t="s">
        <v>415</v>
      </c>
      <c r="D974" s="882"/>
      <c r="E974" s="213">
        <f>F974-6</f>
        <v>45127</v>
      </c>
      <c r="F974" s="213">
        <f>F973+7</f>
        <v>45133</v>
      </c>
      <c r="G974" s="213">
        <f>F974+19</f>
        <v>45152</v>
      </c>
      <c r="H974" s="271" t="s">
        <v>1582</v>
      </c>
    </row>
    <row r="975" spans="1:10" ht="16.5" customHeight="1">
      <c r="A975" s="216"/>
      <c r="B975" s="281"/>
      <c r="C975" s="281"/>
      <c r="D975" s="883"/>
      <c r="E975" s="213">
        <f>F975-6</f>
        <v>45134</v>
      </c>
      <c r="F975" s="213">
        <f>F974+7</f>
        <v>45140</v>
      </c>
      <c r="G975" s="213">
        <f>F975+19</f>
        <v>45159</v>
      </c>
      <c r="H975" s="271" t="s">
        <v>1581</v>
      </c>
    </row>
    <row r="976" spans="1:10">
      <c r="A976" s="216"/>
      <c r="B976" s="221"/>
      <c r="C976" s="235"/>
      <c r="D976" s="253"/>
      <c r="E976" s="219"/>
      <c r="F976" s="219"/>
      <c r="G976" s="219"/>
      <c r="H976" s="270"/>
    </row>
    <row r="977" spans="1:8">
      <c r="A977" s="226" t="s">
        <v>1580</v>
      </c>
      <c r="B977" s="247"/>
      <c r="C977" s="247"/>
      <c r="D977" s="266"/>
      <c r="E977" s="226"/>
      <c r="F977" s="226"/>
      <c r="G977" s="245"/>
      <c r="H977" s="216"/>
    </row>
    <row r="978" spans="1:8">
      <c r="A978" s="216"/>
      <c r="B978" s="885" t="s">
        <v>22</v>
      </c>
      <c r="C978" s="885" t="s">
        <v>23</v>
      </c>
      <c r="D978" s="887" t="s">
        <v>24</v>
      </c>
      <c r="E978" s="215" t="s">
        <v>141</v>
      </c>
      <c r="F978" s="215" t="s">
        <v>141</v>
      </c>
      <c r="G978" s="215" t="s">
        <v>1580</v>
      </c>
      <c r="H978" s="216"/>
    </row>
    <row r="979" spans="1:8">
      <c r="A979" s="216"/>
      <c r="B979" s="886"/>
      <c r="C979" s="886"/>
      <c r="D979" s="888"/>
      <c r="E979" s="215" t="s">
        <v>1130</v>
      </c>
      <c r="F979" s="215" t="s">
        <v>26</v>
      </c>
      <c r="G979" s="215" t="s">
        <v>27</v>
      </c>
      <c r="H979" s="216"/>
    </row>
    <row r="980" spans="1:8" ht="16.5" customHeight="1">
      <c r="A980" s="216"/>
      <c r="B980" s="223" t="s">
        <v>332</v>
      </c>
      <c r="C980" s="223" t="s">
        <v>1572</v>
      </c>
      <c r="D980" s="880" t="s">
        <v>1579</v>
      </c>
      <c r="E980" s="213">
        <f t="shared" ref="E980:E985" si="76">F980-5</f>
        <v>45103</v>
      </c>
      <c r="F980" s="213">
        <v>45108</v>
      </c>
      <c r="G980" s="213">
        <f t="shared" ref="G980:G985" si="77">F980+33</f>
        <v>45141</v>
      </c>
      <c r="H980" s="216"/>
    </row>
    <row r="981" spans="1:8">
      <c r="A981" s="216"/>
      <c r="B981" s="223" t="s">
        <v>474</v>
      </c>
      <c r="C981" s="223" t="s">
        <v>1570</v>
      </c>
      <c r="D981" s="880"/>
      <c r="E981" s="213">
        <f t="shared" si="76"/>
        <v>45110</v>
      </c>
      <c r="F981" s="213">
        <f>F980+7</f>
        <v>45115</v>
      </c>
      <c r="G981" s="213">
        <f t="shared" si="77"/>
        <v>45148</v>
      </c>
      <c r="H981" s="216"/>
    </row>
    <row r="982" spans="1:8">
      <c r="A982" s="216"/>
      <c r="B982" s="223" t="s">
        <v>475</v>
      </c>
      <c r="C982" s="223" t="s">
        <v>165</v>
      </c>
      <c r="D982" s="880"/>
      <c r="E982" s="213">
        <f t="shared" si="76"/>
        <v>45117</v>
      </c>
      <c r="F982" s="213">
        <f>F981+7</f>
        <v>45122</v>
      </c>
      <c r="G982" s="213">
        <f t="shared" si="77"/>
        <v>45155</v>
      </c>
      <c r="H982" s="216"/>
    </row>
    <row r="983" spans="1:8">
      <c r="A983" s="216"/>
      <c r="B983" s="223"/>
      <c r="C983" s="223"/>
      <c r="D983" s="880"/>
      <c r="E983" s="213">
        <f t="shared" si="76"/>
        <v>45124</v>
      </c>
      <c r="F983" s="213">
        <f>F982+7</f>
        <v>45129</v>
      </c>
      <c r="G983" s="213">
        <f t="shared" si="77"/>
        <v>45162</v>
      </c>
      <c r="H983" s="216"/>
    </row>
    <row r="984" spans="1:8">
      <c r="A984" s="216"/>
      <c r="B984" s="223" t="s">
        <v>476</v>
      </c>
      <c r="C984" s="223" t="s">
        <v>81</v>
      </c>
      <c r="D984" s="880"/>
      <c r="E984" s="213">
        <f t="shared" si="76"/>
        <v>45131</v>
      </c>
      <c r="F984" s="213">
        <f>F983+7</f>
        <v>45136</v>
      </c>
      <c r="G984" s="213">
        <f t="shared" si="77"/>
        <v>45169</v>
      </c>
      <c r="H984" s="216"/>
    </row>
    <row r="985" spans="1:8">
      <c r="A985" s="216"/>
      <c r="B985" s="223" t="s">
        <v>1179</v>
      </c>
      <c r="C985" s="223"/>
      <c r="D985" s="880"/>
      <c r="E985" s="213">
        <f t="shared" si="76"/>
        <v>45138</v>
      </c>
      <c r="F985" s="213">
        <f>F984+7</f>
        <v>45143</v>
      </c>
      <c r="G985" s="213">
        <f t="shared" si="77"/>
        <v>45176</v>
      </c>
      <c r="H985" s="216"/>
    </row>
    <row r="986" spans="1:8">
      <c r="A986" s="216"/>
      <c r="B986" s="216"/>
      <c r="C986" s="216"/>
      <c r="D986" s="217"/>
      <c r="E986" s="219"/>
      <c r="F986" s="219"/>
      <c r="G986" s="219"/>
      <c r="H986" s="216"/>
    </row>
    <row r="987" spans="1:8">
      <c r="A987" s="226" t="s">
        <v>120</v>
      </c>
      <c r="B987" s="216"/>
      <c r="C987" s="216"/>
      <c r="D987" s="217"/>
      <c r="E987" s="226"/>
      <c r="F987" s="226"/>
      <c r="G987" s="245"/>
      <c r="H987" s="216"/>
    </row>
    <row r="988" spans="1:8">
      <c r="A988" s="226"/>
      <c r="B988" s="885" t="s">
        <v>22</v>
      </c>
      <c r="C988" s="885" t="s">
        <v>23</v>
      </c>
      <c r="D988" s="887" t="s">
        <v>24</v>
      </c>
      <c r="E988" s="215" t="s">
        <v>141</v>
      </c>
      <c r="F988" s="215" t="s">
        <v>141</v>
      </c>
      <c r="G988" s="215" t="s">
        <v>120</v>
      </c>
      <c r="H988" s="216"/>
    </row>
    <row r="989" spans="1:8">
      <c r="A989" s="226"/>
      <c r="B989" s="886"/>
      <c r="C989" s="886"/>
      <c r="D989" s="888"/>
      <c r="E989" s="215" t="s">
        <v>1130</v>
      </c>
      <c r="F989" s="215" t="s">
        <v>26</v>
      </c>
      <c r="G989" s="213" t="s">
        <v>27</v>
      </c>
      <c r="H989" s="216"/>
    </row>
    <row r="990" spans="1:8" ht="16.5" customHeight="1">
      <c r="A990" s="226"/>
      <c r="B990" s="223" t="s">
        <v>332</v>
      </c>
      <c r="C990" s="223" t="s">
        <v>1572</v>
      </c>
      <c r="D990" s="880" t="s">
        <v>1571</v>
      </c>
      <c r="E990" s="213">
        <f t="shared" ref="E990:E995" si="78">F990-5</f>
        <v>45103</v>
      </c>
      <c r="F990" s="213">
        <v>45108</v>
      </c>
      <c r="G990" s="213">
        <f t="shared" ref="G990:G995" si="79">F990+37</f>
        <v>45145</v>
      </c>
      <c r="H990" s="216"/>
    </row>
    <row r="991" spans="1:8">
      <c r="A991" s="226"/>
      <c r="B991" s="223" t="s">
        <v>474</v>
      </c>
      <c r="C991" s="223" t="s">
        <v>1570</v>
      </c>
      <c r="D991" s="880"/>
      <c r="E991" s="213">
        <f t="shared" si="78"/>
        <v>45110</v>
      </c>
      <c r="F991" s="213">
        <f>F990+7</f>
        <v>45115</v>
      </c>
      <c r="G991" s="213">
        <f t="shared" si="79"/>
        <v>45152</v>
      </c>
      <c r="H991" s="216"/>
    </row>
    <row r="992" spans="1:8">
      <c r="A992" s="226"/>
      <c r="B992" s="223" t="s">
        <v>475</v>
      </c>
      <c r="C992" s="223" t="s">
        <v>165</v>
      </c>
      <c r="D992" s="880"/>
      <c r="E992" s="213">
        <f t="shared" si="78"/>
        <v>45117</v>
      </c>
      <c r="F992" s="213">
        <f>F991+7</f>
        <v>45122</v>
      </c>
      <c r="G992" s="213">
        <f t="shared" si="79"/>
        <v>45159</v>
      </c>
      <c r="H992" s="216"/>
    </row>
    <row r="993" spans="1:8">
      <c r="A993" s="226"/>
      <c r="B993" s="223"/>
      <c r="C993" s="223"/>
      <c r="D993" s="880"/>
      <c r="E993" s="213">
        <f t="shared" si="78"/>
        <v>45124</v>
      </c>
      <c r="F993" s="213">
        <f>F992+7</f>
        <v>45129</v>
      </c>
      <c r="G993" s="213">
        <f t="shared" si="79"/>
        <v>45166</v>
      </c>
      <c r="H993" s="216"/>
    </row>
    <row r="994" spans="1:8">
      <c r="A994" s="226"/>
      <c r="B994" s="223" t="s">
        <v>476</v>
      </c>
      <c r="C994" s="223" t="s">
        <v>81</v>
      </c>
      <c r="D994" s="880"/>
      <c r="E994" s="213">
        <f t="shared" si="78"/>
        <v>45131</v>
      </c>
      <c r="F994" s="213">
        <f>F993+7</f>
        <v>45136</v>
      </c>
      <c r="G994" s="213">
        <f t="shared" si="79"/>
        <v>45173</v>
      </c>
      <c r="H994" s="216"/>
    </row>
    <row r="995" spans="1:8">
      <c r="A995" s="226"/>
      <c r="B995" s="223" t="s">
        <v>1179</v>
      </c>
      <c r="C995" s="223"/>
      <c r="D995" s="880"/>
      <c r="E995" s="213">
        <f t="shared" si="78"/>
        <v>45138</v>
      </c>
      <c r="F995" s="213">
        <f>F994+7</f>
        <v>45143</v>
      </c>
      <c r="G995" s="213">
        <f t="shared" si="79"/>
        <v>45180</v>
      </c>
      <c r="H995" s="216"/>
    </row>
    <row r="996" spans="1:8">
      <c r="A996" s="226"/>
      <c r="B996" s="229"/>
      <c r="C996" s="235"/>
      <c r="D996" s="253"/>
      <c r="E996" s="219"/>
      <c r="F996" s="219"/>
      <c r="G996" s="219"/>
      <c r="H996" s="216"/>
    </row>
    <row r="997" spans="1:8">
      <c r="A997" s="226" t="s">
        <v>1578</v>
      </c>
      <c r="B997" s="233"/>
      <c r="C997" s="233"/>
      <c r="D997" s="232"/>
      <c r="E997" s="231"/>
      <c r="F997" s="230"/>
      <c r="G997" s="230"/>
      <c r="H997" s="216"/>
    </row>
    <row r="998" spans="1:8">
      <c r="A998" s="226"/>
      <c r="B998" s="885" t="s">
        <v>22</v>
      </c>
      <c r="C998" s="885" t="s">
        <v>23</v>
      </c>
      <c r="D998" s="887" t="s">
        <v>24</v>
      </c>
      <c r="E998" s="215" t="s">
        <v>141</v>
      </c>
      <c r="F998" s="215" t="s">
        <v>141</v>
      </c>
      <c r="G998" s="215" t="s">
        <v>1578</v>
      </c>
      <c r="H998" s="237"/>
    </row>
    <row r="999" spans="1:8">
      <c r="A999" s="226"/>
      <c r="B999" s="886"/>
      <c r="C999" s="886"/>
      <c r="D999" s="888"/>
      <c r="E999" s="215" t="s">
        <v>1130</v>
      </c>
      <c r="F999" s="215" t="s">
        <v>26</v>
      </c>
      <c r="G999" s="215" t="s">
        <v>27</v>
      </c>
      <c r="H999" s="237"/>
    </row>
    <row r="1000" spans="1:8" ht="16.5" customHeight="1">
      <c r="A1000" s="226"/>
      <c r="B1000" s="223" t="s">
        <v>332</v>
      </c>
      <c r="C1000" s="223" t="s">
        <v>1572</v>
      </c>
      <c r="D1000" s="880" t="s">
        <v>1577</v>
      </c>
      <c r="E1000" s="213">
        <f t="shared" ref="E1000:E1005" si="80">F1000-5</f>
        <v>45103</v>
      </c>
      <c r="F1000" s="213">
        <v>45108</v>
      </c>
      <c r="G1000" s="213">
        <f t="shared" ref="G1000:G1005" si="81">F1000+36</f>
        <v>45144</v>
      </c>
      <c r="H1000" s="237"/>
    </row>
    <row r="1001" spans="1:8">
      <c r="A1001" s="226"/>
      <c r="B1001" s="223" t="s">
        <v>474</v>
      </c>
      <c r="C1001" s="223" t="s">
        <v>1570</v>
      </c>
      <c r="D1001" s="880"/>
      <c r="E1001" s="213">
        <f t="shared" si="80"/>
        <v>45110</v>
      </c>
      <c r="F1001" s="213">
        <f>F1000+7</f>
        <v>45115</v>
      </c>
      <c r="G1001" s="213">
        <f t="shared" si="81"/>
        <v>45151</v>
      </c>
      <c r="H1001" s="270"/>
    </row>
    <row r="1002" spans="1:8">
      <c r="A1002" s="226"/>
      <c r="B1002" s="223" t="s">
        <v>475</v>
      </c>
      <c r="C1002" s="223" t="s">
        <v>165</v>
      </c>
      <c r="D1002" s="880"/>
      <c r="E1002" s="213">
        <f t="shared" si="80"/>
        <v>45117</v>
      </c>
      <c r="F1002" s="213">
        <f>F1001+7</f>
        <v>45122</v>
      </c>
      <c r="G1002" s="213">
        <f t="shared" si="81"/>
        <v>45158</v>
      </c>
      <c r="H1002" s="270"/>
    </row>
    <row r="1003" spans="1:8">
      <c r="A1003" s="226"/>
      <c r="B1003" s="223"/>
      <c r="C1003" s="223"/>
      <c r="D1003" s="880"/>
      <c r="E1003" s="213">
        <f t="shared" si="80"/>
        <v>45124</v>
      </c>
      <c r="F1003" s="213">
        <f>F1002+7</f>
        <v>45129</v>
      </c>
      <c r="G1003" s="213">
        <f t="shared" si="81"/>
        <v>45165</v>
      </c>
      <c r="H1003" s="270"/>
    </row>
    <row r="1004" spans="1:8">
      <c r="A1004" s="226"/>
      <c r="B1004" s="223" t="s">
        <v>476</v>
      </c>
      <c r="C1004" s="223" t="s">
        <v>81</v>
      </c>
      <c r="D1004" s="880"/>
      <c r="E1004" s="213">
        <f t="shared" si="80"/>
        <v>45131</v>
      </c>
      <c r="F1004" s="213">
        <f>F1003+7</f>
        <v>45136</v>
      </c>
      <c r="G1004" s="213">
        <f t="shared" si="81"/>
        <v>45172</v>
      </c>
      <c r="H1004" s="270"/>
    </row>
    <row r="1005" spans="1:8">
      <c r="A1005" s="226"/>
      <c r="B1005" s="223" t="s">
        <v>1179</v>
      </c>
      <c r="C1005" s="223"/>
      <c r="D1005" s="880"/>
      <c r="E1005" s="213">
        <f t="shared" si="80"/>
        <v>45138</v>
      </c>
      <c r="F1005" s="213">
        <f>F1004+7</f>
        <v>45143</v>
      </c>
      <c r="G1005" s="213">
        <f t="shared" si="81"/>
        <v>45179</v>
      </c>
      <c r="H1005" s="270"/>
    </row>
    <row r="1006" spans="1:8">
      <c r="A1006" s="226"/>
      <c r="B1006" s="221"/>
      <c r="C1006" s="235"/>
      <c r="D1006" s="220"/>
      <c r="E1006" s="219"/>
      <c r="F1006" s="219"/>
      <c r="G1006" s="216"/>
      <c r="H1006" s="216"/>
    </row>
    <row r="1007" spans="1:8">
      <c r="A1007" s="226" t="s">
        <v>117</v>
      </c>
      <c r="D1007" s="217"/>
      <c r="E1007" s="216"/>
      <c r="F1007" s="216"/>
      <c r="G1007" s="216"/>
      <c r="H1007" s="216"/>
    </row>
    <row r="1008" spans="1:8">
      <c r="A1008" s="216"/>
      <c r="B1008" s="885" t="s">
        <v>22</v>
      </c>
      <c r="C1008" s="885" t="s">
        <v>23</v>
      </c>
      <c r="D1008" s="887" t="s">
        <v>24</v>
      </c>
      <c r="E1008" s="215" t="s">
        <v>141</v>
      </c>
      <c r="F1008" s="215" t="s">
        <v>141</v>
      </c>
      <c r="G1008" s="215" t="s">
        <v>117</v>
      </c>
      <c r="H1008" s="216"/>
    </row>
    <row r="1009" spans="1:8">
      <c r="A1009" s="216"/>
      <c r="B1009" s="886"/>
      <c r="C1009" s="886"/>
      <c r="D1009" s="888"/>
      <c r="E1009" s="215" t="s">
        <v>1130</v>
      </c>
      <c r="F1009" s="215" t="s">
        <v>26</v>
      </c>
      <c r="G1009" s="213" t="s">
        <v>27</v>
      </c>
      <c r="H1009" s="216"/>
    </row>
    <row r="1010" spans="1:8">
      <c r="A1010" s="216"/>
      <c r="B1010" s="223" t="s">
        <v>1576</v>
      </c>
      <c r="C1010" s="223" t="s">
        <v>1575</v>
      </c>
      <c r="D1010" s="892" t="s">
        <v>1574</v>
      </c>
      <c r="E1010" s="213">
        <f>F1010-4</f>
        <v>45100</v>
      </c>
      <c r="F1010" s="213">
        <v>45104</v>
      </c>
      <c r="G1010" s="213">
        <f>F1010+40</f>
        <v>45144</v>
      </c>
      <c r="H1010" s="216"/>
    </row>
    <row r="1011" spans="1:8">
      <c r="A1011" s="216"/>
      <c r="B1011" s="223" t="s">
        <v>302</v>
      </c>
      <c r="C1011" s="223" t="s">
        <v>303</v>
      </c>
      <c r="D1011" s="893"/>
      <c r="E1011" s="213">
        <f>F1011-4</f>
        <v>45107</v>
      </c>
      <c r="F1011" s="213">
        <f>F1010+7</f>
        <v>45111</v>
      </c>
      <c r="G1011" s="213">
        <f>F1011+40</f>
        <v>45151</v>
      </c>
      <c r="H1011" s="216"/>
    </row>
    <row r="1012" spans="1:8">
      <c r="A1012" s="216"/>
      <c r="B1012" s="223" t="s">
        <v>401</v>
      </c>
      <c r="C1012" s="223" t="s">
        <v>405</v>
      </c>
      <c r="D1012" s="893"/>
      <c r="E1012" s="213">
        <f>F1012-4</f>
        <v>45114</v>
      </c>
      <c r="F1012" s="213">
        <f>F1011+7</f>
        <v>45118</v>
      </c>
      <c r="G1012" s="213">
        <f>F1012+40</f>
        <v>45158</v>
      </c>
      <c r="H1012" s="216"/>
    </row>
    <row r="1013" spans="1:8">
      <c r="A1013" s="216"/>
      <c r="B1013" s="223" t="s">
        <v>402</v>
      </c>
      <c r="C1013" s="223" t="s">
        <v>406</v>
      </c>
      <c r="D1013" s="893"/>
      <c r="E1013" s="213">
        <f>F1013-4</f>
        <v>45121</v>
      </c>
      <c r="F1013" s="213">
        <f>F1012+7</f>
        <v>45125</v>
      </c>
      <c r="G1013" s="213">
        <f>F1013+40</f>
        <v>45165</v>
      </c>
      <c r="H1013" s="216"/>
    </row>
    <row r="1014" spans="1:8">
      <c r="A1014" s="216"/>
      <c r="B1014" s="223" t="s">
        <v>403</v>
      </c>
      <c r="C1014" s="223" t="s">
        <v>407</v>
      </c>
      <c r="D1014" s="894"/>
      <c r="E1014" s="213">
        <f>F1014-4</f>
        <v>45128</v>
      </c>
      <c r="F1014" s="213">
        <f>F1013+7</f>
        <v>45132</v>
      </c>
      <c r="G1014" s="213">
        <f>F1014+40</f>
        <v>45172</v>
      </c>
      <c r="H1014" s="216"/>
    </row>
    <row r="1015" spans="1:8">
      <c r="A1015" s="216"/>
      <c r="B1015" s="210"/>
      <c r="C1015" s="210"/>
      <c r="E1015" s="219"/>
      <c r="F1015" s="219"/>
      <c r="G1015" s="219"/>
      <c r="H1015" s="216"/>
    </row>
    <row r="1016" spans="1:8">
      <c r="A1016" s="216"/>
      <c r="B1016" s="885" t="s">
        <v>22</v>
      </c>
      <c r="C1016" s="885" t="s">
        <v>23</v>
      </c>
      <c r="D1016" s="887" t="s">
        <v>24</v>
      </c>
      <c r="E1016" s="215" t="s">
        <v>141</v>
      </c>
      <c r="F1016" s="215" t="s">
        <v>141</v>
      </c>
      <c r="G1016" s="215" t="s">
        <v>117</v>
      </c>
      <c r="H1016" s="216"/>
    </row>
    <row r="1017" spans="1:8">
      <c r="A1017" s="216"/>
      <c r="B1017" s="886"/>
      <c r="C1017" s="886"/>
      <c r="D1017" s="888"/>
      <c r="E1017" s="215" t="s">
        <v>1130</v>
      </c>
      <c r="F1017" s="215" t="s">
        <v>26</v>
      </c>
      <c r="G1017" s="213" t="s">
        <v>27</v>
      </c>
      <c r="H1017" s="216"/>
    </row>
    <row r="1018" spans="1:8" ht="16.5" customHeight="1">
      <c r="A1018" s="216"/>
      <c r="B1018" s="223" t="s">
        <v>332</v>
      </c>
      <c r="C1018" s="223" t="s">
        <v>1572</v>
      </c>
      <c r="D1018" s="880" t="s">
        <v>1571</v>
      </c>
      <c r="E1018" s="213">
        <f t="shared" ref="E1018:E1023" si="82">F1018-5</f>
        <v>45103</v>
      </c>
      <c r="F1018" s="213">
        <v>45108</v>
      </c>
      <c r="G1018" s="213">
        <f t="shared" ref="G1018:G1023" si="83">F1018+40</f>
        <v>45148</v>
      </c>
      <c r="H1018" s="216"/>
    </row>
    <row r="1019" spans="1:8">
      <c r="A1019" s="216"/>
      <c r="B1019" s="223" t="s">
        <v>474</v>
      </c>
      <c r="C1019" s="223" t="s">
        <v>1570</v>
      </c>
      <c r="D1019" s="880"/>
      <c r="E1019" s="213">
        <f t="shared" si="82"/>
        <v>45110</v>
      </c>
      <c r="F1019" s="213">
        <f>F1018+7</f>
        <v>45115</v>
      </c>
      <c r="G1019" s="213">
        <f t="shared" si="83"/>
        <v>45155</v>
      </c>
      <c r="H1019" s="216"/>
    </row>
    <row r="1020" spans="1:8">
      <c r="A1020" s="216"/>
      <c r="B1020" s="223" t="s">
        <v>475</v>
      </c>
      <c r="C1020" s="223" t="s">
        <v>165</v>
      </c>
      <c r="D1020" s="880"/>
      <c r="E1020" s="213">
        <f t="shared" si="82"/>
        <v>45117</v>
      </c>
      <c r="F1020" s="213">
        <f>F1019+7</f>
        <v>45122</v>
      </c>
      <c r="G1020" s="213">
        <f t="shared" si="83"/>
        <v>45162</v>
      </c>
      <c r="H1020" s="216"/>
    </row>
    <row r="1021" spans="1:8">
      <c r="A1021" s="216"/>
      <c r="B1021" s="223"/>
      <c r="C1021" s="223"/>
      <c r="D1021" s="880"/>
      <c r="E1021" s="213">
        <f t="shared" si="82"/>
        <v>45124</v>
      </c>
      <c r="F1021" s="213">
        <f>F1020+7</f>
        <v>45129</v>
      </c>
      <c r="G1021" s="213">
        <f t="shared" si="83"/>
        <v>45169</v>
      </c>
      <c r="H1021" s="216"/>
    </row>
    <row r="1022" spans="1:8">
      <c r="A1022" s="216"/>
      <c r="B1022" s="223" t="s">
        <v>476</v>
      </c>
      <c r="C1022" s="223" t="s">
        <v>81</v>
      </c>
      <c r="D1022" s="880"/>
      <c r="E1022" s="213">
        <f t="shared" si="82"/>
        <v>45131</v>
      </c>
      <c r="F1022" s="213">
        <f>F1021+7</f>
        <v>45136</v>
      </c>
      <c r="G1022" s="213">
        <f t="shared" si="83"/>
        <v>45176</v>
      </c>
      <c r="H1022" s="216"/>
    </row>
    <row r="1023" spans="1:8">
      <c r="A1023" s="216"/>
      <c r="B1023" s="223" t="s">
        <v>1179</v>
      </c>
      <c r="C1023" s="223"/>
      <c r="D1023" s="880"/>
      <c r="E1023" s="213">
        <f t="shared" si="82"/>
        <v>45138</v>
      </c>
      <c r="F1023" s="213">
        <f>F1022+7</f>
        <v>45143</v>
      </c>
      <c r="G1023" s="213">
        <f t="shared" si="83"/>
        <v>45183</v>
      </c>
      <c r="H1023" s="216"/>
    </row>
    <row r="1024" spans="1:8">
      <c r="A1024" s="216"/>
      <c r="B1024" s="221"/>
      <c r="C1024" s="235"/>
      <c r="D1024" s="253"/>
      <c r="E1024" s="219"/>
      <c r="F1024" s="219"/>
      <c r="G1024" s="219"/>
      <c r="H1024" s="216"/>
    </row>
    <row r="1025" spans="1:8">
      <c r="A1025" s="226" t="s">
        <v>115</v>
      </c>
      <c r="B1025" s="210"/>
      <c r="C1025" s="210"/>
      <c r="E1025" s="216"/>
      <c r="F1025" s="216"/>
      <c r="G1025" s="216"/>
      <c r="H1025" s="216"/>
    </row>
    <row r="1026" spans="1:8">
      <c r="A1026" s="216"/>
      <c r="B1026" s="885" t="s">
        <v>22</v>
      </c>
      <c r="C1026" s="885" t="s">
        <v>23</v>
      </c>
      <c r="D1026" s="887" t="s">
        <v>24</v>
      </c>
      <c r="E1026" s="215" t="s">
        <v>141</v>
      </c>
      <c r="F1026" s="215" t="s">
        <v>141</v>
      </c>
      <c r="G1026" s="213" t="s">
        <v>115</v>
      </c>
      <c r="H1026" s="216"/>
    </row>
    <row r="1027" spans="1:8">
      <c r="A1027" s="216"/>
      <c r="B1027" s="886"/>
      <c r="C1027" s="886"/>
      <c r="D1027" s="888"/>
      <c r="E1027" s="215" t="s">
        <v>1130</v>
      </c>
      <c r="F1027" s="215" t="s">
        <v>26</v>
      </c>
      <c r="G1027" s="215" t="s">
        <v>27</v>
      </c>
      <c r="H1027" s="216"/>
    </row>
    <row r="1028" spans="1:8" ht="16.5" customHeight="1">
      <c r="A1028" s="216"/>
      <c r="B1028" s="223" t="s">
        <v>332</v>
      </c>
      <c r="C1028" s="223" t="s">
        <v>1572</v>
      </c>
      <c r="D1028" s="880" t="s">
        <v>1571</v>
      </c>
      <c r="E1028" s="213">
        <f t="shared" ref="E1028:E1033" si="84">F1028-5</f>
        <v>45103</v>
      </c>
      <c r="F1028" s="213">
        <v>45108</v>
      </c>
      <c r="G1028" s="213">
        <f t="shared" ref="G1028:G1033" si="85">F1028+42</f>
        <v>45150</v>
      </c>
      <c r="H1028" s="216"/>
    </row>
    <row r="1029" spans="1:8">
      <c r="A1029" s="216"/>
      <c r="B1029" s="223" t="s">
        <v>474</v>
      </c>
      <c r="C1029" s="223" t="s">
        <v>1570</v>
      </c>
      <c r="D1029" s="880"/>
      <c r="E1029" s="213">
        <f t="shared" si="84"/>
        <v>45110</v>
      </c>
      <c r="F1029" s="213">
        <f>F1028+7</f>
        <v>45115</v>
      </c>
      <c r="G1029" s="213">
        <f t="shared" si="85"/>
        <v>45157</v>
      </c>
      <c r="H1029" s="216"/>
    </row>
    <row r="1030" spans="1:8">
      <c r="A1030" s="216"/>
      <c r="B1030" s="223" t="s">
        <v>475</v>
      </c>
      <c r="C1030" s="223" t="s">
        <v>165</v>
      </c>
      <c r="D1030" s="880"/>
      <c r="E1030" s="213">
        <f t="shared" si="84"/>
        <v>45117</v>
      </c>
      <c r="F1030" s="213">
        <f>F1029+7</f>
        <v>45122</v>
      </c>
      <c r="G1030" s="213">
        <f t="shared" si="85"/>
        <v>45164</v>
      </c>
      <c r="H1030" s="216"/>
    </row>
    <row r="1031" spans="1:8">
      <c r="A1031" s="216"/>
      <c r="B1031" s="223"/>
      <c r="C1031" s="223"/>
      <c r="D1031" s="880"/>
      <c r="E1031" s="213">
        <f t="shared" si="84"/>
        <v>45124</v>
      </c>
      <c r="F1031" s="213">
        <f>F1030+7</f>
        <v>45129</v>
      </c>
      <c r="G1031" s="213">
        <f t="shared" si="85"/>
        <v>45171</v>
      </c>
      <c r="H1031" s="216"/>
    </row>
    <row r="1032" spans="1:8">
      <c r="A1032" s="216"/>
      <c r="B1032" s="223" t="s">
        <v>476</v>
      </c>
      <c r="C1032" s="223" t="s">
        <v>81</v>
      </c>
      <c r="D1032" s="880"/>
      <c r="E1032" s="213">
        <f t="shared" si="84"/>
        <v>45131</v>
      </c>
      <c r="F1032" s="213">
        <f>F1031+7</f>
        <v>45136</v>
      </c>
      <c r="G1032" s="213">
        <f t="shared" si="85"/>
        <v>45178</v>
      </c>
      <c r="H1032" s="216"/>
    </row>
    <row r="1033" spans="1:8">
      <c r="A1033" s="216"/>
      <c r="B1033" s="223" t="s">
        <v>1179</v>
      </c>
      <c r="C1033" s="223"/>
      <c r="D1033" s="880"/>
      <c r="E1033" s="213">
        <f t="shared" si="84"/>
        <v>45138</v>
      </c>
      <c r="F1033" s="213">
        <f>F1032+7</f>
        <v>45143</v>
      </c>
      <c r="G1033" s="213">
        <f t="shared" si="85"/>
        <v>45185</v>
      </c>
      <c r="H1033" s="216"/>
    </row>
    <row r="1034" spans="1:8">
      <c r="A1034" s="216"/>
      <c r="B1034" s="240"/>
      <c r="C1034" s="240"/>
      <c r="D1034" s="253"/>
      <c r="E1034" s="219"/>
      <c r="F1034" s="219"/>
      <c r="G1034" s="219"/>
      <c r="H1034" s="216"/>
    </row>
    <row r="1035" spans="1:8">
      <c r="A1035" s="226" t="s">
        <v>1573</v>
      </c>
      <c r="B1035" s="210"/>
      <c r="C1035" s="210"/>
      <c r="E1035" s="216"/>
      <c r="F1035" s="216"/>
      <c r="G1035" s="216"/>
      <c r="H1035" s="216"/>
    </row>
    <row r="1036" spans="1:8">
      <c r="A1036" s="216"/>
      <c r="B1036" s="885" t="s">
        <v>22</v>
      </c>
      <c r="C1036" s="885" t="s">
        <v>23</v>
      </c>
      <c r="D1036" s="887" t="s">
        <v>24</v>
      </c>
      <c r="E1036" s="215" t="s">
        <v>141</v>
      </c>
      <c r="F1036" s="215" t="s">
        <v>141</v>
      </c>
      <c r="G1036" s="213" t="s">
        <v>1573</v>
      </c>
      <c r="H1036" s="216"/>
    </row>
    <row r="1037" spans="1:8">
      <c r="A1037" s="216"/>
      <c r="B1037" s="886"/>
      <c r="C1037" s="886"/>
      <c r="D1037" s="888"/>
      <c r="E1037" s="215" t="s">
        <v>1130</v>
      </c>
      <c r="F1037" s="215" t="s">
        <v>26</v>
      </c>
      <c r="G1037" s="215" t="s">
        <v>27</v>
      </c>
      <c r="H1037" s="216"/>
    </row>
    <row r="1038" spans="1:8" ht="16.5" customHeight="1">
      <c r="A1038" s="216"/>
      <c r="B1038" s="223" t="s">
        <v>332</v>
      </c>
      <c r="C1038" s="223" t="s">
        <v>1572</v>
      </c>
      <c r="D1038" s="880" t="s">
        <v>1571</v>
      </c>
      <c r="E1038" s="213">
        <f t="shared" ref="E1038:E1043" si="86">F1038-5</f>
        <v>45103</v>
      </c>
      <c r="F1038" s="213">
        <v>45108</v>
      </c>
      <c r="G1038" s="213">
        <f t="shared" ref="G1038:G1043" si="87">F1038+45</f>
        <v>45153</v>
      </c>
      <c r="H1038" s="216"/>
    </row>
    <row r="1039" spans="1:8">
      <c r="A1039" s="216"/>
      <c r="B1039" s="223" t="s">
        <v>474</v>
      </c>
      <c r="C1039" s="223" t="s">
        <v>1570</v>
      </c>
      <c r="D1039" s="880"/>
      <c r="E1039" s="213">
        <f t="shared" si="86"/>
        <v>45110</v>
      </c>
      <c r="F1039" s="213">
        <f>F1038+7</f>
        <v>45115</v>
      </c>
      <c r="G1039" s="213">
        <f t="shared" si="87"/>
        <v>45160</v>
      </c>
      <c r="H1039" s="216"/>
    </row>
    <row r="1040" spans="1:8">
      <c r="A1040" s="216"/>
      <c r="B1040" s="223" t="s">
        <v>475</v>
      </c>
      <c r="C1040" s="223" t="s">
        <v>165</v>
      </c>
      <c r="D1040" s="880"/>
      <c r="E1040" s="213">
        <f t="shared" si="86"/>
        <v>45117</v>
      </c>
      <c r="F1040" s="213">
        <f>F1039+7</f>
        <v>45122</v>
      </c>
      <c r="G1040" s="213">
        <f t="shared" si="87"/>
        <v>45167</v>
      </c>
      <c r="H1040" s="216"/>
    </row>
    <row r="1041" spans="1:8">
      <c r="A1041" s="216"/>
      <c r="B1041" s="223"/>
      <c r="C1041" s="223"/>
      <c r="D1041" s="880"/>
      <c r="E1041" s="213">
        <f t="shared" si="86"/>
        <v>45124</v>
      </c>
      <c r="F1041" s="213">
        <f>F1040+7</f>
        <v>45129</v>
      </c>
      <c r="G1041" s="213">
        <f t="shared" si="87"/>
        <v>45174</v>
      </c>
      <c r="H1041" s="216"/>
    </row>
    <row r="1042" spans="1:8">
      <c r="A1042" s="216"/>
      <c r="B1042" s="223" t="s">
        <v>476</v>
      </c>
      <c r="C1042" s="223" t="s">
        <v>81</v>
      </c>
      <c r="D1042" s="880"/>
      <c r="E1042" s="213">
        <f t="shared" si="86"/>
        <v>45131</v>
      </c>
      <c r="F1042" s="213">
        <f>F1041+7</f>
        <v>45136</v>
      </c>
      <c r="G1042" s="213">
        <f t="shared" si="87"/>
        <v>45181</v>
      </c>
      <c r="H1042" s="216"/>
    </row>
    <row r="1043" spans="1:8">
      <c r="A1043" s="216"/>
      <c r="B1043" s="223" t="s">
        <v>1179</v>
      </c>
      <c r="C1043" s="223"/>
      <c r="D1043" s="880"/>
      <c r="E1043" s="213">
        <f t="shared" si="86"/>
        <v>45138</v>
      </c>
      <c r="F1043" s="213">
        <f>F1042+7</f>
        <v>45143</v>
      </c>
      <c r="G1043" s="213">
        <f t="shared" si="87"/>
        <v>45188</v>
      </c>
      <c r="H1043" s="216"/>
    </row>
    <row r="1044" spans="1:8">
      <c r="A1044" s="216"/>
      <c r="B1044" s="221"/>
      <c r="C1044" s="235"/>
      <c r="D1044" s="253"/>
      <c r="E1044" s="219"/>
      <c r="F1044" s="219"/>
      <c r="G1044" s="219"/>
      <c r="H1044" s="216"/>
    </row>
    <row r="1045" spans="1:8">
      <c r="A1045" s="884" t="s">
        <v>1569</v>
      </c>
      <c r="B1045" s="884"/>
      <c r="C1045" s="233"/>
      <c r="D1045" s="232"/>
      <c r="E1045" s="231"/>
      <c r="F1045" s="230"/>
      <c r="G1045" s="230"/>
      <c r="H1045" s="245"/>
    </row>
    <row r="1046" spans="1:8" ht="16.5" customHeight="1">
      <c r="A1046" s="216"/>
      <c r="B1046" s="885" t="s">
        <v>688</v>
      </c>
      <c r="C1046" s="885" t="s">
        <v>23</v>
      </c>
      <c r="D1046" s="887" t="s">
        <v>24</v>
      </c>
      <c r="E1046" s="215" t="s">
        <v>141</v>
      </c>
      <c r="F1046" s="215" t="s">
        <v>141</v>
      </c>
      <c r="G1046" s="213" t="s">
        <v>1568</v>
      </c>
    </row>
    <row r="1047" spans="1:8">
      <c r="A1047" s="216"/>
      <c r="B1047" s="886"/>
      <c r="C1047" s="886"/>
      <c r="D1047" s="888"/>
      <c r="E1047" s="215" t="s">
        <v>1130</v>
      </c>
      <c r="F1047" s="215" t="s">
        <v>26</v>
      </c>
      <c r="G1047" s="215" t="s">
        <v>27</v>
      </c>
    </row>
    <row r="1048" spans="1:8" ht="16.5" customHeight="1">
      <c r="A1048" s="216"/>
      <c r="B1048" s="223" t="s">
        <v>1567</v>
      </c>
      <c r="C1048" s="223" t="s">
        <v>1566</v>
      </c>
      <c r="D1048" s="880" t="s">
        <v>1565</v>
      </c>
      <c r="E1048" s="213">
        <f>F1048-4</f>
        <v>45105</v>
      </c>
      <c r="F1048" s="213">
        <v>45109</v>
      </c>
      <c r="G1048" s="213">
        <f>F1048+36</f>
        <v>45145</v>
      </c>
    </row>
    <row r="1049" spans="1:8">
      <c r="A1049" s="216"/>
      <c r="B1049" s="223" t="s">
        <v>1564</v>
      </c>
      <c r="C1049" s="223" t="s">
        <v>1563</v>
      </c>
      <c r="D1049" s="880"/>
      <c r="E1049" s="213">
        <f>F1049-4</f>
        <v>45112</v>
      </c>
      <c r="F1049" s="213">
        <f>F1048+7</f>
        <v>45116</v>
      </c>
      <c r="G1049" s="213">
        <f>F1049+36</f>
        <v>45152</v>
      </c>
    </row>
    <row r="1050" spans="1:8">
      <c r="A1050" s="216"/>
      <c r="B1050" s="223" t="s">
        <v>1562</v>
      </c>
      <c r="C1050" s="223" t="s">
        <v>1561</v>
      </c>
      <c r="D1050" s="880"/>
      <c r="E1050" s="213">
        <f>F1050-4</f>
        <v>45119</v>
      </c>
      <c r="F1050" s="213">
        <f>F1049+7</f>
        <v>45123</v>
      </c>
      <c r="G1050" s="213">
        <f>F1050+36</f>
        <v>45159</v>
      </c>
    </row>
    <row r="1051" spans="1:8">
      <c r="A1051" s="216"/>
      <c r="B1051" s="223" t="s">
        <v>1560</v>
      </c>
      <c r="C1051" s="223" t="s">
        <v>1559</v>
      </c>
      <c r="D1051" s="880"/>
      <c r="E1051" s="213">
        <f>F1051-4</f>
        <v>45126</v>
      </c>
      <c r="F1051" s="213">
        <f>F1050+7</f>
        <v>45130</v>
      </c>
      <c r="G1051" s="213">
        <f>F1051+36</f>
        <v>45166</v>
      </c>
    </row>
    <row r="1052" spans="1:8">
      <c r="A1052" s="216"/>
      <c r="B1052" s="223" t="s">
        <v>1558</v>
      </c>
      <c r="C1052" s="223" t="s">
        <v>1557</v>
      </c>
      <c r="D1052" s="880"/>
      <c r="E1052" s="213">
        <f>F1052-4</f>
        <v>45133</v>
      </c>
      <c r="F1052" s="213">
        <f>F1051+7</f>
        <v>45137</v>
      </c>
      <c r="G1052" s="213">
        <f>F1052+36</f>
        <v>45173</v>
      </c>
      <c r="H1052" s="245"/>
    </row>
    <row r="1053" spans="1:8">
      <c r="A1053" s="216"/>
      <c r="B1053" s="280"/>
      <c r="C1053" s="279"/>
      <c r="D1053" s="220"/>
      <c r="E1053" s="219"/>
      <c r="F1053" s="219"/>
      <c r="G1053" s="219"/>
      <c r="H1053" s="245"/>
    </row>
    <row r="1054" spans="1:8">
      <c r="A1054" s="884" t="s">
        <v>1556</v>
      </c>
      <c r="B1054" s="884"/>
      <c r="D1054" s="217"/>
      <c r="E1054" s="216"/>
      <c r="F1054" s="216"/>
      <c r="G1054" s="216"/>
      <c r="H1054" s="216"/>
    </row>
    <row r="1055" spans="1:8">
      <c r="A1055" s="216"/>
      <c r="B1055" s="885" t="s">
        <v>1555</v>
      </c>
      <c r="C1055" s="885" t="s">
        <v>23</v>
      </c>
      <c r="D1055" s="887" t="s">
        <v>24</v>
      </c>
      <c r="E1055" s="215" t="s">
        <v>141</v>
      </c>
      <c r="F1055" s="215" t="s">
        <v>1554</v>
      </c>
      <c r="G1055" s="213" t="s">
        <v>1553</v>
      </c>
      <c r="H1055" s="215" t="s">
        <v>1552</v>
      </c>
    </row>
    <row r="1056" spans="1:8">
      <c r="A1056" s="216"/>
      <c r="B1056" s="886"/>
      <c r="C1056" s="886"/>
      <c r="D1056" s="888"/>
      <c r="E1056" s="215" t="s">
        <v>1130</v>
      </c>
      <c r="F1056" s="215" t="s">
        <v>26</v>
      </c>
      <c r="G1056" s="215" t="s">
        <v>27</v>
      </c>
      <c r="H1056" s="215" t="s">
        <v>27</v>
      </c>
    </row>
    <row r="1057" spans="1:8" ht="16.5" customHeight="1">
      <c r="A1057" s="216"/>
      <c r="B1057" s="223" t="s">
        <v>1212</v>
      </c>
      <c r="C1057" s="223" t="s">
        <v>1211</v>
      </c>
      <c r="D1057" s="892" t="s">
        <v>1551</v>
      </c>
      <c r="E1057" s="213">
        <f t="shared" ref="E1057:E1062" si="88">F1057-4</f>
        <v>45100</v>
      </c>
      <c r="F1057" s="213">
        <v>45104</v>
      </c>
      <c r="G1057" s="213">
        <f t="shared" ref="G1057:G1062" si="89">F1057+21</f>
        <v>45125</v>
      </c>
      <c r="H1057" s="271" t="s">
        <v>1550</v>
      </c>
    </row>
    <row r="1058" spans="1:8">
      <c r="A1058" s="216"/>
      <c r="B1058" s="223" t="s">
        <v>459</v>
      </c>
      <c r="C1058" s="223" t="s">
        <v>1209</v>
      </c>
      <c r="D1058" s="893"/>
      <c r="E1058" s="213">
        <f t="shared" si="88"/>
        <v>45107</v>
      </c>
      <c r="F1058" s="213">
        <f>F1057+7</f>
        <v>45111</v>
      </c>
      <c r="G1058" s="213">
        <f t="shared" si="89"/>
        <v>45132</v>
      </c>
      <c r="H1058" s="271" t="s">
        <v>1550</v>
      </c>
    </row>
    <row r="1059" spans="1:8">
      <c r="A1059" s="216"/>
      <c r="B1059" s="223" t="s">
        <v>1208</v>
      </c>
      <c r="C1059" s="223" t="s">
        <v>1207</v>
      </c>
      <c r="D1059" s="893"/>
      <c r="E1059" s="213">
        <f t="shared" si="88"/>
        <v>45114</v>
      </c>
      <c r="F1059" s="213">
        <f>F1058+7</f>
        <v>45118</v>
      </c>
      <c r="G1059" s="213">
        <f t="shared" si="89"/>
        <v>45139</v>
      </c>
      <c r="H1059" s="271" t="s">
        <v>1549</v>
      </c>
    </row>
    <row r="1060" spans="1:8">
      <c r="A1060" s="216"/>
      <c r="B1060" s="223" t="s">
        <v>460</v>
      </c>
      <c r="C1060" s="223" t="s">
        <v>1206</v>
      </c>
      <c r="D1060" s="893"/>
      <c r="E1060" s="213">
        <f t="shared" si="88"/>
        <v>45121</v>
      </c>
      <c r="F1060" s="213">
        <f>F1059+7</f>
        <v>45125</v>
      </c>
      <c r="G1060" s="213">
        <f t="shared" si="89"/>
        <v>45146</v>
      </c>
      <c r="H1060" s="271" t="s">
        <v>1549</v>
      </c>
    </row>
    <row r="1061" spans="1:8">
      <c r="A1061" s="216"/>
      <c r="B1061" s="223" t="s">
        <v>461</v>
      </c>
      <c r="C1061" s="223" t="s">
        <v>1205</v>
      </c>
      <c r="D1061" s="893"/>
      <c r="E1061" s="213">
        <f t="shared" si="88"/>
        <v>45128</v>
      </c>
      <c r="F1061" s="213">
        <f>F1060+7</f>
        <v>45132</v>
      </c>
      <c r="G1061" s="213">
        <f t="shared" si="89"/>
        <v>45153</v>
      </c>
      <c r="H1061" s="271" t="s">
        <v>1549</v>
      </c>
    </row>
    <row r="1062" spans="1:8">
      <c r="A1062" s="216"/>
      <c r="B1062" s="223" t="s">
        <v>462</v>
      </c>
      <c r="C1062" s="223" t="s">
        <v>1204</v>
      </c>
      <c r="D1062" s="894"/>
      <c r="E1062" s="213">
        <f t="shared" si="88"/>
        <v>45135</v>
      </c>
      <c r="F1062" s="213">
        <f>F1061+7</f>
        <v>45139</v>
      </c>
      <c r="G1062" s="213">
        <f t="shared" si="89"/>
        <v>45160</v>
      </c>
      <c r="H1062" s="271" t="s">
        <v>1549</v>
      </c>
    </row>
    <row r="1064" spans="1:8" s="244" customFormat="1">
      <c r="A1064" s="891" t="s">
        <v>221</v>
      </c>
      <c r="B1064" s="891"/>
      <c r="C1064" s="891"/>
      <c r="D1064" s="891"/>
      <c r="E1064" s="891"/>
      <c r="F1064" s="891"/>
      <c r="G1064" s="891"/>
      <c r="H1064" s="249"/>
    </row>
    <row r="1065" spans="1:8">
      <c r="A1065" s="251" t="s">
        <v>222</v>
      </c>
    </row>
    <row r="1066" spans="1:8">
      <c r="B1066" s="885" t="s">
        <v>688</v>
      </c>
      <c r="C1066" s="885" t="s">
        <v>806</v>
      </c>
      <c r="D1066" s="889" t="s">
        <v>24</v>
      </c>
      <c r="E1066" s="267" t="s">
        <v>141</v>
      </c>
      <c r="F1066" s="267" t="s">
        <v>141</v>
      </c>
      <c r="G1066" s="267" t="s">
        <v>1542</v>
      </c>
    </row>
    <row r="1067" spans="1:8">
      <c r="B1067" s="886"/>
      <c r="C1067" s="886"/>
      <c r="D1067" s="890"/>
      <c r="E1067" s="267" t="s">
        <v>1130</v>
      </c>
      <c r="F1067" s="267" t="s">
        <v>26</v>
      </c>
      <c r="G1067" s="267" t="s">
        <v>27</v>
      </c>
    </row>
    <row r="1068" spans="1:8" ht="16.5" customHeight="1">
      <c r="B1068" s="242" t="s">
        <v>1544</v>
      </c>
      <c r="C1068" s="242" t="s">
        <v>640</v>
      </c>
      <c r="D1068" s="880" t="s">
        <v>1548</v>
      </c>
      <c r="E1068" s="213">
        <f>F1068-3</f>
        <v>45106</v>
      </c>
      <c r="F1068" s="213">
        <v>45109</v>
      </c>
      <c r="G1068" s="213">
        <f>F1068+2</f>
        <v>45111</v>
      </c>
    </row>
    <row r="1069" spans="1:8">
      <c r="B1069" s="242" t="s">
        <v>1544</v>
      </c>
      <c r="C1069" s="242" t="s">
        <v>1547</v>
      </c>
      <c r="D1069" s="880"/>
      <c r="E1069" s="213">
        <f>F1069-3</f>
        <v>45113</v>
      </c>
      <c r="F1069" s="213">
        <f>F1068+7</f>
        <v>45116</v>
      </c>
      <c r="G1069" s="213">
        <f>F1069+2</f>
        <v>45118</v>
      </c>
    </row>
    <row r="1070" spans="1:8">
      <c r="B1070" s="242" t="s">
        <v>1544</v>
      </c>
      <c r="C1070" s="242" t="s">
        <v>1546</v>
      </c>
      <c r="D1070" s="880"/>
      <c r="E1070" s="213">
        <f>F1070-3</f>
        <v>45120</v>
      </c>
      <c r="F1070" s="213">
        <f>F1069+7</f>
        <v>45123</v>
      </c>
      <c r="G1070" s="213">
        <f>F1070+2</f>
        <v>45125</v>
      </c>
    </row>
    <row r="1071" spans="1:8">
      <c r="B1071" s="242" t="s">
        <v>1544</v>
      </c>
      <c r="C1071" s="242" t="s">
        <v>1545</v>
      </c>
      <c r="D1071" s="880"/>
      <c r="E1071" s="213">
        <f>F1071-3</f>
        <v>45127</v>
      </c>
      <c r="F1071" s="213">
        <f>F1070+7</f>
        <v>45130</v>
      </c>
      <c r="G1071" s="213">
        <f>F1071+2</f>
        <v>45132</v>
      </c>
    </row>
    <row r="1072" spans="1:8">
      <c r="B1072" s="242" t="s">
        <v>1544</v>
      </c>
      <c r="C1072" s="242" t="s">
        <v>1543</v>
      </c>
      <c r="D1072" s="880"/>
      <c r="E1072" s="213">
        <f>F1072-3</f>
        <v>45134</v>
      </c>
      <c r="F1072" s="213">
        <f>F1071+7</f>
        <v>45137</v>
      </c>
      <c r="G1072" s="213">
        <f>F1072+2</f>
        <v>45139</v>
      </c>
    </row>
    <row r="1073" spans="1:7">
      <c r="B1073" s="268"/>
      <c r="C1073" s="268"/>
      <c r="D1073" s="278"/>
      <c r="E1073" s="219"/>
      <c r="F1073" s="219"/>
      <c r="G1073" s="219"/>
    </row>
    <row r="1074" spans="1:7">
      <c r="B1074" s="885" t="s">
        <v>688</v>
      </c>
      <c r="C1074" s="885" t="s">
        <v>806</v>
      </c>
      <c r="D1074" s="889" t="s">
        <v>24</v>
      </c>
      <c r="E1074" s="267" t="s">
        <v>141</v>
      </c>
      <c r="F1074" s="267" t="s">
        <v>141</v>
      </c>
      <c r="G1074" s="267" t="s">
        <v>1542</v>
      </c>
    </row>
    <row r="1075" spans="1:7">
      <c r="B1075" s="886"/>
      <c r="C1075" s="886"/>
      <c r="D1075" s="890"/>
      <c r="E1075" s="267" t="s">
        <v>1130</v>
      </c>
      <c r="F1075" s="267" t="s">
        <v>26</v>
      </c>
      <c r="G1075" s="267" t="s">
        <v>27</v>
      </c>
    </row>
    <row r="1076" spans="1:7">
      <c r="B1076" s="242" t="s">
        <v>1538</v>
      </c>
      <c r="C1076" s="242" t="s">
        <v>1541</v>
      </c>
      <c r="D1076" s="881" t="s">
        <v>1540</v>
      </c>
      <c r="E1076" s="213">
        <f>F1076-3</f>
        <v>45110</v>
      </c>
      <c r="F1076" s="213">
        <v>45113</v>
      </c>
      <c r="G1076" s="213">
        <f>F1076+2</f>
        <v>45115</v>
      </c>
    </row>
    <row r="1077" spans="1:7">
      <c r="B1077" s="242" t="s">
        <v>1537</v>
      </c>
      <c r="C1077" s="242" t="s">
        <v>1539</v>
      </c>
      <c r="D1077" s="882"/>
      <c r="E1077" s="213">
        <f>F1077-3</f>
        <v>45117</v>
      </c>
      <c r="F1077" s="213">
        <f>F1076+7</f>
        <v>45120</v>
      </c>
      <c r="G1077" s="213">
        <f>F1077+2</f>
        <v>45122</v>
      </c>
    </row>
    <row r="1078" spans="1:7">
      <c r="B1078" s="242" t="s">
        <v>176</v>
      </c>
      <c r="C1078" s="242" t="s">
        <v>1539</v>
      </c>
      <c r="D1078" s="882"/>
      <c r="E1078" s="213">
        <f>F1078-3</f>
        <v>45124</v>
      </c>
      <c r="F1078" s="213">
        <f>F1077+7</f>
        <v>45127</v>
      </c>
      <c r="G1078" s="213">
        <f>F1078+2</f>
        <v>45129</v>
      </c>
    </row>
    <row r="1079" spans="1:7">
      <c r="B1079" s="242" t="s">
        <v>1538</v>
      </c>
      <c r="C1079" s="242" t="s">
        <v>1508</v>
      </c>
      <c r="D1079" s="882"/>
      <c r="E1079" s="213">
        <f>F1079-3</f>
        <v>45131</v>
      </c>
      <c r="F1079" s="213">
        <f>F1078+7</f>
        <v>45134</v>
      </c>
      <c r="G1079" s="213">
        <f>F1079+2</f>
        <v>45136</v>
      </c>
    </row>
    <row r="1080" spans="1:7">
      <c r="B1080" s="242" t="s">
        <v>1537</v>
      </c>
      <c r="C1080" s="242" t="s">
        <v>1536</v>
      </c>
      <c r="D1080" s="883"/>
      <c r="E1080" s="213">
        <f>F1080-3</f>
        <v>45138</v>
      </c>
      <c r="F1080" s="213">
        <f>F1079+7</f>
        <v>45141</v>
      </c>
      <c r="G1080" s="213">
        <f>F1080+2</f>
        <v>45143</v>
      </c>
    </row>
    <row r="1081" spans="1:7">
      <c r="B1081" s="210"/>
      <c r="C1081" s="210"/>
    </row>
    <row r="1082" spans="1:7">
      <c r="A1082" s="251" t="s">
        <v>1535</v>
      </c>
      <c r="C1082" s="211"/>
    </row>
    <row r="1083" spans="1:7">
      <c r="B1083" s="885" t="s">
        <v>1461</v>
      </c>
      <c r="C1083" s="885" t="s">
        <v>23</v>
      </c>
      <c r="D1083" s="889" t="s">
        <v>24</v>
      </c>
      <c r="E1083" s="267" t="s">
        <v>141</v>
      </c>
      <c r="F1083" s="267" t="s">
        <v>141</v>
      </c>
      <c r="G1083" s="267" t="s">
        <v>1535</v>
      </c>
    </row>
    <row r="1084" spans="1:7">
      <c r="B1084" s="886"/>
      <c r="C1084" s="886"/>
      <c r="D1084" s="890"/>
      <c r="E1084" s="267" t="s">
        <v>1130</v>
      </c>
      <c r="F1084" s="267" t="s">
        <v>26</v>
      </c>
      <c r="G1084" s="267" t="s">
        <v>27</v>
      </c>
    </row>
    <row r="1085" spans="1:7">
      <c r="B1085" s="223" t="s">
        <v>1530</v>
      </c>
      <c r="C1085" s="223" t="s">
        <v>305</v>
      </c>
      <c r="D1085" s="881" t="s">
        <v>1533</v>
      </c>
      <c r="E1085" s="213">
        <f>F1085-4</f>
        <v>45106</v>
      </c>
      <c r="F1085" s="213">
        <v>45110</v>
      </c>
      <c r="G1085" s="213">
        <f>F1085+3</f>
        <v>45113</v>
      </c>
    </row>
    <row r="1086" spans="1:7">
      <c r="B1086" s="223" t="s">
        <v>1531</v>
      </c>
      <c r="C1086" s="223" t="s">
        <v>1532</v>
      </c>
      <c r="D1086" s="882"/>
      <c r="E1086" s="213">
        <f>F1086-4</f>
        <v>45113</v>
      </c>
      <c r="F1086" s="213">
        <f>F1085+7</f>
        <v>45117</v>
      </c>
      <c r="G1086" s="213">
        <f>F1086+3</f>
        <v>45120</v>
      </c>
    </row>
    <row r="1087" spans="1:7">
      <c r="B1087" s="223" t="s">
        <v>1530</v>
      </c>
      <c r="C1087" s="223" t="s">
        <v>313</v>
      </c>
      <c r="D1087" s="882"/>
      <c r="E1087" s="213">
        <f>F1087-4</f>
        <v>45120</v>
      </c>
      <c r="F1087" s="213">
        <f>F1086+7</f>
        <v>45124</v>
      </c>
      <c r="G1087" s="213">
        <f>F1087+3</f>
        <v>45127</v>
      </c>
    </row>
    <row r="1088" spans="1:7">
      <c r="B1088" s="223" t="s">
        <v>1531</v>
      </c>
      <c r="C1088" s="223" t="s">
        <v>349</v>
      </c>
      <c r="D1088" s="882"/>
      <c r="E1088" s="213">
        <f>F1088-4</f>
        <v>45127</v>
      </c>
      <c r="F1088" s="213">
        <f>F1087+7</f>
        <v>45131</v>
      </c>
      <c r="G1088" s="213">
        <f>F1088+3</f>
        <v>45134</v>
      </c>
    </row>
    <row r="1089" spans="1:7">
      <c r="B1089" s="223" t="s">
        <v>1530</v>
      </c>
      <c r="C1089" s="223" t="s">
        <v>415</v>
      </c>
      <c r="D1089" s="883"/>
      <c r="E1089" s="213">
        <f>F1089-4</f>
        <v>45134</v>
      </c>
      <c r="F1089" s="213">
        <f>F1088+7</f>
        <v>45138</v>
      </c>
      <c r="G1089" s="213">
        <f>F1089+3</f>
        <v>45141</v>
      </c>
    </row>
    <row r="1090" spans="1:7">
      <c r="B1090" s="268"/>
      <c r="C1090" s="268"/>
      <c r="D1090" s="253"/>
      <c r="E1090" s="219"/>
      <c r="F1090" s="219"/>
      <c r="G1090" s="219"/>
    </row>
    <row r="1091" spans="1:7">
      <c r="A1091" s="251" t="s">
        <v>1534</v>
      </c>
      <c r="B1091" s="210"/>
      <c r="C1091" s="210"/>
    </row>
    <row r="1092" spans="1:7">
      <c r="B1092" s="885" t="s">
        <v>688</v>
      </c>
      <c r="C1092" s="885" t="s">
        <v>23</v>
      </c>
      <c r="D1092" s="889" t="s">
        <v>24</v>
      </c>
      <c r="E1092" s="267" t="s">
        <v>141</v>
      </c>
      <c r="F1092" s="267" t="s">
        <v>141</v>
      </c>
      <c r="G1092" s="267" t="s">
        <v>1534</v>
      </c>
    </row>
    <row r="1093" spans="1:7">
      <c r="B1093" s="886"/>
      <c r="C1093" s="886"/>
      <c r="D1093" s="890"/>
      <c r="E1093" s="267" t="s">
        <v>1130</v>
      </c>
      <c r="F1093" s="267" t="s">
        <v>26</v>
      </c>
      <c r="G1093" s="267" t="s">
        <v>27</v>
      </c>
    </row>
    <row r="1094" spans="1:7" ht="16.5" customHeight="1">
      <c r="B1094" s="223" t="s">
        <v>1530</v>
      </c>
      <c r="C1094" s="223" t="s">
        <v>305</v>
      </c>
      <c r="D1094" s="881" t="s">
        <v>1533</v>
      </c>
      <c r="E1094" s="213">
        <f>F1094-4</f>
        <v>45106</v>
      </c>
      <c r="F1094" s="213">
        <v>45110</v>
      </c>
      <c r="G1094" s="213">
        <f>F1094+2</f>
        <v>45112</v>
      </c>
    </row>
    <row r="1095" spans="1:7">
      <c r="B1095" s="223" t="s">
        <v>1531</v>
      </c>
      <c r="C1095" s="223" t="s">
        <v>1532</v>
      </c>
      <c r="D1095" s="882"/>
      <c r="E1095" s="213">
        <f>F1095-4</f>
        <v>45113</v>
      </c>
      <c r="F1095" s="213">
        <f>F1094+7</f>
        <v>45117</v>
      </c>
      <c r="G1095" s="213">
        <f>F1095+2</f>
        <v>45119</v>
      </c>
    </row>
    <row r="1096" spans="1:7">
      <c r="B1096" s="223" t="s">
        <v>1530</v>
      </c>
      <c r="C1096" s="223" t="s">
        <v>313</v>
      </c>
      <c r="D1096" s="882"/>
      <c r="E1096" s="213">
        <f>F1096-4</f>
        <v>45120</v>
      </c>
      <c r="F1096" s="213">
        <f>F1095+7</f>
        <v>45124</v>
      </c>
      <c r="G1096" s="213">
        <f>F1096+2</f>
        <v>45126</v>
      </c>
    </row>
    <row r="1097" spans="1:7">
      <c r="B1097" s="223" t="s">
        <v>1531</v>
      </c>
      <c r="C1097" s="223" t="s">
        <v>349</v>
      </c>
      <c r="D1097" s="882"/>
      <c r="E1097" s="213">
        <f>F1097-4</f>
        <v>45127</v>
      </c>
      <c r="F1097" s="213">
        <f>F1096+7</f>
        <v>45131</v>
      </c>
      <c r="G1097" s="213">
        <f>F1097+2</f>
        <v>45133</v>
      </c>
    </row>
    <row r="1098" spans="1:7">
      <c r="B1098" s="223" t="s">
        <v>1530</v>
      </c>
      <c r="C1098" s="223" t="s">
        <v>415</v>
      </c>
      <c r="D1098" s="883"/>
      <c r="E1098" s="213">
        <f>F1098-4</f>
        <v>45134</v>
      </c>
      <c r="F1098" s="213">
        <f>F1097+7</f>
        <v>45138</v>
      </c>
      <c r="G1098" s="213">
        <f>F1098+2</f>
        <v>45140</v>
      </c>
    </row>
    <row r="1099" spans="1:7">
      <c r="B1099" s="240"/>
      <c r="C1099" s="268"/>
      <c r="D1099" s="253"/>
      <c r="E1099" s="219"/>
      <c r="F1099" s="219"/>
      <c r="G1099" s="219"/>
    </row>
    <row r="1100" spans="1:7">
      <c r="A1100" s="901" t="s">
        <v>223</v>
      </c>
      <c r="B1100" s="901"/>
    </row>
    <row r="1101" spans="1:7">
      <c r="B1101" s="885" t="s">
        <v>1529</v>
      </c>
      <c r="C1101" s="885" t="s">
        <v>23</v>
      </c>
      <c r="D1101" s="889" t="s">
        <v>24</v>
      </c>
      <c r="E1101" s="267" t="s">
        <v>141</v>
      </c>
      <c r="F1101" s="267" t="s">
        <v>141</v>
      </c>
      <c r="G1101" s="267" t="s">
        <v>1528</v>
      </c>
    </row>
    <row r="1102" spans="1:7">
      <c r="B1102" s="886"/>
      <c r="C1102" s="886"/>
      <c r="D1102" s="890"/>
      <c r="E1102" s="267" t="s">
        <v>1130</v>
      </c>
      <c r="F1102" s="267" t="s">
        <v>26</v>
      </c>
      <c r="G1102" s="267" t="s">
        <v>27</v>
      </c>
    </row>
    <row r="1103" spans="1:7">
      <c r="B1103" s="242" t="s">
        <v>1514</v>
      </c>
      <c r="C1103" s="242" t="s">
        <v>307</v>
      </c>
      <c r="D1103" s="880" t="s">
        <v>1527</v>
      </c>
      <c r="E1103" s="213">
        <f>F1103-4</f>
        <v>45109</v>
      </c>
      <c r="F1103" s="213">
        <v>45113</v>
      </c>
      <c r="G1103" s="213">
        <f>F1103+2</f>
        <v>45115</v>
      </c>
    </row>
    <row r="1104" spans="1:7">
      <c r="B1104" s="242" t="s">
        <v>1513</v>
      </c>
      <c r="C1104" s="242" t="s">
        <v>313</v>
      </c>
      <c r="D1104" s="880"/>
      <c r="E1104" s="213">
        <f>F1104-4</f>
        <v>45116</v>
      </c>
      <c r="F1104" s="213">
        <f t="shared" ref="F1104:G1107" si="90">F1103+7</f>
        <v>45120</v>
      </c>
      <c r="G1104" s="213">
        <f t="shared" si="90"/>
        <v>45122</v>
      </c>
    </row>
    <row r="1105" spans="2:7">
      <c r="B1105" s="242" t="s">
        <v>1514</v>
      </c>
      <c r="C1105" s="242" t="s">
        <v>414</v>
      </c>
      <c r="D1105" s="880"/>
      <c r="E1105" s="213">
        <f>F1105-4</f>
        <v>45123</v>
      </c>
      <c r="F1105" s="213">
        <f t="shared" si="90"/>
        <v>45127</v>
      </c>
      <c r="G1105" s="213">
        <f t="shared" si="90"/>
        <v>45129</v>
      </c>
    </row>
    <row r="1106" spans="2:7">
      <c r="B1106" s="242" t="s">
        <v>1513</v>
      </c>
      <c r="C1106" s="242" t="s">
        <v>415</v>
      </c>
      <c r="D1106" s="880"/>
      <c r="E1106" s="213">
        <f>F1106-4</f>
        <v>45130</v>
      </c>
      <c r="F1106" s="213">
        <f t="shared" si="90"/>
        <v>45134</v>
      </c>
      <c r="G1106" s="213">
        <f t="shared" si="90"/>
        <v>45136</v>
      </c>
    </row>
    <row r="1107" spans="2:7">
      <c r="B1107" s="242" t="s">
        <v>1514</v>
      </c>
      <c r="C1107" s="242" t="s">
        <v>416</v>
      </c>
      <c r="D1107" s="880"/>
      <c r="E1107" s="213">
        <f>F1107-4</f>
        <v>45137</v>
      </c>
      <c r="F1107" s="213">
        <f t="shared" si="90"/>
        <v>45141</v>
      </c>
      <c r="G1107" s="213">
        <f t="shared" si="90"/>
        <v>45143</v>
      </c>
    </row>
    <row r="1108" spans="2:7">
      <c r="B1108" s="240"/>
      <c r="C1108" s="240"/>
      <c r="D1108" s="278"/>
      <c r="E1108" s="219"/>
      <c r="F1108" s="219"/>
      <c r="G1108" s="219"/>
    </row>
    <row r="1109" spans="2:7">
      <c r="B1109" s="885" t="s">
        <v>1512</v>
      </c>
      <c r="C1109" s="885" t="s">
        <v>23</v>
      </c>
      <c r="D1109" s="889" t="s">
        <v>24</v>
      </c>
      <c r="E1109" s="267" t="s">
        <v>141</v>
      </c>
      <c r="F1109" s="267" t="s">
        <v>141</v>
      </c>
      <c r="G1109" s="267" t="s">
        <v>1526</v>
      </c>
    </row>
    <row r="1110" spans="2:7">
      <c r="B1110" s="886"/>
      <c r="C1110" s="886"/>
      <c r="D1110" s="890"/>
      <c r="E1110" s="267" t="s">
        <v>1130</v>
      </c>
      <c r="F1110" s="267" t="s">
        <v>26</v>
      </c>
      <c r="G1110" s="267" t="s">
        <v>27</v>
      </c>
    </row>
    <row r="1111" spans="2:7" ht="16.5" customHeight="1">
      <c r="B1111" s="242" t="s">
        <v>1523</v>
      </c>
      <c r="C1111" s="242" t="s">
        <v>307</v>
      </c>
      <c r="D1111" s="880" t="s">
        <v>1525</v>
      </c>
      <c r="E1111" s="213">
        <f>F1111-4</f>
        <v>45110</v>
      </c>
      <c r="F1111" s="213">
        <v>45114</v>
      </c>
      <c r="G1111" s="213">
        <f>F1111+3</f>
        <v>45117</v>
      </c>
    </row>
    <row r="1112" spans="2:7">
      <c r="B1112" s="242" t="s">
        <v>1524</v>
      </c>
      <c r="C1112" s="242" t="s">
        <v>313</v>
      </c>
      <c r="D1112" s="880"/>
      <c r="E1112" s="213">
        <f t="shared" ref="E1112:F1115" si="91">E1111+7</f>
        <v>45117</v>
      </c>
      <c r="F1112" s="213">
        <f t="shared" si="91"/>
        <v>45121</v>
      </c>
      <c r="G1112" s="213">
        <f>F1112+3</f>
        <v>45124</v>
      </c>
    </row>
    <row r="1113" spans="2:7">
      <c r="B1113" s="242" t="s">
        <v>1523</v>
      </c>
      <c r="C1113" s="242" t="s">
        <v>414</v>
      </c>
      <c r="D1113" s="880"/>
      <c r="E1113" s="213">
        <f t="shared" si="91"/>
        <v>45124</v>
      </c>
      <c r="F1113" s="213">
        <f t="shared" si="91"/>
        <v>45128</v>
      </c>
      <c r="G1113" s="213">
        <f>F1113+3</f>
        <v>45131</v>
      </c>
    </row>
    <row r="1114" spans="2:7">
      <c r="B1114" s="242" t="s">
        <v>1524</v>
      </c>
      <c r="C1114" s="242" t="s">
        <v>415</v>
      </c>
      <c r="D1114" s="880"/>
      <c r="E1114" s="213">
        <f t="shared" si="91"/>
        <v>45131</v>
      </c>
      <c r="F1114" s="213">
        <f t="shared" si="91"/>
        <v>45135</v>
      </c>
      <c r="G1114" s="213">
        <f>F1114+3</f>
        <v>45138</v>
      </c>
    </row>
    <row r="1115" spans="2:7">
      <c r="B1115" s="242" t="s">
        <v>1523</v>
      </c>
      <c r="C1115" s="242" t="s">
        <v>416</v>
      </c>
      <c r="D1115" s="880"/>
      <c r="E1115" s="213">
        <f t="shared" si="91"/>
        <v>45138</v>
      </c>
      <c r="F1115" s="213">
        <f t="shared" si="91"/>
        <v>45142</v>
      </c>
      <c r="G1115" s="213">
        <f>F1115+3</f>
        <v>45145</v>
      </c>
    </row>
    <row r="1117" spans="2:7">
      <c r="B1117" s="885" t="s">
        <v>1461</v>
      </c>
      <c r="C1117" s="885" t="s">
        <v>23</v>
      </c>
      <c r="D1117" s="889" t="s">
        <v>24</v>
      </c>
      <c r="E1117" s="267" t="s">
        <v>141</v>
      </c>
      <c r="F1117" s="267" t="s">
        <v>141</v>
      </c>
      <c r="G1117" s="267" t="s">
        <v>1522</v>
      </c>
    </row>
    <row r="1118" spans="2:7">
      <c r="B1118" s="886"/>
      <c r="C1118" s="886"/>
      <c r="D1118" s="890"/>
      <c r="E1118" s="267" t="s">
        <v>1130</v>
      </c>
      <c r="F1118" s="267" t="s">
        <v>26</v>
      </c>
      <c r="G1118" s="267" t="s">
        <v>27</v>
      </c>
    </row>
    <row r="1119" spans="2:7">
      <c r="B1119" s="242" t="s">
        <v>1505</v>
      </c>
      <c r="C1119" s="242" t="s">
        <v>1510</v>
      </c>
      <c r="D1119" s="880" t="s">
        <v>1521</v>
      </c>
      <c r="E1119" s="213">
        <f>F1119-4</f>
        <v>45105</v>
      </c>
      <c r="F1119" s="213">
        <v>45109</v>
      </c>
      <c r="G1119" s="213">
        <f>F1119+3</f>
        <v>45112</v>
      </c>
    </row>
    <row r="1120" spans="2:7">
      <c r="B1120" s="242" t="s">
        <v>1504</v>
      </c>
      <c r="C1120" s="242" t="s">
        <v>1508</v>
      </c>
      <c r="D1120" s="880"/>
      <c r="E1120" s="213">
        <f t="shared" ref="E1120:G1123" si="92">E1119+7</f>
        <v>45112</v>
      </c>
      <c r="F1120" s="213">
        <f t="shared" si="92"/>
        <v>45116</v>
      </c>
      <c r="G1120" s="213">
        <f t="shared" si="92"/>
        <v>45119</v>
      </c>
    </row>
    <row r="1121" spans="1:7">
      <c r="B1121" s="242" t="s">
        <v>1507</v>
      </c>
      <c r="C1121" s="242" t="s">
        <v>1506</v>
      </c>
      <c r="D1121" s="880"/>
      <c r="E1121" s="213">
        <f t="shared" si="92"/>
        <v>45119</v>
      </c>
      <c r="F1121" s="213">
        <f t="shared" si="92"/>
        <v>45123</v>
      </c>
      <c r="G1121" s="213">
        <f t="shared" si="92"/>
        <v>45126</v>
      </c>
    </row>
    <row r="1122" spans="1:7">
      <c r="B1122" s="242" t="s">
        <v>1505</v>
      </c>
      <c r="C1122" s="242" t="s">
        <v>343</v>
      </c>
      <c r="D1122" s="880"/>
      <c r="E1122" s="213">
        <f t="shared" si="92"/>
        <v>45126</v>
      </c>
      <c r="F1122" s="213">
        <f t="shared" si="92"/>
        <v>45130</v>
      </c>
      <c r="G1122" s="213">
        <f t="shared" si="92"/>
        <v>45133</v>
      </c>
    </row>
    <row r="1123" spans="1:7">
      <c r="B1123" s="242" t="s">
        <v>1504</v>
      </c>
      <c r="C1123" s="242" t="s">
        <v>572</v>
      </c>
      <c r="D1123" s="880"/>
      <c r="E1123" s="213">
        <f t="shared" si="92"/>
        <v>45133</v>
      </c>
      <c r="F1123" s="213">
        <f t="shared" si="92"/>
        <v>45137</v>
      </c>
      <c r="G1123" s="213">
        <f t="shared" si="92"/>
        <v>45140</v>
      </c>
    </row>
    <row r="1124" spans="1:7">
      <c r="B1124" s="210"/>
      <c r="C1124" s="210"/>
    </row>
    <row r="1125" spans="1:7">
      <c r="A1125" s="251" t="s">
        <v>224</v>
      </c>
    </row>
    <row r="1126" spans="1:7">
      <c r="B1126" s="885" t="s">
        <v>1461</v>
      </c>
      <c r="C1126" s="885" t="s">
        <v>23</v>
      </c>
      <c r="D1126" s="889" t="s">
        <v>24</v>
      </c>
      <c r="E1126" s="267" t="s">
        <v>141</v>
      </c>
      <c r="F1126" s="267" t="s">
        <v>141</v>
      </c>
      <c r="G1126" s="267" t="s">
        <v>1520</v>
      </c>
    </row>
    <row r="1127" spans="1:7">
      <c r="B1127" s="886"/>
      <c r="C1127" s="886"/>
      <c r="D1127" s="890"/>
      <c r="E1127" s="267" t="s">
        <v>1130</v>
      </c>
      <c r="F1127" s="267" t="s">
        <v>26</v>
      </c>
      <c r="G1127" s="267" t="s">
        <v>27</v>
      </c>
    </row>
    <row r="1128" spans="1:7">
      <c r="B1128" s="242" t="s">
        <v>632</v>
      </c>
      <c r="C1128" s="242" t="s">
        <v>479</v>
      </c>
      <c r="D1128" s="880" t="s">
        <v>1519</v>
      </c>
      <c r="E1128" s="213">
        <f>F1128-5</f>
        <v>45106</v>
      </c>
      <c r="F1128" s="213">
        <v>45111</v>
      </c>
      <c r="G1128" s="213">
        <f>F1128+3</f>
        <v>45114</v>
      </c>
    </row>
    <row r="1129" spans="1:7">
      <c r="B1129" s="242" t="s">
        <v>633</v>
      </c>
      <c r="C1129" s="242" t="s">
        <v>480</v>
      </c>
      <c r="D1129" s="880"/>
      <c r="E1129" s="213">
        <f>F1129-5</f>
        <v>45113</v>
      </c>
      <c r="F1129" s="213">
        <f>F1128+7</f>
        <v>45118</v>
      </c>
      <c r="G1129" s="213">
        <f>F1129+3</f>
        <v>45121</v>
      </c>
    </row>
    <row r="1130" spans="1:7">
      <c r="B1130" s="242" t="s">
        <v>634</v>
      </c>
      <c r="C1130" s="242" t="s">
        <v>480</v>
      </c>
      <c r="D1130" s="880"/>
      <c r="E1130" s="213">
        <f>F1130-5</f>
        <v>45120</v>
      </c>
      <c r="F1130" s="213">
        <f>F1129+7</f>
        <v>45125</v>
      </c>
      <c r="G1130" s="213">
        <f>F1130+3</f>
        <v>45128</v>
      </c>
    </row>
    <row r="1131" spans="1:7">
      <c r="B1131" s="242" t="s">
        <v>635</v>
      </c>
      <c r="C1131" s="242" t="s">
        <v>479</v>
      </c>
      <c r="D1131" s="880"/>
      <c r="E1131" s="213">
        <f>F1131-5</f>
        <v>45127</v>
      </c>
      <c r="F1131" s="213">
        <f>F1130+7</f>
        <v>45132</v>
      </c>
      <c r="G1131" s="213">
        <f>F1131+3</f>
        <v>45135</v>
      </c>
    </row>
    <row r="1132" spans="1:7">
      <c r="B1132" s="242" t="s">
        <v>1518</v>
      </c>
      <c r="C1132" s="242" t="s">
        <v>479</v>
      </c>
      <c r="D1132" s="880"/>
      <c r="E1132" s="213">
        <f>F1132-5</f>
        <v>45134</v>
      </c>
      <c r="F1132" s="213">
        <f>F1131+7</f>
        <v>45139</v>
      </c>
      <c r="G1132" s="213">
        <f>F1132+3</f>
        <v>45142</v>
      </c>
    </row>
    <row r="1133" spans="1:7">
      <c r="B1133" s="210" t="s">
        <v>1517</v>
      </c>
      <c r="C1133" s="210"/>
      <c r="F1133" s="219"/>
      <c r="G1133" s="219"/>
    </row>
    <row r="1134" spans="1:7">
      <c r="B1134" s="885" t="s">
        <v>1461</v>
      </c>
      <c r="C1134" s="885" t="s">
        <v>23</v>
      </c>
      <c r="D1134" s="889" t="s">
        <v>24</v>
      </c>
      <c r="E1134" s="267" t="s">
        <v>141</v>
      </c>
      <c r="F1134" s="267" t="s">
        <v>141</v>
      </c>
      <c r="G1134" s="267" t="s">
        <v>1516</v>
      </c>
    </row>
    <row r="1135" spans="1:7">
      <c r="B1135" s="886"/>
      <c r="C1135" s="886"/>
      <c r="D1135" s="890"/>
      <c r="E1135" s="267" t="s">
        <v>1130</v>
      </c>
      <c r="F1135" s="267" t="s">
        <v>26</v>
      </c>
      <c r="G1135" s="267" t="s">
        <v>27</v>
      </c>
    </row>
    <row r="1136" spans="1:7">
      <c r="B1136" s="242" t="s">
        <v>1513</v>
      </c>
      <c r="C1136" s="242" t="s">
        <v>307</v>
      </c>
      <c r="D1136" s="880" t="s">
        <v>1515</v>
      </c>
      <c r="E1136" s="213">
        <f>F1136-4</f>
        <v>45110</v>
      </c>
      <c r="F1136" s="213">
        <v>45114</v>
      </c>
      <c r="G1136" s="213">
        <f>F1136+2</f>
        <v>45116</v>
      </c>
    </row>
    <row r="1137" spans="1:7">
      <c r="B1137" s="242" t="s">
        <v>1514</v>
      </c>
      <c r="C1137" s="242" t="s">
        <v>313</v>
      </c>
      <c r="D1137" s="880"/>
      <c r="E1137" s="213">
        <f>F1137-4</f>
        <v>45117</v>
      </c>
      <c r="F1137" s="213">
        <f>F1136+7</f>
        <v>45121</v>
      </c>
      <c r="G1137" s="213">
        <f>F1137+2</f>
        <v>45123</v>
      </c>
    </row>
    <row r="1138" spans="1:7">
      <c r="B1138" s="242" t="s">
        <v>1513</v>
      </c>
      <c r="C1138" s="242" t="s">
        <v>414</v>
      </c>
      <c r="D1138" s="880"/>
      <c r="E1138" s="213">
        <f>F1138-4</f>
        <v>45124</v>
      </c>
      <c r="F1138" s="213">
        <f>F1137+7</f>
        <v>45128</v>
      </c>
      <c r="G1138" s="213">
        <f>F1138+2</f>
        <v>45130</v>
      </c>
    </row>
    <row r="1139" spans="1:7">
      <c r="B1139" s="242" t="s">
        <v>1514</v>
      </c>
      <c r="C1139" s="242" t="s">
        <v>415</v>
      </c>
      <c r="D1139" s="880"/>
      <c r="E1139" s="213">
        <f>F1139-4</f>
        <v>45131</v>
      </c>
      <c r="F1139" s="213">
        <f>F1138+7</f>
        <v>45135</v>
      </c>
      <c r="G1139" s="213">
        <f>F1139+2</f>
        <v>45137</v>
      </c>
    </row>
    <row r="1140" spans="1:7">
      <c r="B1140" s="242" t="s">
        <v>1513</v>
      </c>
      <c r="C1140" s="242" t="s">
        <v>416</v>
      </c>
      <c r="D1140" s="880"/>
      <c r="E1140" s="213">
        <f>F1140-4</f>
        <v>45138</v>
      </c>
      <c r="F1140" s="213">
        <f>F1139+7</f>
        <v>45142</v>
      </c>
      <c r="G1140" s="213">
        <f>F1140+2</f>
        <v>45144</v>
      </c>
    </row>
    <row r="1141" spans="1:7">
      <c r="B1141" s="240"/>
      <c r="C1141" s="240"/>
      <c r="D1141" s="253"/>
      <c r="E1141" s="219"/>
      <c r="F1141" s="219"/>
      <c r="G1141" s="219"/>
    </row>
    <row r="1142" spans="1:7">
      <c r="B1142" s="885" t="s">
        <v>1512</v>
      </c>
      <c r="C1142" s="885" t="s">
        <v>23</v>
      </c>
      <c r="D1142" s="889" t="s">
        <v>24</v>
      </c>
      <c r="E1142" s="267" t="s">
        <v>141</v>
      </c>
      <c r="F1142" s="267" t="s">
        <v>141</v>
      </c>
      <c r="G1142" s="267" t="s">
        <v>1511</v>
      </c>
    </row>
    <row r="1143" spans="1:7">
      <c r="B1143" s="886"/>
      <c r="C1143" s="886"/>
      <c r="D1143" s="890"/>
      <c r="E1143" s="267" t="s">
        <v>1130</v>
      </c>
      <c r="F1143" s="267" t="s">
        <v>26</v>
      </c>
      <c r="G1143" s="267" t="s">
        <v>27</v>
      </c>
    </row>
    <row r="1144" spans="1:7">
      <c r="B1144" s="242" t="s">
        <v>1505</v>
      </c>
      <c r="C1144" s="242" t="s">
        <v>1510</v>
      </c>
      <c r="D1144" s="881" t="s">
        <v>1509</v>
      </c>
      <c r="E1144" s="213">
        <f>F1144-4</f>
        <v>45105</v>
      </c>
      <c r="F1144" s="213">
        <v>45109</v>
      </c>
      <c r="G1144" s="213">
        <f>F1144+2</f>
        <v>45111</v>
      </c>
    </row>
    <row r="1145" spans="1:7">
      <c r="B1145" s="242" t="s">
        <v>1504</v>
      </c>
      <c r="C1145" s="242" t="s">
        <v>1508</v>
      </c>
      <c r="D1145" s="882"/>
      <c r="E1145" s="213">
        <f t="shared" ref="E1145:F1148" si="93">E1144+7</f>
        <v>45112</v>
      </c>
      <c r="F1145" s="213">
        <f t="shared" si="93"/>
        <v>45116</v>
      </c>
      <c r="G1145" s="213">
        <f>F1145+2</f>
        <v>45118</v>
      </c>
    </row>
    <row r="1146" spans="1:7">
      <c r="B1146" s="242" t="s">
        <v>1507</v>
      </c>
      <c r="C1146" s="242" t="s">
        <v>1506</v>
      </c>
      <c r="D1146" s="882"/>
      <c r="E1146" s="213">
        <f t="shared" si="93"/>
        <v>45119</v>
      </c>
      <c r="F1146" s="213">
        <f t="shared" si="93"/>
        <v>45123</v>
      </c>
      <c r="G1146" s="213">
        <f>F1146+2</f>
        <v>45125</v>
      </c>
    </row>
    <row r="1147" spans="1:7">
      <c r="B1147" s="242" t="s">
        <v>1505</v>
      </c>
      <c r="C1147" s="242" t="s">
        <v>343</v>
      </c>
      <c r="D1147" s="882"/>
      <c r="E1147" s="213">
        <f t="shared" si="93"/>
        <v>45126</v>
      </c>
      <c r="F1147" s="213">
        <f t="shared" si="93"/>
        <v>45130</v>
      </c>
      <c r="G1147" s="213">
        <f>F1147+2</f>
        <v>45132</v>
      </c>
    </row>
    <row r="1148" spans="1:7">
      <c r="B1148" s="242" t="s">
        <v>1504</v>
      </c>
      <c r="C1148" s="242" t="s">
        <v>572</v>
      </c>
      <c r="D1148" s="883"/>
      <c r="E1148" s="213">
        <f t="shared" si="93"/>
        <v>45133</v>
      </c>
      <c r="F1148" s="213">
        <f t="shared" si="93"/>
        <v>45137</v>
      </c>
      <c r="G1148" s="213">
        <f>F1148+2</f>
        <v>45139</v>
      </c>
    </row>
    <row r="1149" spans="1:7">
      <c r="B1149" s="277"/>
      <c r="C1149" s="276"/>
    </row>
    <row r="1150" spans="1:7">
      <c r="A1150" s="251" t="s">
        <v>1485</v>
      </c>
      <c r="B1150" s="211"/>
      <c r="C1150" s="211"/>
    </row>
    <row r="1151" spans="1:7">
      <c r="A1151" s="251"/>
      <c r="B1151" s="885" t="s">
        <v>1461</v>
      </c>
      <c r="C1151" s="885" t="s">
        <v>23</v>
      </c>
      <c r="D1151" s="889" t="s">
        <v>24</v>
      </c>
      <c r="E1151" s="267" t="s">
        <v>141</v>
      </c>
      <c r="F1151" s="267" t="s">
        <v>141</v>
      </c>
      <c r="G1151" s="267" t="s">
        <v>1485</v>
      </c>
    </row>
    <row r="1152" spans="1:7">
      <c r="B1152" s="886"/>
      <c r="C1152" s="886"/>
      <c r="D1152" s="890"/>
      <c r="E1152" s="267" t="s">
        <v>1130</v>
      </c>
      <c r="F1152" s="267" t="s">
        <v>26</v>
      </c>
      <c r="G1152" s="267" t="s">
        <v>27</v>
      </c>
    </row>
    <row r="1153" spans="2:7">
      <c r="B1153" s="242" t="s">
        <v>1496</v>
      </c>
      <c r="C1153" s="242" t="s">
        <v>1503</v>
      </c>
      <c r="D1153" s="880" t="s">
        <v>1502</v>
      </c>
      <c r="E1153" s="213">
        <f>F1153-4</f>
        <v>45100</v>
      </c>
      <c r="F1153" s="213">
        <v>45104</v>
      </c>
      <c r="G1153" s="213">
        <f>F1153+1</f>
        <v>45105</v>
      </c>
    </row>
    <row r="1154" spans="2:7">
      <c r="B1154" s="242" t="s">
        <v>1501</v>
      </c>
      <c r="C1154" s="242" t="s">
        <v>1500</v>
      </c>
      <c r="D1154" s="880"/>
      <c r="E1154" s="213">
        <f>F1154-4</f>
        <v>45107</v>
      </c>
      <c r="F1154" s="213">
        <f>F1153+7</f>
        <v>45111</v>
      </c>
      <c r="G1154" s="213">
        <f>F1154+1</f>
        <v>45112</v>
      </c>
    </row>
    <row r="1155" spans="2:7">
      <c r="B1155" s="242" t="s">
        <v>1499</v>
      </c>
      <c r="C1155" s="242" t="s">
        <v>1498</v>
      </c>
      <c r="D1155" s="880"/>
      <c r="E1155" s="213">
        <f>F1155-4</f>
        <v>45114</v>
      </c>
      <c r="F1155" s="213">
        <f>F1154+7</f>
        <v>45118</v>
      </c>
      <c r="G1155" s="213">
        <f>F1155+1</f>
        <v>45119</v>
      </c>
    </row>
    <row r="1156" spans="2:7">
      <c r="B1156" s="242" t="s">
        <v>1496</v>
      </c>
      <c r="C1156" s="242" t="s">
        <v>1497</v>
      </c>
      <c r="D1156" s="880"/>
      <c r="E1156" s="213">
        <f>F1156-4</f>
        <v>45121</v>
      </c>
      <c r="F1156" s="213">
        <f>F1155+7</f>
        <v>45125</v>
      </c>
      <c r="G1156" s="213">
        <f>F1156+1</f>
        <v>45126</v>
      </c>
    </row>
    <row r="1157" spans="2:7">
      <c r="B1157" s="242" t="s">
        <v>1496</v>
      </c>
      <c r="C1157" s="242" t="s">
        <v>1495</v>
      </c>
      <c r="D1157" s="880"/>
      <c r="E1157" s="213">
        <f>F1157-4</f>
        <v>45128</v>
      </c>
      <c r="F1157" s="213">
        <f>F1156+7</f>
        <v>45132</v>
      </c>
      <c r="G1157" s="213">
        <f>F1157+1</f>
        <v>45133</v>
      </c>
    </row>
    <row r="1158" spans="2:7">
      <c r="B1158" s="210"/>
      <c r="C1158" s="210"/>
    </row>
    <row r="1159" spans="2:7">
      <c r="B1159" s="885" t="s">
        <v>1494</v>
      </c>
      <c r="C1159" s="885" t="s">
        <v>23</v>
      </c>
      <c r="D1159" s="889" t="s">
        <v>24</v>
      </c>
      <c r="E1159" s="267" t="s">
        <v>141</v>
      </c>
      <c r="F1159" s="267" t="s">
        <v>141</v>
      </c>
      <c r="G1159" s="267" t="s">
        <v>1485</v>
      </c>
    </row>
    <row r="1160" spans="2:7">
      <c r="B1160" s="886"/>
      <c r="C1160" s="886"/>
      <c r="D1160" s="890"/>
      <c r="E1160" s="267" t="s">
        <v>1130</v>
      </c>
      <c r="F1160" s="267" t="s">
        <v>26</v>
      </c>
      <c r="G1160" s="267" t="s">
        <v>27</v>
      </c>
    </row>
    <row r="1161" spans="2:7">
      <c r="B1161" s="242" t="s">
        <v>1489</v>
      </c>
      <c r="C1161" s="242" t="s">
        <v>1493</v>
      </c>
      <c r="D1161" s="880" t="s">
        <v>1492</v>
      </c>
      <c r="E1161" s="213">
        <f>F1161-4</f>
        <v>45102</v>
      </c>
      <c r="F1161" s="213">
        <v>45106</v>
      </c>
      <c r="G1161" s="213">
        <f>F1161+2</f>
        <v>45108</v>
      </c>
    </row>
    <row r="1162" spans="2:7">
      <c r="B1162" s="242" t="s">
        <v>1490</v>
      </c>
      <c r="C1162" s="242" t="s">
        <v>1491</v>
      </c>
      <c r="D1162" s="880"/>
      <c r="E1162" s="213">
        <f>F1162-4</f>
        <v>45109</v>
      </c>
      <c r="F1162" s="213">
        <f>F1161+7</f>
        <v>45113</v>
      </c>
      <c r="G1162" s="213">
        <f>F1162+2</f>
        <v>45115</v>
      </c>
    </row>
    <row r="1163" spans="2:7">
      <c r="B1163" s="242" t="s">
        <v>1489</v>
      </c>
      <c r="C1163" s="242" t="s">
        <v>1491</v>
      </c>
      <c r="D1163" s="880"/>
      <c r="E1163" s="213">
        <f>F1163-4</f>
        <v>45116</v>
      </c>
      <c r="F1163" s="213">
        <f>F1162+7</f>
        <v>45120</v>
      </c>
      <c r="G1163" s="213">
        <f>F1163+2</f>
        <v>45122</v>
      </c>
    </row>
    <row r="1164" spans="2:7">
      <c r="B1164" s="242" t="s">
        <v>1490</v>
      </c>
      <c r="C1164" s="242" t="s">
        <v>1488</v>
      </c>
      <c r="D1164" s="880"/>
      <c r="E1164" s="213">
        <f>F1164-4</f>
        <v>45123</v>
      </c>
      <c r="F1164" s="213">
        <f>F1163+7</f>
        <v>45127</v>
      </c>
      <c r="G1164" s="213">
        <f>F1164+2</f>
        <v>45129</v>
      </c>
    </row>
    <row r="1165" spans="2:7">
      <c r="B1165" s="242" t="s">
        <v>1489</v>
      </c>
      <c r="C1165" s="242" t="s">
        <v>1488</v>
      </c>
      <c r="D1165" s="880"/>
      <c r="E1165" s="213">
        <f>F1165-4</f>
        <v>45130</v>
      </c>
      <c r="F1165" s="213">
        <f>F1164+7</f>
        <v>45134</v>
      </c>
      <c r="G1165" s="213">
        <f>F1165+2</f>
        <v>45136</v>
      </c>
    </row>
    <row r="1167" spans="2:7">
      <c r="B1167" s="885" t="s">
        <v>1461</v>
      </c>
      <c r="C1167" s="885" t="s">
        <v>23</v>
      </c>
      <c r="D1167" s="889" t="s">
        <v>24</v>
      </c>
      <c r="E1167" s="267" t="s">
        <v>141</v>
      </c>
      <c r="F1167" s="267" t="s">
        <v>141</v>
      </c>
      <c r="G1167" s="267" t="s">
        <v>1485</v>
      </c>
    </row>
    <row r="1168" spans="2:7">
      <c r="B1168" s="886"/>
      <c r="C1168" s="886"/>
      <c r="D1168" s="890"/>
      <c r="E1168" s="267" t="s">
        <v>1130</v>
      </c>
      <c r="F1168" s="267" t="s">
        <v>26</v>
      </c>
      <c r="G1168" s="267" t="s">
        <v>27</v>
      </c>
    </row>
    <row r="1169" spans="1:7">
      <c r="B1169" s="242" t="s">
        <v>1486</v>
      </c>
      <c r="C1169" s="242" t="s">
        <v>1484</v>
      </c>
      <c r="D1169" s="880" t="s">
        <v>1487</v>
      </c>
      <c r="E1169" s="213">
        <f>F1169-4</f>
        <v>45103</v>
      </c>
      <c r="F1169" s="213">
        <v>45107</v>
      </c>
      <c r="G1169" s="213">
        <f>F1169+3</f>
        <v>45110</v>
      </c>
    </row>
    <row r="1170" spans="1:7">
      <c r="B1170" s="242" t="s">
        <v>1486</v>
      </c>
      <c r="C1170" s="242" t="s">
        <v>307</v>
      </c>
      <c r="D1170" s="880"/>
      <c r="E1170" s="213">
        <f>F1170-4</f>
        <v>45110</v>
      </c>
      <c r="F1170" s="213">
        <f>F1169+7</f>
        <v>45114</v>
      </c>
      <c r="G1170" s="213">
        <f>F1170+3</f>
        <v>45117</v>
      </c>
    </row>
    <row r="1171" spans="1:7">
      <c r="B1171" s="242" t="s">
        <v>1486</v>
      </c>
      <c r="C1171" s="242" t="s">
        <v>313</v>
      </c>
      <c r="D1171" s="880"/>
      <c r="E1171" s="213">
        <f>F1171-4</f>
        <v>45117</v>
      </c>
      <c r="F1171" s="213">
        <f>F1170+7</f>
        <v>45121</v>
      </c>
      <c r="G1171" s="213">
        <f>F1171+3</f>
        <v>45124</v>
      </c>
    </row>
    <row r="1172" spans="1:7">
      <c r="B1172" s="242" t="s">
        <v>1486</v>
      </c>
      <c r="C1172" s="242" t="s">
        <v>414</v>
      </c>
      <c r="D1172" s="880"/>
      <c r="E1172" s="213">
        <f>F1172-4</f>
        <v>45124</v>
      </c>
      <c r="F1172" s="213">
        <f>F1171+7</f>
        <v>45128</v>
      </c>
      <c r="G1172" s="213">
        <f>F1172+3</f>
        <v>45131</v>
      </c>
    </row>
    <row r="1173" spans="1:7">
      <c r="B1173" s="242" t="s">
        <v>1486</v>
      </c>
      <c r="C1173" s="242" t="s">
        <v>415</v>
      </c>
      <c r="D1173" s="880"/>
      <c r="E1173" s="213">
        <f>F1173-4</f>
        <v>45131</v>
      </c>
      <c r="F1173" s="213">
        <f>F1172+7</f>
        <v>45135</v>
      </c>
      <c r="G1173" s="213">
        <f>F1173+3</f>
        <v>45138</v>
      </c>
    </row>
    <row r="1174" spans="1:7">
      <c r="C1174" s="210"/>
    </row>
    <row r="1175" spans="1:7">
      <c r="B1175" s="885" t="s">
        <v>1461</v>
      </c>
      <c r="C1175" s="885" t="s">
        <v>23</v>
      </c>
      <c r="D1175" s="889" t="s">
        <v>24</v>
      </c>
      <c r="E1175" s="267" t="s">
        <v>141</v>
      </c>
      <c r="F1175" s="267" t="s">
        <v>141</v>
      </c>
      <c r="G1175" s="267" t="s">
        <v>1485</v>
      </c>
    </row>
    <row r="1176" spans="1:7">
      <c r="B1176" s="886"/>
      <c r="C1176" s="886"/>
      <c r="D1176" s="890"/>
      <c r="E1176" s="267" t="s">
        <v>1130</v>
      </c>
      <c r="F1176" s="267" t="s">
        <v>26</v>
      </c>
      <c r="G1176" s="267" t="s">
        <v>27</v>
      </c>
    </row>
    <row r="1177" spans="1:7">
      <c r="B1177" s="242" t="s">
        <v>1482</v>
      </c>
      <c r="C1177" s="242" t="s">
        <v>1484</v>
      </c>
      <c r="D1177" s="880" t="s">
        <v>1483</v>
      </c>
      <c r="E1177" s="213">
        <f>F1177-4</f>
        <v>45105</v>
      </c>
      <c r="F1177" s="213">
        <v>45109</v>
      </c>
      <c r="G1177" s="213">
        <f>F1177+2</f>
        <v>45111</v>
      </c>
    </row>
    <row r="1178" spans="1:7">
      <c r="B1178" s="242" t="s">
        <v>1482</v>
      </c>
      <c r="C1178" s="242" t="s">
        <v>307</v>
      </c>
      <c r="D1178" s="880"/>
      <c r="E1178" s="213">
        <f>F1178-4</f>
        <v>45112</v>
      </c>
      <c r="F1178" s="213">
        <f>F1177+7</f>
        <v>45116</v>
      </c>
      <c r="G1178" s="213">
        <f>F1178+2</f>
        <v>45118</v>
      </c>
    </row>
    <row r="1179" spans="1:7">
      <c r="B1179" s="242" t="s">
        <v>1482</v>
      </c>
      <c r="C1179" s="242" t="s">
        <v>313</v>
      </c>
      <c r="D1179" s="880"/>
      <c r="E1179" s="213">
        <f>F1179-4</f>
        <v>45119</v>
      </c>
      <c r="F1179" s="213">
        <f>F1178+7</f>
        <v>45123</v>
      </c>
      <c r="G1179" s="213">
        <f>F1179+2</f>
        <v>45125</v>
      </c>
    </row>
    <row r="1180" spans="1:7">
      <c r="B1180" s="242" t="s">
        <v>1482</v>
      </c>
      <c r="C1180" s="242" t="s">
        <v>414</v>
      </c>
      <c r="D1180" s="880"/>
      <c r="E1180" s="213">
        <f>F1180-4</f>
        <v>45126</v>
      </c>
      <c r="F1180" s="213">
        <f>F1179+7</f>
        <v>45130</v>
      </c>
      <c r="G1180" s="213">
        <f>F1180+2</f>
        <v>45132</v>
      </c>
    </row>
    <row r="1181" spans="1:7">
      <c r="B1181" s="242" t="s">
        <v>1482</v>
      </c>
      <c r="C1181" s="242" t="s">
        <v>415</v>
      </c>
      <c r="D1181" s="880"/>
      <c r="E1181" s="213">
        <f>F1181-4</f>
        <v>45133</v>
      </c>
      <c r="F1181" s="213">
        <f>F1180+7</f>
        <v>45137</v>
      </c>
      <c r="G1181" s="213">
        <f>F1181+2</f>
        <v>45139</v>
      </c>
    </row>
    <row r="1182" spans="1:7">
      <c r="B1182" s="240"/>
      <c r="C1182" s="240"/>
      <c r="D1182" s="253"/>
      <c r="E1182" s="219"/>
      <c r="F1182" s="219"/>
      <c r="G1182" s="219"/>
    </row>
    <row r="1183" spans="1:7">
      <c r="A1183" s="251" t="s">
        <v>1481</v>
      </c>
    </row>
    <row r="1184" spans="1:7">
      <c r="A1184" s="251"/>
      <c r="B1184" s="885" t="s">
        <v>1461</v>
      </c>
      <c r="C1184" s="885" t="s">
        <v>23</v>
      </c>
      <c r="D1184" s="889" t="s">
        <v>24</v>
      </c>
      <c r="E1184" s="267" t="s">
        <v>141</v>
      </c>
      <c r="F1184" s="267" t="s">
        <v>141</v>
      </c>
      <c r="G1184" s="267" t="s">
        <v>1470</v>
      </c>
    </row>
    <row r="1185" spans="1:7">
      <c r="A1185" s="251"/>
      <c r="B1185" s="886"/>
      <c r="C1185" s="886"/>
      <c r="D1185" s="890"/>
      <c r="E1185" s="267" t="s">
        <v>1130</v>
      </c>
      <c r="F1185" s="267" t="s">
        <v>26</v>
      </c>
      <c r="G1185" s="267" t="s">
        <v>27</v>
      </c>
    </row>
    <row r="1186" spans="1:7">
      <c r="A1186" s="251"/>
      <c r="B1186" s="242" t="s">
        <v>1473</v>
      </c>
      <c r="C1186" s="242" t="s">
        <v>1480</v>
      </c>
      <c r="D1186" s="880" t="s">
        <v>1479</v>
      </c>
      <c r="E1186" s="213">
        <f>F1186-4</f>
        <v>45100</v>
      </c>
      <c r="F1186" s="213">
        <v>45104</v>
      </c>
      <c r="G1186" s="213">
        <f>F1186+2</f>
        <v>45106</v>
      </c>
    </row>
    <row r="1187" spans="1:7">
      <c r="A1187" s="251"/>
      <c r="B1187" s="242" t="s">
        <v>1478</v>
      </c>
      <c r="C1187" s="242" t="s">
        <v>1477</v>
      </c>
      <c r="D1187" s="880"/>
      <c r="E1187" s="213">
        <f>F1187-4</f>
        <v>45107</v>
      </c>
      <c r="F1187" s="213">
        <f>F1186+7</f>
        <v>45111</v>
      </c>
      <c r="G1187" s="213">
        <f>F1187+2</f>
        <v>45113</v>
      </c>
    </row>
    <row r="1188" spans="1:7">
      <c r="A1188" s="251"/>
      <c r="B1188" s="242" t="s">
        <v>1473</v>
      </c>
      <c r="C1188" s="242" t="s">
        <v>1476</v>
      </c>
      <c r="D1188" s="880"/>
      <c r="E1188" s="213">
        <f>F1188-4</f>
        <v>45114</v>
      </c>
      <c r="F1188" s="213">
        <f>F1187+7</f>
        <v>45118</v>
      </c>
      <c r="G1188" s="213">
        <f>F1188+2</f>
        <v>45120</v>
      </c>
    </row>
    <row r="1189" spans="1:7">
      <c r="A1189" s="251"/>
      <c r="B1189" s="242" t="s">
        <v>1475</v>
      </c>
      <c r="C1189" s="242" t="s">
        <v>1474</v>
      </c>
      <c r="D1189" s="880"/>
      <c r="E1189" s="213">
        <f>F1189-4</f>
        <v>45121</v>
      </c>
      <c r="F1189" s="213">
        <f>F1188+7</f>
        <v>45125</v>
      </c>
      <c r="G1189" s="213">
        <f>F1189+2</f>
        <v>45127</v>
      </c>
    </row>
    <row r="1190" spans="1:7">
      <c r="A1190" s="251"/>
      <c r="B1190" s="242" t="s">
        <v>1473</v>
      </c>
      <c r="C1190" s="242" t="s">
        <v>1472</v>
      </c>
      <c r="D1190" s="880"/>
      <c r="E1190" s="213">
        <f>F1190-4</f>
        <v>45128</v>
      </c>
      <c r="F1190" s="213">
        <f>F1189+7</f>
        <v>45132</v>
      </c>
      <c r="G1190" s="213">
        <f>F1190+2</f>
        <v>45134</v>
      </c>
    </row>
    <row r="1191" spans="1:7">
      <c r="A1191" s="251"/>
      <c r="B1191" s="275"/>
      <c r="C1191" s="211"/>
    </row>
    <row r="1192" spans="1:7">
      <c r="B1192" s="885" t="s">
        <v>1461</v>
      </c>
      <c r="C1192" s="885" t="s">
        <v>23</v>
      </c>
      <c r="D1192" s="889" t="s">
        <v>24</v>
      </c>
      <c r="E1192" s="267" t="s">
        <v>141</v>
      </c>
      <c r="F1192" s="267" t="s">
        <v>141</v>
      </c>
      <c r="G1192" s="267" t="s">
        <v>1460</v>
      </c>
    </row>
    <row r="1193" spans="1:7">
      <c r="B1193" s="886"/>
      <c r="C1193" s="886"/>
      <c r="D1193" s="890"/>
      <c r="E1193" s="267" t="s">
        <v>1130</v>
      </c>
      <c r="F1193" s="267" t="s">
        <v>26</v>
      </c>
      <c r="G1193" s="267" t="s">
        <v>27</v>
      </c>
    </row>
    <row r="1194" spans="1:7">
      <c r="B1194" s="242" t="s">
        <v>244</v>
      </c>
      <c r="C1194" s="242" t="s">
        <v>345</v>
      </c>
      <c r="D1194" s="880" t="s">
        <v>1471</v>
      </c>
      <c r="E1194" s="213">
        <f>F1194-4</f>
        <v>45102</v>
      </c>
      <c r="F1194" s="213">
        <v>45106</v>
      </c>
      <c r="G1194" s="213">
        <f>F1194+2</f>
        <v>45108</v>
      </c>
    </row>
    <row r="1195" spans="1:7">
      <c r="B1195" s="242" t="s">
        <v>244</v>
      </c>
      <c r="C1195" s="242" t="s">
        <v>254</v>
      </c>
      <c r="D1195" s="880"/>
      <c r="E1195" s="213">
        <f>F1195-4</f>
        <v>45109</v>
      </c>
      <c r="F1195" s="213">
        <f>F1194+7</f>
        <v>45113</v>
      </c>
      <c r="G1195" s="213">
        <f>F1195+2</f>
        <v>45115</v>
      </c>
    </row>
    <row r="1196" spans="1:7">
      <c r="B1196" s="242" t="s">
        <v>244</v>
      </c>
      <c r="C1196" s="242" t="s">
        <v>564</v>
      </c>
      <c r="D1196" s="880"/>
      <c r="E1196" s="213">
        <f>F1196-4</f>
        <v>45116</v>
      </c>
      <c r="F1196" s="213">
        <f>F1195+7</f>
        <v>45120</v>
      </c>
      <c r="G1196" s="213">
        <f>F1196+2</f>
        <v>45122</v>
      </c>
    </row>
    <row r="1197" spans="1:7">
      <c r="B1197" s="242" t="s">
        <v>244</v>
      </c>
      <c r="C1197" s="242" t="s">
        <v>304</v>
      </c>
      <c r="D1197" s="880"/>
      <c r="E1197" s="213">
        <f>F1197-4</f>
        <v>45123</v>
      </c>
      <c r="F1197" s="213">
        <f>F1196+7</f>
        <v>45127</v>
      </c>
      <c r="G1197" s="213">
        <f>F1197+2</f>
        <v>45129</v>
      </c>
    </row>
    <row r="1198" spans="1:7">
      <c r="B1198" s="242" t="s">
        <v>244</v>
      </c>
      <c r="C1198" s="242" t="s">
        <v>305</v>
      </c>
      <c r="D1198" s="880"/>
      <c r="E1198" s="213">
        <f>F1198-4</f>
        <v>45130</v>
      </c>
      <c r="F1198" s="213">
        <f>F1197+7</f>
        <v>45134</v>
      </c>
      <c r="G1198" s="213">
        <f>F1198+2</f>
        <v>45136</v>
      </c>
    </row>
    <row r="1199" spans="1:7">
      <c r="B1199" s="221"/>
      <c r="C1199" s="235"/>
      <c r="E1199" s="219"/>
      <c r="F1199" s="219"/>
      <c r="G1199" s="219"/>
    </row>
    <row r="1200" spans="1:7">
      <c r="B1200" s="885" t="s">
        <v>1461</v>
      </c>
      <c r="C1200" s="885" t="s">
        <v>23</v>
      </c>
      <c r="D1200" s="889" t="s">
        <v>24</v>
      </c>
      <c r="E1200" s="267" t="s">
        <v>141</v>
      </c>
      <c r="F1200" s="267" t="s">
        <v>141</v>
      </c>
      <c r="G1200" s="267" t="s">
        <v>1470</v>
      </c>
    </row>
    <row r="1201" spans="2:7">
      <c r="B1201" s="886"/>
      <c r="C1201" s="886"/>
      <c r="D1201" s="890"/>
      <c r="E1201" s="267" t="s">
        <v>1130</v>
      </c>
      <c r="F1201" s="267" t="s">
        <v>26</v>
      </c>
      <c r="G1201" s="267" t="s">
        <v>27</v>
      </c>
    </row>
    <row r="1202" spans="2:7">
      <c r="B1202" s="242" t="s">
        <v>1465</v>
      </c>
      <c r="C1202" s="242" t="s">
        <v>1469</v>
      </c>
      <c r="D1202" s="880" t="s">
        <v>1468</v>
      </c>
      <c r="E1202" s="213">
        <f>F1202-4</f>
        <v>45103</v>
      </c>
      <c r="F1202" s="213">
        <v>45107</v>
      </c>
      <c r="G1202" s="213">
        <f>F1202+2</f>
        <v>45109</v>
      </c>
    </row>
    <row r="1203" spans="2:7">
      <c r="B1203" s="242" t="s">
        <v>1465</v>
      </c>
      <c r="C1203" s="242" t="s">
        <v>1467</v>
      </c>
      <c r="D1203" s="880"/>
      <c r="E1203" s="213">
        <f>F1203-4</f>
        <v>45110</v>
      </c>
      <c r="F1203" s="213">
        <f>F1202+7</f>
        <v>45114</v>
      </c>
      <c r="G1203" s="213">
        <f>F1203+2</f>
        <v>45116</v>
      </c>
    </row>
    <row r="1204" spans="2:7">
      <c r="B1204" s="242" t="s">
        <v>1465</v>
      </c>
      <c r="C1204" s="242" t="s">
        <v>1466</v>
      </c>
      <c r="D1204" s="880"/>
      <c r="E1204" s="213">
        <f>F1204-4</f>
        <v>45117</v>
      </c>
      <c r="F1204" s="213">
        <f>F1203+7</f>
        <v>45121</v>
      </c>
      <c r="G1204" s="213">
        <f>F1204+2</f>
        <v>45123</v>
      </c>
    </row>
    <row r="1205" spans="2:7">
      <c r="B1205" s="242" t="s">
        <v>1465</v>
      </c>
      <c r="C1205" s="242" t="s">
        <v>1464</v>
      </c>
      <c r="D1205" s="880"/>
      <c r="E1205" s="213">
        <f>F1205-4</f>
        <v>45124</v>
      </c>
      <c r="F1205" s="213">
        <f>F1204+7</f>
        <v>45128</v>
      </c>
      <c r="G1205" s="213">
        <f>F1205+2</f>
        <v>45130</v>
      </c>
    </row>
    <row r="1206" spans="2:7">
      <c r="B1206" s="242" t="s">
        <v>1463</v>
      </c>
      <c r="C1206" s="242" t="s">
        <v>1462</v>
      </c>
      <c r="D1206" s="880"/>
      <c r="E1206" s="213">
        <f>F1206-4</f>
        <v>45131</v>
      </c>
      <c r="F1206" s="213">
        <f>F1205+7</f>
        <v>45135</v>
      </c>
      <c r="G1206" s="213">
        <f>F1206+2</f>
        <v>45137</v>
      </c>
    </row>
    <row r="1208" spans="2:7">
      <c r="B1208" s="885" t="s">
        <v>1461</v>
      </c>
      <c r="C1208" s="885" t="s">
        <v>23</v>
      </c>
      <c r="D1208" s="889" t="s">
        <v>665</v>
      </c>
      <c r="E1208" s="267" t="s">
        <v>141</v>
      </c>
      <c r="F1208" s="267" t="s">
        <v>141</v>
      </c>
      <c r="G1208" s="267" t="s">
        <v>1460</v>
      </c>
    </row>
    <row r="1209" spans="2:7">
      <c r="B1209" s="886"/>
      <c r="C1209" s="886"/>
      <c r="D1209" s="890"/>
      <c r="E1209" s="267" t="s">
        <v>1130</v>
      </c>
      <c r="F1209" s="267" t="s">
        <v>26</v>
      </c>
      <c r="G1209" s="267" t="s">
        <v>27</v>
      </c>
    </row>
    <row r="1210" spans="2:7">
      <c r="B1210" s="242" t="s">
        <v>1457</v>
      </c>
      <c r="C1210" s="242" t="s">
        <v>1459</v>
      </c>
      <c r="D1210" s="880" t="s">
        <v>1458</v>
      </c>
      <c r="E1210" s="213">
        <f>F1210-4</f>
        <v>45105</v>
      </c>
      <c r="F1210" s="213">
        <v>45109</v>
      </c>
      <c r="G1210" s="213">
        <f>F1210+2</f>
        <v>45111</v>
      </c>
    </row>
    <row r="1211" spans="2:7">
      <c r="B1211" s="242" t="s">
        <v>1457</v>
      </c>
      <c r="C1211" s="242" t="s">
        <v>305</v>
      </c>
      <c r="D1211" s="880"/>
      <c r="E1211" s="213">
        <f>F1211-4</f>
        <v>45112</v>
      </c>
      <c r="F1211" s="213">
        <f>F1210+7</f>
        <v>45116</v>
      </c>
      <c r="G1211" s="213">
        <f>F1211+2</f>
        <v>45118</v>
      </c>
    </row>
    <row r="1212" spans="2:7">
      <c r="B1212" s="242" t="s">
        <v>1457</v>
      </c>
      <c r="C1212" s="242" t="s">
        <v>307</v>
      </c>
      <c r="D1212" s="880"/>
      <c r="E1212" s="213">
        <f>F1212-4</f>
        <v>45119</v>
      </c>
      <c r="F1212" s="213">
        <f>F1211+7</f>
        <v>45123</v>
      </c>
      <c r="G1212" s="213">
        <f>F1212+2</f>
        <v>45125</v>
      </c>
    </row>
    <row r="1213" spans="2:7">
      <c r="B1213" s="242" t="s">
        <v>1457</v>
      </c>
      <c r="C1213" s="242" t="s">
        <v>313</v>
      </c>
      <c r="D1213" s="880"/>
      <c r="E1213" s="213">
        <f>F1213-4</f>
        <v>45126</v>
      </c>
      <c r="F1213" s="213">
        <f>F1212+7</f>
        <v>45130</v>
      </c>
      <c r="G1213" s="213">
        <f>F1213+2</f>
        <v>45132</v>
      </c>
    </row>
    <row r="1214" spans="2:7">
      <c r="B1214" s="242" t="s">
        <v>1457</v>
      </c>
      <c r="C1214" s="242" t="s">
        <v>414</v>
      </c>
      <c r="D1214" s="880"/>
      <c r="E1214" s="213">
        <f>F1214-4</f>
        <v>45133</v>
      </c>
      <c r="F1214" s="213">
        <f>F1213+7</f>
        <v>45137</v>
      </c>
      <c r="G1214" s="213">
        <f>F1214+2</f>
        <v>45139</v>
      </c>
    </row>
    <row r="1215" spans="2:7">
      <c r="B1215" s="274"/>
      <c r="C1215" s="274"/>
      <c r="D1215" s="253"/>
      <c r="E1215" s="219"/>
      <c r="F1215" s="219"/>
      <c r="G1215" s="219"/>
    </row>
    <row r="1216" spans="2:7">
      <c r="B1216" s="273"/>
      <c r="C1216" s="273"/>
      <c r="E1216" s="219"/>
      <c r="F1216" s="219"/>
      <c r="G1216" s="219"/>
    </row>
    <row r="1217" spans="1:8">
      <c r="B1217" s="273"/>
      <c r="C1217" s="273"/>
      <c r="E1217" s="219"/>
      <c r="F1217" s="219"/>
      <c r="G1217" s="219"/>
    </row>
    <row r="1218" spans="1:8" s="244" customFormat="1">
      <c r="A1218" s="261" t="s">
        <v>187</v>
      </c>
      <c r="B1218" s="263"/>
      <c r="C1218" s="263"/>
      <c r="D1218" s="262"/>
      <c r="E1218" s="261"/>
      <c r="F1218" s="261"/>
      <c r="G1218" s="261"/>
      <c r="H1218" s="249"/>
    </row>
    <row r="1219" spans="1:8">
      <c r="A1219" s="226" t="s">
        <v>194</v>
      </c>
      <c r="B1219" s="258"/>
      <c r="C1219" s="258"/>
      <c r="D1219" s="248"/>
      <c r="E1219" s="247"/>
      <c r="F1219" s="257"/>
      <c r="G1219" s="257"/>
    </row>
    <row r="1220" spans="1:8">
      <c r="A1220" s="216"/>
      <c r="B1220" s="885" t="s">
        <v>688</v>
      </c>
      <c r="C1220" s="885" t="s">
        <v>1415</v>
      </c>
      <c r="D1220" s="889" t="s">
        <v>665</v>
      </c>
      <c r="E1220" s="267" t="s">
        <v>1424</v>
      </c>
      <c r="F1220" s="267" t="s">
        <v>1414</v>
      </c>
      <c r="G1220" s="267" t="s">
        <v>1456</v>
      </c>
    </row>
    <row r="1221" spans="1:8">
      <c r="A1221" s="216"/>
      <c r="B1221" s="886"/>
      <c r="C1221" s="886"/>
      <c r="D1221" s="890"/>
      <c r="E1221" s="267" t="s">
        <v>1422</v>
      </c>
      <c r="F1221" s="267" t="s">
        <v>1421</v>
      </c>
      <c r="G1221" s="267" t="s">
        <v>1455</v>
      </c>
    </row>
    <row r="1222" spans="1:8">
      <c r="A1222" s="212"/>
      <c r="B1222" s="242" t="s">
        <v>1438</v>
      </c>
      <c r="C1222" s="242" t="s">
        <v>1437</v>
      </c>
      <c r="D1222" s="880" t="s">
        <v>1436</v>
      </c>
      <c r="E1222" s="213">
        <f t="shared" ref="E1222:E1227" si="94">F1222-4</f>
        <v>45101</v>
      </c>
      <c r="F1222" s="213">
        <v>45105</v>
      </c>
      <c r="G1222" s="213">
        <f t="shared" ref="G1222:G1227" si="95">F1222+19</f>
        <v>45124</v>
      </c>
      <c r="H1222" s="210" t="s">
        <v>1454</v>
      </c>
    </row>
    <row r="1223" spans="1:8">
      <c r="A1223" s="216"/>
      <c r="B1223" s="242" t="s">
        <v>386</v>
      </c>
      <c r="C1223" s="242" t="s">
        <v>388</v>
      </c>
      <c r="D1223" s="880"/>
      <c r="E1223" s="213">
        <f t="shared" si="94"/>
        <v>45108</v>
      </c>
      <c r="F1223" s="213">
        <f>F1222+7</f>
        <v>45112</v>
      </c>
      <c r="G1223" s="213">
        <f t="shared" si="95"/>
        <v>45131</v>
      </c>
      <c r="H1223" s="210" t="s">
        <v>1454</v>
      </c>
    </row>
    <row r="1224" spans="1:8">
      <c r="A1224" s="216"/>
      <c r="B1224" s="242" t="s">
        <v>40</v>
      </c>
      <c r="C1224" s="242" t="s">
        <v>389</v>
      </c>
      <c r="D1224" s="880"/>
      <c r="E1224" s="213">
        <f t="shared" si="94"/>
        <v>45115</v>
      </c>
      <c r="F1224" s="213">
        <f>F1223+7</f>
        <v>45119</v>
      </c>
      <c r="G1224" s="213">
        <f t="shared" si="95"/>
        <v>45138</v>
      </c>
    </row>
    <row r="1225" spans="1:8">
      <c r="A1225" s="216"/>
      <c r="B1225" s="242" t="s">
        <v>387</v>
      </c>
      <c r="C1225" s="242" t="s">
        <v>390</v>
      </c>
      <c r="D1225" s="880"/>
      <c r="E1225" s="213">
        <f t="shared" si="94"/>
        <v>45122</v>
      </c>
      <c r="F1225" s="213">
        <f>F1224+7</f>
        <v>45126</v>
      </c>
      <c r="G1225" s="213">
        <f t="shared" si="95"/>
        <v>45145</v>
      </c>
      <c r="H1225" s="210" t="s">
        <v>1454</v>
      </c>
    </row>
    <row r="1226" spans="1:8">
      <c r="A1226" s="216"/>
      <c r="B1226" s="242" t="s">
        <v>270</v>
      </c>
      <c r="C1226" s="242" t="s">
        <v>372</v>
      </c>
      <c r="D1226" s="880"/>
      <c r="E1226" s="213">
        <f t="shared" si="94"/>
        <v>45129</v>
      </c>
      <c r="F1226" s="213">
        <f>F1225+7</f>
        <v>45133</v>
      </c>
      <c r="G1226" s="213">
        <f t="shared" si="95"/>
        <v>45152</v>
      </c>
    </row>
    <row r="1227" spans="1:8">
      <c r="A1227" s="216"/>
      <c r="B1227" s="242" t="s">
        <v>271</v>
      </c>
      <c r="C1227" s="242" t="s">
        <v>391</v>
      </c>
      <c r="D1227" s="880"/>
      <c r="E1227" s="213">
        <f t="shared" si="94"/>
        <v>45136</v>
      </c>
      <c r="F1227" s="213">
        <f>F1226+7</f>
        <v>45140</v>
      </c>
      <c r="G1227" s="213">
        <f t="shared" si="95"/>
        <v>45159</v>
      </c>
    </row>
    <row r="1228" spans="1:8">
      <c r="A1228" s="216"/>
      <c r="D1228" s="272"/>
      <c r="E1228" s="219"/>
      <c r="F1228" s="219"/>
      <c r="G1228" s="219"/>
    </row>
    <row r="1229" spans="1:8">
      <c r="A1229" s="216"/>
      <c r="B1229" s="885" t="s">
        <v>688</v>
      </c>
      <c r="C1229" s="885" t="s">
        <v>1415</v>
      </c>
      <c r="D1229" s="889" t="s">
        <v>1453</v>
      </c>
      <c r="E1229" s="267" t="s">
        <v>1414</v>
      </c>
      <c r="F1229" s="267" t="s">
        <v>1424</v>
      </c>
      <c r="G1229" s="267" t="s">
        <v>1452</v>
      </c>
    </row>
    <row r="1230" spans="1:8">
      <c r="A1230" s="216"/>
      <c r="B1230" s="886"/>
      <c r="C1230" s="886"/>
      <c r="D1230" s="890"/>
      <c r="E1230" s="267" t="s">
        <v>1422</v>
      </c>
      <c r="F1230" s="267" t="s">
        <v>1421</v>
      </c>
      <c r="G1230" s="267" t="s">
        <v>1322</v>
      </c>
    </row>
    <row r="1231" spans="1:8" ht="21.75" customHeight="1">
      <c r="A1231" s="216"/>
      <c r="B1231" s="223" t="s">
        <v>1451</v>
      </c>
      <c r="C1231" s="223" t="s">
        <v>1450</v>
      </c>
      <c r="D1231" s="880" t="s">
        <v>1449</v>
      </c>
      <c r="E1231" s="213">
        <f t="shared" ref="E1231:E1236" si="96">F1231-3</f>
        <v>45105</v>
      </c>
      <c r="F1231" s="213">
        <v>45108</v>
      </c>
      <c r="G1231" s="213">
        <f t="shared" ref="G1231:G1236" si="97">F1231+18</f>
        <v>45126</v>
      </c>
    </row>
    <row r="1232" spans="1:8" ht="21.75" customHeight="1">
      <c r="A1232" s="216"/>
      <c r="B1232" s="223" t="s">
        <v>1448</v>
      </c>
      <c r="C1232" s="223" t="s">
        <v>1447</v>
      </c>
      <c r="D1232" s="880"/>
      <c r="E1232" s="213">
        <f t="shared" si="96"/>
        <v>45112</v>
      </c>
      <c r="F1232" s="213">
        <f>F1231+7</f>
        <v>45115</v>
      </c>
      <c r="G1232" s="213">
        <f t="shared" si="97"/>
        <v>45133</v>
      </c>
    </row>
    <row r="1233" spans="1:8">
      <c r="A1233" s="216"/>
      <c r="B1233" s="223" t="s">
        <v>1446</v>
      </c>
      <c r="C1233" s="223" t="s">
        <v>1445</v>
      </c>
      <c r="D1233" s="880"/>
      <c r="E1233" s="213">
        <f t="shared" si="96"/>
        <v>45119</v>
      </c>
      <c r="F1233" s="213">
        <f>F1232+7</f>
        <v>45122</v>
      </c>
      <c r="G1233" s="213">
        <f t="shared" si="97"/>
        <v>45140</v>
      </c>
    </row>
    <row r="1234" spans="1:8">
      <c r="A1234" s="216"/>
      <c r="B1234" s="223" t="s">
        <v>1444</v>
      </c>
      <c r="C1234" s="223" t="s">
        <v>1443</v>
      </c>
      <c r="D1234" s="880"/>
      <c r="E1234" s="213">
        <f t="shared" si="96"/>
        <v>45126</v>
      </c>
      <c r="F1234" s="213">
        <f>F1233+7</f>
        <v>45129</v>
      </c>
      <c r="G1234" s="213">
        <f t="shared" si="97"/>
        <v>45147</v>
      </c>
    </row>
    <row r="1235" spans="1:8">
      <c r="A1235" s="216"/>
      <c r="B1235" s="223" t="s">
        <v>207</v>
      </c>
      <c r="C1235" s="223" t="s">
        <v>1442</v>
      </c>
      <c r="D1235" s="880"/>
      <c r="E1235" s="213">
        <f t="shared" si="96"/>
        <v>45133</v>
      </c>
      <c r="F1235" s="213">
        <f>F1234+7</f>
        <v>45136</v>
      </c>
      <c r="G1235" s="213">
        <f t="shared" si="97"/>
        <v>45154</v>
      </c>
    </row>
    <row r="1236" spans="1:8" ht="19.5" customHeight="1">
      <c r="A1236" s="216"/>
      <c r="B1236" s="223" t="s">
        <v>1144</v>
      </c>
      <c r="C1236" s="223" t="s">
        <v>1441</v>
      </c>
      <c r="D1236" s="880"/>
      <c r="E1236" s="213">
        <f t="shared" si="96"/>
        <v>45140</v>
      </c>
      <c r="F1236" s="213">
        <f>F1235+7</f>
        <v>45143</v>
      </c>
      <c r="G1236" s="213">
        <f t="shared" si="97"/>
        <v>45161</v>
      </c>
    </row>
    <row r="1237" spans="1:8" ht="15" customHeight="1">
      <c r="A1237" s="226" t="s">
        <v>1440</v>
      </c>
      <c r="E1237" s="216"/>
      <c r="F1237" s="216"/>
      <c r="G1237" s="216"/>
      <c r="H1237" s="216"/>
    </row>
    <row r="1238" spans="1:8">
      <c r="A1238" s="216"/>
      <c r="B1238" s="885" t="s">
        <v>1327</v>
      </c>
      <c r="C1238" s="885" t="s">
        <v>806</v>
      </c>
      <c r="D1238" s="887" t="s">
        <v>1338</v>
      </c>
      <c r="E1238" s="215" t="s">
        <v>1325</v>
      </c>
      <c r="F1238" s="215" t="s">
        <v>1325</v>
      </c>
      <c r="G1238" s="267" t="s">
        <v>1439</v>
      </c>
      <c r="H1238" s="215" t="s">
        <v>1423</v>
      </c>
    </row>
    <row r="1239" spans="1:8">
      <c r="A1239" s="216"/>
      <c r="B1239" s="886"/>
      <c r="C1239" s="886"/>
      <c r="D1239" s="888"/>
      <c r="E1239" s="215" t="s">
        <v>1323</v>
      </c>
      <c r="F1239" s="215" t="s">
        <v>1091</v>
      </c>
      <c r="G1239" s="267" t="s">
        <v>1092</v>
      </c>
      <c r="H1239" s="215" t="s">
        <v>27</v>
      </c>
    </row>
    <row r="1240" spans="1:8" ht="16.5" customHeight="1">
      <c r="A1240" s="216"/>
      <c r="B1240" s="242" t="s">
        <v>1438</v>
      </c>
      <c r="C1240" s="242" t="s">
        <v>1437</v>
      </c>
      <c r="D1240" s="880" t="s">
        <v>1436</v>
      </c>
      <c r="E1240" s="213">
        <f t="shared" ref="E1240:E1245" si="98">F1240-4</f>
        <v>45101</v>
      </c>
      <c r="F1240" s="213">
        <v>45105</v>
      </c>
      <c r="G1240" s="213">
        <f t="shared" ref="G1240:G1245" si="99">F1240+10</f>
        <v>45115</v>
      </c>
      <c r="H1240" s="271" t="s">
        <v>1434</v>
      </c>
    </row>
    <row r="1241" spans="1:8">
      <c r="A1241" s="216"/>
      <c r="B1241" s="242" t="s">
        <v>386</v>
      </c>
      <c r="C1241" s="242" t="s">
        <v>388</v>
      </c>
      <c r="D1241" s="880"/>
      <c r="E1241" s="213">
        <f t="shared" si="98"/>
        <v>45108</v>
      </c>
      <c r="F1241" s="213">
        <f>F1240+7</f>
        <v>45112</v>
      </c>
      <c r="G1241" s="213">
        <f t="shared" si="99"/>
        <v>45122</v>
      </c>
      <c r="H1241" s="271" t="s">
        <v>1434</v>
      </c>
    </row>
    <row r="1242" spans="1:8">
      <c r="A1242" s="216"/>
      <c r="B1242" s="242" t="s">
        <v>40</v>
      </c>
      <c r="C1242" s="242" t="s">
        <v>389</v>
      </c>
      <c r="D1242" s="880"/>
      <c r="E1242" s="213">
        <f t="shared" si="98"/>
        <v>45115</v>
      </c>
      <c r="F1242" s="213">
        <f>F1241+7</f>
        <v>45119</v>
      </c>
      <c r="G1242" s="213">
        <f t="shared" si="99"/>
        <v>45129</v>
      </c>
      <c r="H1242" s="271" t="s">
        <v>1434</v>
      </c>
    </row>
    <row r="1243" spans="1:8">
      <c r="A1243" s="216"/>
      <c r="B1243" s="242" t="s">
        <v>387</v>
      </c>
      <c r="C1243" s="242" t="s">
        <v>390</v>
      </c>
      <c r="D1243" s="880"/>
      <c r="E1243" s="213">
        <f t="shared" si="98"/>
        <v>45122</v>
      </c>
      <c r="F1243" s="213">
        <f>F1242+7</f>
        <v>45126</v>
      </c>
      <c r="G1243" s="213">
        <f t="shared" si="99"/>
        <v>45136</v>
      </c>
      <c r="H1243" s="271" t="s">
        <v>1434</v>
      </c>
    </row>
    <row r="1244" spans="1:8">
      <c r="A1244" s="216"/>
      <c r="B1244" s="242" t="s">
        <v>270</v>
      </c>
      <c r="C1244" s="242" t="s">
        <v>372</v>
      </c>
      <c r="D1244" s="880"/>
      <c r="E1244" s="213">
        <f t="shared" si="98"/>
        <v>45129</v>
      </c>
      <c r="F1244" s="213">
        <f>F1243+7</f>
        <v>45133</v>
      </c>
      <c r="G1244" s="213">
        <f t="shared" si="99"/>
        <v>45143</v>
      </c>
      <c r="H1244" s="271" t="s">
        <v>1434</v>
      </c>
    </row>
    <row r="1245" spans="1:8">
      <c r="A1245" s="216"/>
      <c r="B1245" s="242" t="s">
        <v>271</v>
      </c>
      <c r="C1245" s="242" t="s">
        <v>391</v>
      </c>
      <c r="D1245" s="880"/>
      <c r="E1245" s="213">
        <f t="shared" si="98"/>
        <v>45136</v>
      </c>
      <c r="F1245" s="213">
        <f>F1244+7</f>
        <v>45140</v>
      </c>
      <c r="G1245" s="213">
        <f t="shared" si="99"/>
        <v>45150</v>
      </c>
      <c r="H1245" s="271" t="s">
        <v>1434</v>
      </c>
    </row>
    <row r="1246" spans="1:8">
      <c r="A1246" s="216"/>
      <c r="D1246" s="272"/>
      <c r="E1246" s="219"/>
      <c r="F1246" s="219"/>
      <c r="G1246" s="216"/>
      <c r="H1246" s="216"/>
    </row>
    <row r="1247" spans="1:8">
      <c r="A1247" s="226"/>
      <c r="B1247" s="885" t="s">
        <v>1327</v>
      </c>
      <c r="C1247" s="885" t="s">
        <v>1425</v>
      </c>
      <c r="D1247" s="889" t="s">
        <v>1338</v>
      </c>
      <c r="E1247" s="267" t="s">
        <v>1414</v>
      </c>
      <c r="F1247" s="267" t="s">
        <v>1424</v>
      </c>
      <c r="G1247" s="267" t="s">
        <v>1439</v>
      </c>
      <c r="H1247" s="215" t="s">
        <v>1423</v>
      </c>
    </row>
    <row r="1248" spans="1:8">
      <c r="A1248" s="216"/>
      <c r="B1248" s="886"/>
      <c r="C1248" s="886"/>
      <c r="D1248" s="890"/>
      <c r="E1248" s="267" t="s">
        <v>1422</v>
      </c>
      <c r="F1248" s="267" t="s">
        <v>1421</v>
      </c>
      <c r="G1248" s="267" t="s">
        <v>1092</v>
      </c>
      <c r="H1248" s="215" t="s">
        <v>27</v>
      </c>
    </row>
    <row r="1249" spans="1:8" ht="21" customHeight="1">
      <c r="A1249" s="216"/>
      <c r="B1249" s="242" t="s">
        <v>1438</v>
      </c>
      <c r="C1249" s="242" t="s">
        <v>1437</v>
      </c>
      <c r="D1249" s="880" t="s">
        <v>1436</v>
      </c>
      <c r="E1249" s="213">
        <f t="shared" ref="E1249:E1254" si="100">F1249-4</f>
        <v>45101</v>
      </c>
      <c r="F1249" s="213">
        <v>45105</v>
      </c>
      <c r="G1249" s="213">
        <f t="shared" ref="G1249:G1254" si="101">F1249+10</f>
        <v>45115</v>
      </c>
      <c r="H1249" s="271" t="s">
        <v>1434</v>
      </c>
    </row>
    <row r="1250" spans="1:8">
      <c r="A1250" s="216"/>
      <c r="B1250" s="242" t="s">
        <v>386</v>
      </c>
      <c r="C1250" s="242" t="s">
        <v>388</v>
      </c>
      <c r="D1250" s="880"/>
      <c r="E1250" s="213">
        <f t="shared" si="100"/>
        <v>45108</v>
      </c>
      <c r="F1250" s="213">
        <f>F1249+7</f>
        <v>45112</v>
      </c>
      <c r="G1250" s="213">
        <f t="shared" si="101"/>
        <v>45122</v>
      </c>
      <c r="H1250" s="271" t="s">
        <v>1434</v>
      </c>
    </row>
    <row r="1251" spans="1:8">
      <c r="A1251" s="216"/>
      <c r="B1251" s="242" t="s">
        <v>40</v>
      </c>
      <c r="C1251" s="242" t="s">
        <v>389</v>
      </c>
      <c r="D1251" s="880"/>
      <c r="E1251" s="213">
        <f t="shared" si="100"/>
        <v>45115</v>
      </c>
      <c r="F1251" s="213">
        <f>F1250+7</f>
        <v>45119</v>
      </c>
      <c r="G1251" s="213">
        <f t="shared" si="101"/>
        <v>45129</v>
      </c>
      <c r="H1251" s="271" t="s">
        <v>1434</v>
      </c>
    </row>
    <row r="1252" spans="1:8">
      <c r="A1252" s="216"/>
      <c r="B1252" s="242" t="s">
        <v>387</v>
      </c>
      <c r="C1252" s="242" t="s">
        <v>390</v>
      </c>
      <c r="D1252" s="880"/>
      <c r="E1252" s="213">
        <f t="shared" si="100"/>
        <v>45122</v>
      </c>
      <c r="F1252" s="213">
        <f>F1251+7</f>
        <v>45126</v>
      </c>
      <c r="G1252" s="213">
        <f t="shared" si="101"/>
        <v>45136</v>
      </c>
      <c r="H1252" s="271" t="s">
        <v>1435</v>
      </c>
    </row>
    <row r="1253" spans="1:8">
      <c r="A1253" s="216"/>
      <c r="B1253" s="242" t="s">
        <v>270</v>
      </c>
      <c r="C1253" s="242" t="s">
        <v>372</v>
      </c>
      <c r="D1253" s="880"/>
      <c r="E1253" s="213">
        <f t="shared" si="100"/>
        <v>45129</v>
      </c>
      <c r="F1253" s="213">
        <f>F1252+7</f>
        <v>45133</v>
      </c>
      <c r="G1253" s="213">
        <f t="shared" si="101"/>
        <v>45143</v>
      </c>
      <c r="H1253" s="271" t="s">
        <v>1434</v>
      </c>
    </row>
    <row r="1254" spans="1:8" ht="18" customHeight="1">
      <c r="A1254" s="216"/>
      <c r="B1254" s="242" t="s">
        <v>271</v>
      </c>
      <c r="C1254" s="242" t="s">
        <v>391</v>
      </c>
      <c r="D1254" s="880"/>
      <c r="E1254" s="213">
        <f t="shared" si="100"/>
        <v>45136</v>
      </c>
      <c r="F1254" s="213">
        <f>F1253+7</f>
        <v>45140</v>
      </c>
      <c r="G1254" s="213">
        <f t="shared" si="101"/>
        <v>45150</v>
      </c>
      <c r="H1254" s="271" t="s">
        <v>1434</v>
      </c>
    </row>
    <row r="1255" spans="1:8">
      <c r="A1255" s="216"/>
      <c r="B1255" s="226"/>
      <c r="C1255" s="226"/>
      <c r="D1255" s="266"/>
      <c r="E1255" s="226"/>
      <c r="F1255" s="226"/>
      <c r="G1255" s="226"/>
      <c r="H1255" s="226"/>
    </row>
    <row r="1256" spans="1:8">
      <c r="A1256" s="216"/>
      <c r="B1256" s="885" t="s">
        <v>1380</v>
      </c>
      <c r="C1256" s="885" t="s">
        <v>1415</v>
      </c>
      <c r="D1256" s="889" t="s">
        <v>1433</v>
      </c>
      <c r="E1256" s="267" t="s">
        <v>1414</v>
      </c>
      <c r="F1256" s="267" t="s">
        <v>1432</v>
      </c>
      <c r="G1256" s="267" t="s">
        <v>1431</v>
      </c>
      <c r="H1256" s="215" t="s">
        <v>1423</v>
      </c>
    </row>
    <row r="1257" spans="1:8">
      <c r="A1257" s="216"/>
      <c r="B1257" s="886"/>
      <c r="C1257" s="886"/>
      <c r="D1257" s="890"/>
      <c r="E1257" s="267" t="s">
        <v>1422</v>
      </c>
      <c r="F1257" s="267" t="s">
        <v>1421</v>
      </c>
      <c r="G1257" s="267" t="s">
        <v>1092</v>
      </c>
      <c r="H1257" s="215" t="s">
        <v>27</v>
      </c>
    </row>
    <row r="1258" spans="1:8">
      <c r="A1258" s="216"/>
      <c r="B1258" s="242" t="s">
        <v>562</v>
      </c>
      <c r="C1258" s="242" t="s">
        <v>957</v>
      </c>
      <c r="D1258" s="880" t="s">
        <v>1418</v>
      </c>
      <c r="E1258" s="213">
        <f>F1258-4</f>
        <v>45106</v>
      </c>
      <c r="F1258" s="213">
        <v>45110</v>
      </c>
      <c r="G1258" s="213">
        <f>F1258+10</f>
        <v>45120</v>
      </c>
      <c r="H1258" s="271" t="s">
        <v>1427</v>
      </c>
    </row>
    <row r="1259" spans="1:8">
      <c r="A1259" s="216"/>
      <c r="B1259" s="242" t="s">
        <v>350</v>
      </c>
      <c r="C1259" s="242" t="s">
        <v>1430</v>
      </c>
      <c r="D1259" s="880"/>
      <c r="E1259" s="213">
        <f>F1259-4</f>
        <v>45113</v>
      </c>
      <c r="F1259" s="213">
        <f>F1258+7</f>
        <v>45117</v>
      </c>
      <c r="G1259" s="213">
        <f>F1259+10</f>
        <v>45127</v>
      </c>
      <c r="H1259" s="271" t="s">
        <v>1429</v>
      </c>
    </row>
    <row r="1260" spans="1:8">
      <c r="A1260" s="216"/>
      <c r="B1260" s="242" t="s">
        <v>287</v>
      </c>
      <c r="C1260" s="242" t="s">
        <v>1428</v>
      </c>
      <c r="D1260" s="880"/>
      <c r="E1260" s="213">
        <f>F1260-4</f>
        <v>45120</v>
      </c>
      <c r="F1260" s="213">
        <f>F1259+7</f>
        <v>45124</v>
      </c>
      <c r="G1260" s="213">
        <f>F1260+10</f>
        <v>45134</v>
      </c>
      <c r="H1260" s="271" t="s">
        <v>1427</v>
      </c>
    </row>
    <row r="1261" spans="1:8">
      <c r="A1261" s="216"/>
      <c r="B1261" s="242" t="s">
        <v>351</v>
      </c>
      <c r="C1261" s="242" t="s">
        <v>961</v>
      </c>
      <c r="D1261" s="880"/>
      <c r="E1261" s="213">
        <f>F1261-4</f>
        <v>45127</v>
      </c>
      <c r="F1261" s="213">
        <f>F1260+7</f>
        <v>45131</v>
      </c>
      <c r="G1261" s="213">
        <f>F1261+10</f>
        <v>45141</v>
      </c>
      <c r="H1261" s="271" t="s">
        <v>1427</v>
      </c>
    </row>
    <row r="1262" spans="1:8">
      <c r="A1262" s="216"/>
      <c r="B1262" s="242" t="s">
        <v>352</v>
      </c>
      <c r="C1262" s="242" t="s">
        <v>962</v>
      </c>
      <c r="D1262" s="880"/>
      <c r="E1262" s="213">
        <f>F1262-4</f>
        <v>45134</v>
      </c>
      <c r="F1262" s="213">
        <f>F1261+7</f>
        <v>45138</v>
      </c>
      <c r="G1262" s="213">
        <f>F1262+10</f>
        <v>45148</v>
      </c>
      <c r="H1262" s="271" t="s">
        <v>1426</v>
      </c>
    </row>
    <row r="1263" spans="1:8">
      <c r="A1263" s="216"/>
      <c r="B1263" s="240"/>
      <c r="C1263" s="240"/>
      <c r="D1263" s="253"/>
      <c r="E1263" s="219"/>
      <c r="F1263" s="219"/>
      <c r="G1263" s="219"/>
      <c r="H1263" s="270"/>
    </row>
    <row r="1264" spans="1:8">
      <c r="A1264" s="216"/>
      <c r="B1264" s="216"/>
      <c r="C1264" s="216"/>
      <c r="D1264" s="217"/>
      <c r="E1264" s="216"/>
      <c r="F1264" s="219"/>
      <c r="G1264" s="219"/>
      <c r="H1264" s="216"/>
    </row>
    <row r="1265" spans="1:8">
      <c r="A1265" s="216"/>
      <c r="B1265" s="885" t="s">
        <v>1327</v>
      </c>
      <c r="C1265" s="885" t="s">
        <v>1425</v>
      </c>
      <c r="D1265" s="889" t="s">
        <v>1338</v>
      </c>
      <c r="E1265" s="267" t="s">
        <v>1414</v>
      </c>
      <c r="F1265" s="267" t="s">
        <v>1424</v>
      </c>
      <c r="G1265" s="215" t="s">
        <v>1423</v>
      </c>
    </row>
    <row r="1266" spans="1:8">
      <c r="A1266" s="216"/>
      <c r="B1266" s="886"/>
      <c r="C1266" s="886"/>
      <c r="D1266" s="890"/>
      <c r="E1266" s="267" t="s">
        <v>1422</v>
      </c>
      <c r="F1266" s="267" t="s">
        <v>1421</v>
      </c>
      <c r="G1266" s="267" t="s">
        <v>1420</v>
      </c>
    </row>
    <row r="1267" spans="1:8">
      <c r="A1267" s="216"/>
      <c r="B1267" s="242" t="s">
        <v>562</v>
      </c>
      <c r="C1267" s="242" t="s">
        <v>1419</v>
      </c>
      <c r="D1267" s="880" t="s">
        <v>1418</v>
      </c>
      <c r="E1267" s="213">
        <f>F1267-4</f>
        <v>45106</v>
      </c>
      <c r="F1267" s="213">
        <v>45110</v>
      </c>
      <c r="G1267" s="213">
        <f>F1267+10</f>
        <v>45120</v>
      </c>
    </row>
    <row r="1268" spans="1:8">
      <c r="A1268" s="216"/>
      <c r="B1268" s="242" t="s">
        <v>350</v>
      </c>
      <c r="C1268" s="242" t="s">
        <v>959</v>
      </c>
      <c r="D1268" s="880"/>
      <c r="E1268" s="213">
        <f>F1268-4</f>
        <v>45113</v>
      </c>
      <c r="F1268" s="213">
        <f>F1267+7</f>
        <v>45117</v>
      </c>
      <c r="G1268" s="213">
        <f>F1268+10</f>
        <v>45127</v>
      </c>
    </row>
    <row r="1269" spans="1:8">
      <c r="A1269" s="216"/>
      <c r="B1269" s="242" t="s">
        <v>287</v>
      </c>
      <c r="C1269" s="242" t="s">
        <v>960</v>
      </c>
      <c r="D1269" s="880"/>
      <c r="E1269" s="213">
        <f>F1269-4</f>
        <v>45120</v>
      </c>
      <c r="F1269" s="213">
        <f>F1268+7</f>
        <v>45124</v>
      </c>
      <c r="G1269" s="213">
        <f>F1269+10</f>
        <v>45134</v>
      </c>
    </row>
    <row r="1270" spans="1:8">
      <c r="A1270" s="216"/>
      <c r="B1270" s="242" t="s">
        <v>351</v>
      </c>
      <c r="C1270" s="242" t="s">
        <v>1417</v>
      </c>
      <c r="D1270" s="880"/>
      <c r="E1270" s="213">
        <f>F1270-4</f>
        <v>45127</v>
      </c>
      <c r="F1270" s="213">
        <f>F1269+7</f>
        <v>45131</v>
      </c>
      <c r="G1270" s="213">
        <f>F1270+10</f>
        <v>45141</v>
      </c>
    </row>
    <row r="1271" spans="1:8">
      <c r="A1271" s="216"/>
      <c r="B1271" s="242" t="s">
        <v>352</v>
      </c>
      <c r="C1271" s="242" t="s">
        <v>1416</v>
      </c>
      <c r="D1271" s="880"/>
      <c r="E1271" s="213">
        <f>F1271-4</f>
        <v>45134</v>
      </c>
      <c r="F1271" s="213">
        <f>F1270+7</f>
        <v>45138</v>
      </c>
      <c r="G1271" s="213">
        <f>F1271+10</f>
        <v>45148</v>
      </c>
    </row>
    <row r="1272" spans="1:8">
      <c r="A1272" s="216"/>
      <c r="B1272" s="216"/>
      <c r="C1272" s="216"/>
      <c r="D1272" s="217"/>
      <c r="E1272" s="219"/>
      <c r="F1272" s="219"/>
      <c r="G1272" s="219"/>
    </row>
    <row r="1273" spans="1:8">
      <c r="A1273" s="266" t="s">
        <v>190</v>
      </c>
      <c r="D1273" s="217"/>
      <c r="E1273" s="216"/>
      <c r="F1273" s="216"/>
      <c r="G1273" s="216"/>
      <c r="H1273" s="216"/>
    </row>
    <row r="1274" spans="1:8">
      <c r="A1274" s="216"/>
      <c r="B1274" s="885" t="s">
        <v>1327</v>
      </c>
      <c r="C1274" s="885" t="s">
        <v>1415</v>
      </c>
      <c r="D1274" s="889" t="s">
        <v>1338</v>
      </c>
      <c r="E1274" s="267" t="s">
        <v>1414</v>
      </c>
      <c r="F1274" s="267" t="s">
        <v>1414</v>
      </c>
      <c r="G1274" s="267" t="s">
        <v>1413</v>
      </c>
      <c r="H1274" s="267" t="s">
        <v>1412</v>
      </c>
    </row>
    <row r="1275" spans="1:8">
      <c r="A1275" s="216"/>
      <c r="B1275" s="886"/>
      <c r="C1275" s="886"/>
      <c r="D1275" s="890"/>
      <c r="E1275" s="267" t="s">
        <v>1411</v>
      </c>
      <c r="F1275" s="267" t="s">
        <v>1410</v>
      </c>
      <c r="G1275" s="267" t="s">
        <v>1092</v>
      </c>
      <c r="H1275" s="267" t="s">
        <v>1322</v>
      </c>
    </row>
    <row r="1276" spans="1:8" ht="16.5" customHeight="1">
      <c r="A1276" s="216"/>
      <c r="B1276" s="242" t="s">
        <v>1369</v>
      </c>
      <c r="C1276" s="242" t="s">
        <v>1368</v>
      </c>
      <c r="D1276" s="881" t="s">
        <v>1409</v>
      </c>
      <c r="E1276" s="213">
        <f>F1276-4</f>
        <v>45104</v>
      </c>
      <c r="F1276" s="213">
        <v>45108</v>
      </c>
      <c r="G1276" s="213">
        <f>F1276+18</f>
        <v>45126</v>
      </c>
      <c r="H1276" s="267" t="s">
        <v>1408</v>
      </c>
    </row>
    <row r="1277" spans="1:8">
      <c r="A1277" s="216"/>
      <c r="B1277" s="242" t="s">
        <v>1366</v>
      </c>
      <c r="C1277" s="242" t="s">
        <v>1365</v>
      </c>
      <c r="D1277" s="882"/>
      <c r="E1277" s="213">
        <f>F1277-4</f>
        <v>45111</v>
      </c>
      <c r="F1277" s="213">
        <f>F1276+7</f>
        <v>45115</v>
      </c>
      <c r="G1277" s="213">
        <f>F1277+18</f>
        <v>45133</v>
      </c>
      <c r="H1277" s="267" t="s">
        <v>1408</v>
      </c>
    </row>
    <row r="1278" spans="1:8">
      <c r="A1278" s="216"/>
      <c r="B1278" s="242" t="s">
        <v>1364</v>
      </c>
      <c r="C1278" s="242" t="s">
        <v>1363</v>
      </c>
      <c r="D1278" s="882"/>
      <c r="E1278" s="213">
        <f>F1278-4</f>
        <v>45118</v>
      </c>
      <c r="F1278" s="213">
        <f>F1277+7</f>
        <v>45122</v>
      </c>
      <c r="G1278" s="213">
        <f>F1278+18</f>
        <v>45140</v>
      </c>
      <c r="H1278" s="267" t="s">
        <v>1408</v>
      </c>
    </row>
    <row r="1279" spans="1:8">
      <c r="A1279" s="216"/>
      <c r="B1279" s="242" t="s">
        <v>1362</v>
      </c>
      <c r="C1279" s="242" t="s">
        <v>1361</v>
      </c>
      <c r="D1279" s="882"/>
      <c r="E1279" s="213">
        <f>F1279-4</f>
        <v>45125</v>
      </c>
      <c r="F1279" s="213">
        <f>F1278+7</f>
        <v>45129</v>
      </c>
      <c r="G1279" s="213">
        <f>F1279+18</f>
        <v>45147</v>
      </c>
      <c r="H1279" s="267" t="s">
        <v>1407</v>
      </c>
    </row>
    <row r="1280" spans="1:8">
      <c r="A1280" s="216"/>
      <c r="B1280" s="242" t="s">
        <v>1360</v>
      </c>
      <c r="C1280" s="242" t="s">
        <v>1359</v>
      </c>
      <c r="D1280" s="883"/>
      <c r="E1280" s="213">
        <f>F1280-4</f>
        <v>45132</v>
      </c>
      <c r="F1280" s="213">
        <f>F1279+7</f>
        <v>45136</v>
      </c>
      <c r="G1280" s="213">
        <f>F1280+18</f>
        <v>45154</v>
      </c>
      <c r="H1280" s="267" t="s">
        <v>1406</v>
      </c>
    </row>
    <row r="1281" spans="1:8">
      <c r="A1281" s="216"/>
      <c r="B1281" s="216"/>
      <c r="C1281" s="216"/>
      <c r="E1281" s="219"/>
      <c r="F1281" s="219"/>
      <c r="G1281" s="219"/>
      <c r="H1281" s="270"/>
    </row>
    <row r="1282" spans="1:8">
      <c r="A1282" s="226" t="s">
        <v>1397</v>
      </c>
      <c r="B1282" s="216"/>
      <c r="C1282" s="216"/>
      <c r="E1282" s="216"/>
      <c r="F1282" s="216"/>
      <c r="G1282" s="216"/>
    </row>
    <row r="1283" spans="1:8">
      <c r="A1283" s="216"/>
      <c r="B1283" s="885" t="s">
        <v>1380</v>
      </c>
      <c r="C1283" s="885" t="s">
        <v>1405</v>
      </c>
      <c r="D1283" s="887" t="s">
        <v>1338</v>
      </c>
      <c r="E1283" s="215" t="s">
        <v>1372</v>
      </c>
      <c r="F1283" s="215" t="s">
        <v>1372</v>
      </c>
      <c r="G1283" s="267" t="s">
        <v>1404</v>
      </c>
    </row>
    <row r="1284" spans="1:8">
      <c r="A1284" s="216"/>
      <c r="B1284" s="886"/>
      <c r="C1284" s="886"/>
      <c r="D1284" s="888"/>
      <c r="E1284" s="215" t="s">
        <v>1403</v>
      </c>
      <c r="F1284" s="215" t="s">
        <v>1402</v>
      </c>
      <c r="G1284" s="267" t="s">
        <v>1401</v>
      </c>
    </row>
    <row r="1285" spans="1:8">
      <c r="A1285" s="216"/>
      <c r="B1285" s="223" t="s">
        <v>297</v>
      </c>
      <c r="C1285" s="223" t="s">
        <v>215</v>
      </c>
      <c r="D1285" s="881" t="s">
        <v>1377</v>
      </c>
      <c r="E1285" s="213">
        <f>F1285-4</f>
        <v>45104</v>
      </c>
      <c r="F1285" s="213">
        <v>45108</v>
      </c>
      <c r="G1285" s="213">
        <f>F1285+24</f>
        <v>45132</v>
      </c>
    </row>
    <row r="1286" spans="1:8">
      <c r="A1286" s="216"/>
      <c r="B1286" s="242" t="s">
        <v>392</v>
      </c>
      <c r="C1286" s="242" t="s">
        <v>1400</v>
      </c>
      <c r="D1286" s="882"/>
      <c r="E1286" s="213">
        <f>F1286-4</f>
        <v>45111</v>
      </c>
      <c r="F1286" s="213">
        <f>F1285+7</f>
        <v>45115</v>
      </c>
      <c r="G1286" s="213">
        <f>F1286+24</f>
        <v>45139</v>
      </c>
    </row>
    <row r="1287" spans="1:8">
      <c r="A1287" s="216"/>
      <c r="B1287" s="242" t="s">
        <v>393</v>
      </c>
      <c r="C1287" s="242" t="s">
        <v>1399</v>
      </c>
      <c r="D1287" s="882"/>
      <c r="E1287" s="213">
        <f>F1287-4</f>
        <v>45118</v>
      </c>
      <c r="F1287" s="213">
        <f>F1286+7</f>
        <v>45122</v>
      </c>
      <c r="G1287" s="213">
        <f>F1287+24</f>
        <v>45146</v>
      </c>
    </row>
    <row r="1288" spans="1:8">
      <c r="A1288" s="216"/>
      <c r="B1288" s="223" t="s">
        <v>394</v>
      </c>
      <c r="C1288" s="223" t="s">
        <v>1374</v>
      </c>
      <c r="D1288" s="882"/>
      <c r="E1288" s="213">
        <f>F1288-4</f>
        <v>45125</v>
      </c>
      <c r="F1288" s="213">
        <f>F1287+7</f>
        <v>45129</v>
      </c>
      <c r="G1288" s="213">
        <f>F1288+24</f>
        <v>45153</v>
      </c>
    </row>
    <row r="1289" spans="1:8">
      <c r="A1289" s="216"/>
      <c r="B1289" s="223" t="s">
        <v>395</v>
      </c>
      <c r="C1289" s="223" t="s">
        <v>1398</v>
      </c>
      <c r="D1289" s="880"/>
      <c r="E1289" s="213">
        <f>F1289-4</f>
        <v>45132</v>
      </c>
      <c r="F1289" s="213">
        <f>F1288+7</f>
        <v>45136</v>
      </c>
      <c r="G1289" s="213">
        <f>F1289+24</f>
        <v>45160</v>
      </c>
    </row>
    <row r="1290" spans="1:8">
      <c r="A1290" s="216"/>
      <c r="B1290" s="216"/>
      <c r="C1290" s="216"/>
      <c r="D1290" s="217"/>
      <c r="E1290" s="219"/>
      <c r="F1290" s="219"/>
      <c r="G1290" s="219"/>
    </row>
    <row r="1291" spans="1:8">
      <c r="A1291" s="216"/>
      <c r="B1291" s="885" t="s">
        <v>1327</v>
      </c>
      <c r="C1291" s="885" t="s">
        <v>806</v>
      </c>
      <c r="D1291" s="887" t="s">
        <v>1338</v>
      </c>
      <c r="E1291" s="215" t="s">
        <v>1325</v>
      </c>
      <c r="F1291" s="215" t="s">
        <v>1325</v>
      </c>
      <c r="G1291" s="267" t="s">
        <v>1397</v>
      </c>
    </row>
    <row r="1292" spans="1:8">
      <c r="A1292" s="216"/>
      <c r="B1292" s="886"/>
      <c r="C1292" s="886"/>
      <c r="D1292" s="888"/>
      <c r="E1292" s="215" t="s">
        <v>1323</v>
      </c>
      <c r="F1292" s="215" t="s">
        <v>1396</v>
      </c>
      <c r="G1292" s="267" t="s">
        <v>1092</v>
      </c>
    </row>
    <row r="1293" spans="1:8" ht="16.5" customHeight="1">
      <c r="A1293" s="216"/>
      <c r="B1293" s="223" t="s">
        <v>1395</v>
      </c>
      <c r="C1293" s="223" t="s">
        <v>1394</v>
      </c>
      <c r="D1293" s="881" t="s">
        <v>1393</v>
      </c>
      <c r="E1293" s="213">
        <f t="shared" ref="E1293:E1298" si="102">F1293-4</f>
        <v>45100</v>
      </c>
      <c r="F1293" s="213">
        <v>45104</v>
      </c>
      <c r="G1293" s="213">
        <f t="shared" ref="G1293:G1298" si="103">F1293+16</f>
        <v>45120</v>
      </c>
    </row>
    <row r="1294" spans="1:8">
      <c r="A1294" s="216"/>
      <c r="B1294" s="223" t="s">
        <v>1392</v>
      </c>
      <c r="C1294" s="223" t="s">
        <v>282</v>
      </c>
      <c r="D1294" s="882"/>
      <c r="E1294" s="213">
        <f t="shared" si="102"/>
        <v>45107</v>
      </c>
      <c r="F1294" s="213">
        <f>F1293+7</f>
        <v>45111</v>
      </c>
      <c r="G1294" s="213">
        <f t="shared" si="103"/>
        <v>45127</v>
      </c>
    </row>
    <row r="1295" spans="1:8">
      <c r="A1295" s="216"/>
      <c r="B1295" s="223" t="s">
        <v>1391</v>
      </c>
      <c r="C1295" s="223" t="s">
        <v>183</v>
      </c>
      <c r="D1295" s="882"/>
      <c r="E1295" s="213">
        <f t="shared" si="102"/>
        <v>45114</v>
      </c>
      <c r="F1295" s="213">
        <f>F1294+7</f>
        <v>45118</v>
      </c>
      <c r="G1295" s="213">
        <f t="shared" si="103"/>
        <v>45134</v>
      </c>
    </row>
    <row r="1296" spans="1:8">
      <c r="A1296" s="216"/>
      <c r="B1296" s="223"/>
      <c r="C1296" s="223"/>
      <c r="D1296" s="882"/>
      <c r="E1296" s="213">
        <f t="shared" si="102"/>
        <v>45121</v>
      </c>
      <c r="F1296" s="213">
        <f>F1295+7</f>
        <v>45125</v>
      </c>
      <c r="G1296" s="213">
        <f t="shared" si="103"/>
        <v>45141</v>
      </c>
    </row>
    <row r="1297" spans="1:7">
      <c r="A1297" s="216"/>
      <c r="B1297" s="223" t="s">
        <v>1390</v>
      </c>
      <c r="C1297" s="223" t="s">
        <v>217</v>
      </c>
      <c r="D1297" s="882"/>
      <c r="E1297" s="213">
        <f t="shared" si="102"/>
        <v>45128</v>
      </c>
      <c r="F1297" s="213">
        <f>F1296+7</f>
        <v>45132</v>
      </c>
      <c r="G1297" s="213">
        <f t="shared" si="103"/>
        <v>45148</v>
      </c>
    </row>
    <row r="1298" spans="1:7">
      <c r="A1298" s="216"/>
      <c r="B1298" s="223" t="s">
        <v>150</v>
      </c>
      <c r="C1298" s="223" t="s">
        <v>1389</v>
      </c>
      <c r="D1298" s="883"/>
      <c r="E1298" s="213">
        <f t="shared" si="102"/>
        <v>45135</v>
      </c>
      <c r="F1298" s="213">
        <f>F1297+7</f>
        <v>45139</v>
      </c>
      <c r="G1298" s="213">
        <f t="shared" si="103"/>
        <v>45155</v>
      </c>
    </row>
    <row r="1299" spans="1:7">
      <c r="A1299" s="216"/>
      <c r="B1299" s="240"/>
      <c r="C1299" s="240"/>
      <c r="D1299" s="253"/>
      <c r="E1299" s="219"/>
      <c r="F1299" s="219"/>
      <c r="G1299" s="269"/>
    </row>
    <row r="1300" spans="1:7">
      <c r="A1300" s="226" t="s">
        <v>1388</v>
      </c>
      <c r="D1300" s="217"/>
      <c r="E1300" s="216"/>
      <c r="F1300" s="216"/>
      <c r="G1300" s="216"/>
    </row>
    <row r="1301" spans="1:7">
      <c r="A1301" s="226"/>
      <c r="B1301" s="885" t="s">
        <v>1327</v>
      </c>
      <c r="C1301" s="885" t="s">
        <v>806</v>
      </c>
      <c r="D1301" s="887" t="s">
        <v>1338</v>
      </c>
      <c r="E1301" s="215" t="s">
        <v>1325</v>
      </c>
      <c r="F1301" s="215" t="s">
        <v>1325</v>
      </c>
      <c r="G1301" s="267" t="s">
        <v>1371</v>
      </c>
    </row>
    <row r="1302" spans="1:7">
      <c r="A1302" s="226"/>
      <c r="B1302" s="886"/>
      <c r="C1302" s="886"/>
      <c r="D1302" s="888"/>
      <c r="E1302" s="215" t="s">
        <v>1323</v>
      </c>
      <c r="F1302" s="215" t="s">
        <v>1091</v>
      </c>
      <c r="G1302" s="267" t="s">
        <v>1092</v>
      </c>
    </row>
    <row r="1303" spans="1:7" ht="16.5" customHeight="1">
      <c r="A1303" s="212"/>
      <c r="B1303" s="223" t="s">
        <v>1387</v>
      </c>
      <c r="C1303" s="223" t="s">
        <v>390</v>
      </c>
      <c r="D1303" s="881" t="s">
        <v>1386</v>
      </c>
      <c r="E1303" s="213">
        <f t="shared" ref="E1303:E1308" si="104">F1303-4</f>
        <v>45102</v>
      </c>
      <c r="F1303" s="213">
        <v>45106</v>
      </c>
      <c r="G1303" s="213">
        <f t="shared" ref="G1303:G1308" si="105">F1303+17</f>
        <v>45123</v>
      </c>
    </row>
    <row r="1304" spans="1:7">
      <c r="A1304" s="226"/>
      <c r="B1304" s="223" t="s">
        <v>1385</v>
      </c>
      <c r="C1304" s="223" t="s">
        <v>1384</v>
      </c>
      <c r="D1304" s="882"/>
      <c r="E1304" s="213">
        <f t="shared" si="104"/>
        <v>45109</v>
      </c>
      <c r="F1304" s="213">
        <f>F1303+7</f>
        <v>45113</v>
      </c>
      <c r="G1304" s="213">
        <f t="shared" si="105"/>
        <v>45130</v>
      </c>
    </row>
    <row r="1305" spans="1:7">
      <c r="A1305" s="226"/>
      <c r="B1305" s="223" t="s">
        <v>1383</v>
      </c>
      <c r="C1305" s="223" t="s">
        <v>1382</v>
      </c>
      <c r="D1305" s="882"/>
      <c r="E1305" s="213">
        <f t="shared" si="104"/>
        <v>45116</v>
      </c>
      <c r="F1305" s="213">
        <f>F1304+7</f>
        <v>45120</v>
      </c>
      <c r="G1305" s="213">
        <f t="shared" si="105"/>
        <v>45137</v>
      </c>
    </row>
    <row r="1306" spans="1:7">
      <c r="A1306" s="226"/>
      <c r="B1306" s="223"/>
      <c r="C1306" s="223"/>
      <c r="D1306" s="882"/>
      <c r="E1306" s="213">
        <f t="shared" si="104"/>
        <v>45123</v>
      </c>
      <c r="F1306" s="213">
        <f>F1305+7</f>
        <v>45127</v>
      </c>
      <c r="G1306" s="213">
        <f t="shared" si="105"/>
        <v>45144</v>
      </c>
    </row>
    <row r="1307" spans="1:7">
      <c r="A1307" s="226"/>
      <c r="B1307" s="223" t="s">
        <v>1381</v>
      </c>
      <c r="C1307" s="223" t="s">
        <v>282</v>
      </c>
      <c r="D1307" s="882"/>
      <c r="E1307" s="213">
        <f t="shared" si="104"/>
        <v>45130</v>
      </c>
      <c r="F1307" s="213">
        <f>F1306+7</f>
        <v>45134</v>
      </c>
      <c r="G1307" s="213">
        <f t="shared" si="105"/>
        <v>45151</v>
      </c>
    </row>
    <row r="1308" spans="1:7">
      <c r="A1308" s="226"/>
      <c r="B1308" s="223"/>
      <c r="C1308" s="223"/>
      <c r="D1308" s="880"/>
      <c r="E1308" s="213">
        <f t="shared" si="104"/>
        <v>45137</v>
      </c>
      <c r="F1308" s="213">
        <f>F1307+7</f>
        <v>45141</v>
      </c>
      <c r="G1308" s="213">
        <f t="shared" si="105"/>
        <v>45158</v>
      </c>
    </row>
    <row r="1309" spans="1:7">
      <c r="A1309" s="226"/>
      <c r="B1309" s="226"/>
      <c r="C1309" s="226"/>
      <c r="D1309" s="266"/>
      <c r="E1309" s="216"/>
      <c r="F1309" s="216"/>
      <c r="G1309" s="216"/>
    </row>
    <row r="1310" spans="1:7">
      <c r="A1310" s="216"/>
      <c r="B1310" s="885" t="s">
        <v>1380</v>
      </c>
      <c r="C1310" s="885" t="s">
        <v>806</v>
      </c>
      <c r="D1310" s="887" t="s">
        <v>1379</v>
      </c>
      <c r="E1310" s="215" t="s">
        <v>1325</v>
      </c>
      <c r="F1310" s="215" t="s">
        <v>1325</v>
      </c>
      <c r="G1310" s="267" t="s">
        <v>1378</v>
      </c>
    </row>
    <row r="1311" spans="1:7">
      <c r="A1311" s="216"/>
      <c r="B1311" s="886"/>
      <c r="C1311" s="886"/>
      <c r="D1311" s="888"/>
      <c r="E1311" s="215" t="s">
        <v>1323</v>
      </c>
      <c r="F1311" s="215" t="s">
        <v>1091</v>
      </c>
      <c r="G1311" s="267" t="s">
        <v>1092</v>
      </c>
    </row>
    <row r="1312" spans="1:7">
      <c r="A1312" s="216"/>
      <c r="B1312" s="223" t="s">
        <v>297</v>
      </c>
      <c r="C1312" s="223" t="s">
        <v>215</v>
      </c>
      <c r="D1312" s="881" t="s">
        <v>1377</v>
      </c>
      <c r="E1312" s="213">
        <f>F1312-4</f>
        <v>45104</v>
      </c>
      <c r="F1312" s="213">
        <v>45108</v>
      </c>
      <c r="G1312" s="213">
        <f>F1312+17</f>
        <v>45125</v>
      </c>
    </row>
    <row r="1313" spans="1:8">
      <c r="A1313" s="216"/>
      <c r="B1313" s="242" t="s">
        <v>392</v>
      </c>
      <c r="C1313" s="242" t="s">
        <v>1376</v>
      </c>
      <c r="D1313" s="882"/>
      <c r="E1313" s="213">
        <f>F1313-4</f>
        <v>45111</v>
      </c>
      <c r="F1313" s="213">
        <f>F1312+7</f>
        <v>45115</v>
      </c>
      <c r="G1313" s="213">
        <f>F1313+17</f>
        <v>45132</v>
      </c>
    </row>
    <row r="1314" spans="1:8">
      <c r="A1314" s="216"/>
      <c r="B1314" s="242" t="s">
        <v>393</v>
      </c>
      <c r="C1314" s="242" t="s">
        <v>1375</v>
      </c>
      <c r="D1314" s="882"/>
      <c r="E1314" s="213">
        <f>F1314-4</f>
        <v>45118</v>
      </c>
      <c r="F1314" s="213">
        <f>F1313+7</f>
        <v>45122</v>
      </c>
      <c r="G1314" s="213">
        <f>F1314+17</f>
        <v>45139</v>
      </c>
    </row>
    <row r="1315" spans="1:8">
      <c r="A1315" s="216"/>
      <c r="B1315" s="223" t="s">
        <v>394</v>
      </c>
      <c r="C1315" s="223" t="s">
        <v>1374</v>
      </c>
      <c r="D1315" s="882"/>
      <c r="E1315" s="213">
        <f>F1315-4</f>
        <v>45125</v>
      </c>
      <c r="F1315" s="213">
        <f>F1314+7</f>
        <v>45129</v>
      </c>
      <c r="G1315" s="213">
        <f>F1315+17</f>
        <v>45146</v>
      </c>
    </row>
    <row r="1316" spans="1:8">
      <c r="A1316" s="216"/>
      <c r="B1316" s="223" t="s">
        <v>395</v>
      </c>
      <c r="C1316" s="223" t="s">
        <v>1373</v>
      </c>
      <c r="D1316" s="880"/>
      <c r="E1316" s="213">
        <f>F1316-4</f>
        <v>45132</v>
      </c>
      <c r="F1316" s="213">
        <f>F1315+7</f>
        <v>45136</v>
      </c>
      <c r="G1316" s="213">
        <f>F1316+17</f>
        <v>45153</v>
      </c>
    </row>
    <row r="1317" spans="1:8">
      <c r="A1317" s="216"/>
      <c r="B1317" s="210"/>
      <c r="C1317" s="210"/>
      <c r="D1317" s="217"/>
      <c r="E1317" s="216"/>
      <c r="F1317" s="216"/>
      <c r="G1317" s="216"/>
      <c r="H1317" s="216"/>
    </row>
    <row r="1318" spans="1:8">
      <c r="A1318" s="216"/>
      <c r="B1318" s="885" t="s">
        <v>1327</v>
      </c>
      <c r="C1318" s="885" t="s">
        <v>806</v>
      </c>
      <c r="D1318" s="887" t="s">
        <v>1338</v>
      </c>
      <c r="E1318" s="215" t="s">
        <v>1325</v>
      </c>
      <c r="F1318" s="215" t="s">
        <v>1372</v>
      </c>
      <c r="G1318" s="267" t="s">
        <v>1371</v>
      </c>
    </row>
    <row r="1319" spans="1:8">
      <c r="A1319" s="216"/>
      <c r="B1319" s="886"/>
      <c r="C1319" s="886"/>
      <c r="D1319" s="888"/>
      <c r="E1319" s="215" t="s">
        <v>1370</v>
      </c>
      <c r="F1319" s="215" t="s">
        <v>1091</v>
      </c>
      <c r="G1319" s="267" t="s">
        <v>1092</v>
      </c>
      <c r="H1319" s="216"/>
    </row>
    <row r="1320" spans="1:8" ht="16.5" customHeight="1">
      <c r="A1320" s="216"/>
      <c r="B1320" s="242" t="s">
        <v>1369</v>
      </c>
      <c r="C1320" s="242" t="s">
        <v>1368</v>
      </c>
      <c r="D1320" s="881" t="s">
        <v>1367</v>
      </c>
      <c r="E1320" s="213">
        <f>F1320-4</f>
        <v>45104</v>
      </c>
      <c r="F1320" s="213">
        <v>45108</v>
      </c>
      <c r="G1320" s="213">
        <f>F1320+16</f>
        <v>45124</v>
      </c>
      <c r="H1320" s="216"/>
    </row>
    <row r="1321" spans="1:8">
      <c r="A1321" s="216"/>
      <c r="B1321" s="242" t="s">
        <v>1366</v>
      </c>
      <c r="C1321" s="242" t="s">
        <v>1365</v>
      </c>
      <c r="D1321" s="882"/>
      <c r="E1321" s="213">
        <f>F1321-4</f>
        <v>45111</v>
      </c>
      <c r="F1321" s="213">
        <f>F1320+7</f>
        <v>45115</v>
      </c>
      <c r="G1321" s="213">
        <f>F1321+20</f>
        <v>45135</v>
      </c>
      <c r="H1321" s="216"/>
    </row>
    <row r="1322" spans="1:8">
      <c r="A1322" s="216"/>
      <c r="B1322" s="242" t="s">
        <v>1364</v>
      </c>
      <c r="C1322" s="242" t="s">
        <v>1363</v>
      </c>
      <c r="D1322" s="882"/>
      <c r="E1322" s="213">
        <f>F1322-4</f>
        <v>45118</v>
      </c>
      <c r="F1322" s="213">
        <f>F1321+7</f>
        <v>45122</v>
      </c>
      <c r="G1322" s="213">
        <f>F1322+20</f>
        <v>45142</v>
      </c>
      <c r="H1322" s="216"/>
    </row>
    <row r="1323" spans="1:8">
      <c r="A1323" s="216"/>
      <c r="B1323" s="242" t="s">
        <v>1362</v>
      </c>
      <c r="C1323" s="242" t="s">
        <v>1361</v>
      </c>
      <c r="D1323" s="882"/>
      <c r="E1323" s="213">
        <f>F1323-4</f>
        <v>45125</v>
      </c>
      <c r="F1323" s="213">
        <f>F1322+7</f>
        <v>45129</v>
      </c>
      <c r="G1323" s="213">
        <f>F1323+20</f>
        <v>45149</v>
      </c>
      <c r="H1323" s="216"/>
    </row>
    <row r="1324" spans="1:8">
      <c r="A1324" s="216"/>
      <c r="B1324" s="242" t="s">
        <v>1360</v>
      </c>
      <c r="C1324" s="242" t="s">
        <v>1359</v>
      </c>
      <c r="D1324" s="883"/>
      <c r="E1324" s="213">
        <f>F1324-4</f>
        <v>45132</v>
      </c>
      <c r="F1324" s="213">
        <f>F1323+7</f>
        <v>45136</v>
      </c>
      <c r="G1324" s="213">
        <f>F1324+20</f>
        <v>45156</v>
      </c>
    </row>
    <row r="1325" spans="1:8">
      <c r="A1325" s="216"/>
      <c r="B1325" s="216"/>
      <c r="C1325" s="216"/>
      <c r="D1325" s="217"/>
      <c r="E1325" s="216"/>
      <c r="F1325" s="219"/>
      <c r="G1325" s="219"/>
    </row>
    <row r="1326" spans="1:8">
      <c r="A1326" s="226" t="s">
        <v>99</v>
      </c>
      <c r="B1326" s="216"/>
      <c r="C1326" s="216"/>
      <c r="D1326" s="217"/>
      <c r="E1326" s="216"/>
      <c r="F1326" s="226"/>
      <c r="G1326" s="226"/>
      <c r="H1326" s="245"/>
    </row>
    <row r="1327" spans="1:8">
      <c r="A1327" s="216"/>
      <c r="B1327" s="885" t="s">
        <v>1327</v>
      </c>
      <c r="C1327" s="885" t="s">
        <v>806</v>
      </c>
      <c r="D1327" s="887" t="s">
        <v>1338</v>
      </c>
      <c r="E1327" s="215" t="s">
        <v>1358</v>
      </c>
      <c r="F1327" s="215" t="s">
        <v>1325</v>
      </c>
      <c r="G1327" s="267" t="s">
        <v>1357</v>
      </c>
      <c r="H1327" s="215" t="s">
        <v>188</v>
      </c>
    </row>
    <row r="1328" spans="1:8">
      <c r="A1328" s="216"/>
      <c r="B1328" s="886"/>
      <c r="C1328" s="886"/>
      <c r="D1328" s="888"/>
      <c r="E1328" s="215" t="s">
        <v>1356</v>
      </c>
      <c r="F1328" s="215" t="s">
        <v>1091</v>
      </c>
      <c r="G1328" s="267" t="s">
        <v>1322</v>
      </c>
      <c r="H1328" s="215" t="s">
        <v>27</v>
      </c>
    </row>
    <row r="1329" spans="1:8">
      <c r="A1329" s="216"/>
      <c r="B1329" s="242" t="s">
        <v>1355</v>
      </c>
      <c r="C1329" s="242" t="s">
        <v>1354</v>
      </c>
      <c r="D1329" s="880" t="s">
        <v>1353</v>
      </c>
      <c r="E1329" s="213">
        <f>F1329-3</f>
        <v>45111</v>
      </c>
      <c r="F1329" s="213">
        <v>45114</v>
      </c>
      <c r="G1329" s="213">
        <f>F1329+8</f>
        <v>45122</v>
      </c>
      <c r="H1329" s="215" t="s">
        <v>1352</v>
      </c>
    </row>
    <row r="1330" spans="1:8">
      <c r="A1330" s="216"/>
      <c r="B1330" s="242" t="s">
        <v>1351</v>
      </c>
      <c r="C1330" s="242" t="s">
        <v>1350</v>
      </c>
      <c r="D1330" s="880"/>
      <c r="E1330" s="213">
        <f>F1330-3</f>
        <v>45118</v>
      </c>
      <c r="F1330" s="213">
        <f>F1329+7</f>
        <v>45121</v>
      </c>
      <c r="G1330" s="213">
        <f>F1330+8</f>
        <v>45129</v>
      </c>
      <c r="H1330" s="215" t="s">
        <v>1342</v>
      </c>
    </row>
    <row r="1331" spans="1:8">
      <c r="A1331" s="216"/>
      <c r="B1331" s="242" t="s">
        <v>1349</v>
      </c>
      <c r="C1331" s="242" t="s">
        <v>1348</v>
      </c>
      <c r="D1331" s="880"/>
      <c r="E1331" s="213">
        <f>F1331-3</f>
        <v>45125</v>
      </c>
      <c r="F1331" s="213">
        <f>F1330+7</f>
        <v>45128</v>
      </c>
      <c r="G1331" s="213">
        <f>F1331+8</f>
        <v>45136</v>
      </c>
      <c r="H1331" s="215" t="s">
        <v>1342</v>
      </c>
    </row>
    <row r="1332" spans="1:8">
      <c r="A1332" s="216"/>
      <c r="B1332" s="242" t="s">
        <v>1347</v>
      </c>
      <c r="C1332" s="242" t="s">
        <v>1346</v>
      </c>
      <c r="D1332" s="880"/>
      <c r="E1332" s="213">
        <f>F1332-3</f>
        <v>45132</v>
      </c>
      <c r="F1332" s="213">
        <f>F1331+7</f>
        <v>45135</v>
      </c>
      <c r="G1332" s="213">
        <f>F1332+8</f>
        <v>45143</v>
      </c>
      <c r="H1332" s="215" t="s">
        <v>1345</v>
      </c>
    </row>
    <row r="1333" spans="1:8">
      <c r="A1333" s="216"/>
      <c r="B1333" s="242" t="s">
        <v>1344</v>
      </c>
      <c r="C1333" s="242" t="s">
        <v>1343</v>
      </c>
      <c r="D1333" s="880"/>
      <c r="E1333" s="213">
        <f>F1333-3</f>
        <v>45139</v>
      </c>
      <c r="F1333" s="213">
        <f>F1332+7</f>
        <v>45142</v>
      </c>
      <c r="G1333" s="213">
        <f>F1333+8</f>
        <v>45150</v>
      </c>
      <c r="H1333" s="215" t="s">
        <v>1342</v>
      </c>
    </row>
    <row r="1334" spans="1:8">
      <c r="A1334" s="216"/>
      <c r="B1334" s="240"/>
      <c r="C1334" s="240"/>
      <c r="D1334" s="253"/>
      <c r="E1334" s="219"/>
      <c r="F1334" s="219"/>
      <c r="G1334" s="219"/>
    </row>
    <row r="1335" spans="1:8">
      <c r="A1335" s="884" t="s">
        <v>1341</v>
      </c>
      <c r="B1335" s="884"/>
      <c r="C1335" s="247"/>
      <c r="D1335" s="266"/>
      <c r="E1335" s="226"/>
      <c r="F1335" s="226"/>
      <c r="G1335" s="245"/>
      <c r="H1335" s="216"/>
    </row>
    <row r="1336" spans="1:8">
      <c r="A1336" s="226"/>
      <c r="B1336" s="885" t="s">
        <v>1340</v>
      </c>
      <c r="C1336" s="885" t="s">
        <v>1339</v>
      </c>
      <c r="D1336" s="887" t="s">
        <v>1338</v>
      </c>
      <c r="E1336" s="215" t="s">
        <v>1325</v>
      </c>
      <c r="F1336" s="215" t="s">
        <v>1325</v>
      </c>
      <c r="G1336" s="267" t="s">
        <v>1324</v>
      </c>
      <c r="H1336" s="216"/>
    </row>
    <row r="1337" spans="1:8">
      <c r="A1337" s="226"/>
      <c r="B1337" s="886"/>
      <c r="C1337" s="886"/>
      <c r="D1337" s="888"/>
      <c r="E1337" s="215" t="s">
        <v>1323</v>
      </c>
      <c r="F1337" s="215" t="s">
        <v>1091</v>
      </c>
      <c r="G1337" s="267" t="s">
        <v>1322</v>
      </c>
      <c r="H1337" s="216"/>
    </row>
    <row r="1338" spans="1:8" ht="16.5" customHeight="1">
      <c r="A1338" s="226"/>
      <c r="B1338" s="242" t="s">
        <v>1337</v>
      </c>
      <c r="C1338" s="242" t="s">
        <v>1336</v>
      </c>
      <c r="D1338" s="880" t="s">
        <v>1335</v>
      </c>
      <c r="E1338" s="213">
        <f t="shared" ref="E1338:E1343" si="106">F1338-4</f>
        <v>45100</v>
      </c>
      <c r="F1338" s="213">
        <v>45104</v>
      </c>
      <c r="G1338" s="213">
        <f>F1338+17</f>
        <v>45121</v>
      </c>
      <c r="H1338" s="216"/>
    </row>
    <row r="1339" spans="1:8">
      <c r="A1339" s="226"/>
      <c r="B1339" s="242"/>
      <c r="C1339" s="242"/>
      <c r="D1339" s="880"/>
      <c r="E1339" s="213">
        <f t="shared" si="106"/>
        <v>45107</v>
      </c>
      <c r="F1339" s="213">
        <f t="shared" ref="F1339:G1343" si="107">F1338+7</f>
        <v>45111</v>
      </c>
      <c r="G1339" s="213">
        <f t="shared" si="107"/>
        <v>45128</v>
      </c>
      <c r="H1339" s="216"/>
    </row>
    <row r="1340" spans="1:8">
      <c r="A1340" s="226"/>
      <c r="B1340" s="242" t="s">
        <v>1334</v>
      </c>
      <c r="C1340" s="242" t="s">
        <v>373</v>
      </c>
      <c r="D1340" s="880"/>
      <c r="E1340" s="213">
        <f t="shared" si="106"/>
        <v>45114</v>
      </c>
      <c r="F1340" s="213">
        <f t="shared" si="107"/>
        <v>45118</v>
      </c>
      <c r="G1340" s="213">
        <f t="shared" si="107"/>
        <v>45135</v>
      </c>
      <c r="H1340" s="216"/>
    </row>
    <row r="1341" spans="1:8">
      <c r="A1341" s="226"/>
      <c r="B1341" s="242" t="s">
        <v>1333</v>
      </c>
      <c r="C1341" s="242" t="s">
        <v>1332</v>
      </c>
      <c r="D1341" s="880"/>
      <c r="E1341" s="213">
        <f t="shared" si="106"/>
        <v>45121</v>
      </c>
      <c r="F1341" s="213">
        <f t="shared" si="107"/>
        <v>45125</v>
      </c>
      <c r="G1341" s="213">
        <f t="shared" si="107"/>
        <v>45142</v>
      </c>
      <c r="H1341" s="216"/>
    </row>
    <row r="1342" spans="1:8">
      <c r="A1342" s="226"/>
      <c r="B1342" s="242" t="s">
        <v>1331</v>
      </c>
      <c r="C1342" s="242" t="s">
        <v>1330</v>
      </c>
      <c r="D1342" s="880"/>
      <c r="E1342" s="213">
        <f t="shared" si="106"/>
        <v>45128</v>
      </c>
      <c r="F1342" s="213">
        <f t="shared" si="107"/>
        <v>45132</v>
      </c>
      <c r="G1342" s="213">
        <f t="shared" si="107"/>
        <v>45149</v>
      </c>
      <c r="H1342" s="216"/>
    </row>
    <row r="1343" spans="1:8">
      <c r="A1343" s="226"/>
      <c r="B1343" s="242" t="s">
        <v>1329</v>
      </c>
      <c r="C1343" s="242" t="s">
        <v>1328</v>
      </c>
      <c r="D1343" s="880"/>
      <c r="E1343" s="213">
        <f t="shared" si="106"/>
        <v>45135</v>
      </c>
      <c r="F1343" s="213">
        <f t="shared" si="107"/>
        <v>45139</v>
      </c>
      <c r="G1343" s="213">
        <f t="shared" si="107"/>
        <v>45156</v>
      </c>
      <c r="H1343" s="216"/>
    </row>
    <row r="1344" spans="1:8">
      <c r="A1344" s="226"/>
      <c r="B1344" s="268"/>
      <c r="C1344" s="240"/>
      <c r="D1344" s="253"/>
      <c r="E1344" s="219"/>
      <c r="F1344" s="219"/>
      <c r="G1344" s="219"/>
      <c r="H1344" s="216"/>
    </row>
    <row r="1345" spans="1:10">
      <c r="A1345" s="226"/>
      <c r="B1345" s="226"/>
      <c r="C1345" s="247"/>
      <c r="D1345" s="266"/>
      <c r="E1345" s="226"/>
      <c r="F1345" s="226"/>
      <c r="G1345" s="245"/>
      <c r="H1345" s="216"/>
    </row>
    <row r="1346" spans="1:10">
      <c r="A1346" s="226"/>
      <c r="B1346" s="885" t="s">
        <v>1327</v>
      </c>
      <c r="C1346" s="885" t="s">
        <v>806</v>
      </c>
      <c r="D1346" s="887" t="s">
        <v>1326</v>
      </c>
      <c r="E1346" s="215" t="s">
        <v>1325</v>
      </c>
      <c r="F1346" s="215" t="s">
        <v>1325</v>
      </c>
      <c r="G1346" s="267" t="s">
        <v>1324</v>
      </c>
      <c r="H1346" s="216"/>
    </row>
    <row r="1347" spans="1:10">
      <c r="A1347" s="226"/>
      <c r="B1347" s="886"/>
      <c r="C1347" s="886"/>
      <c r="D1347" s="888"/>
      <c r="E1347" s="215" t="s">
        <v>1323</v>
      </c>
      <c r="F1347" s="215" t="s">
        <v>1091</v>
      </c>
      <c r="G1347" s="267" t="s">
        <v>1322</v>
      </c>
      <c r="H1347" s="216"/>
    </row>
    <row r="1348" spans="1:10" ht="16.5" customHeight="1">
      <c r="A1348" s="226"/>
      <c r="B1348" s="242" t="s">
        <v>260</v>
      </c>
      <c r="C1348" s="242" t="s">
        <v>1321</v>
      </c>
      <c r="D1348" s="880" t="s">
        <v>1320</v>
      </c>
      <c r="E1348" s="213">
        <f t="shared" ref="E1348:E1353" si="108">F1348-4</f>
        <v>45101</v>
      </c>
      <c r="F1348" s="213">
        <v>45105</v>
      </c>
      <c r="G1348" s="213">
        <f t="shared" ref="G1348:G1353" si="109">F1348+15</f>
        <v>45120</v>
      </c>
      <c r="H1348" s="216"/>
    </row>
    <row r="1349" spans="1:10" ht="16.5" customHeight="1">
      <c r="A1349" s="226"/>
      <c r="B1349" s="242" t="s">
        <v>252</v>
      </c>
      <c r="C1349" s="242" t="s">
        <v>370</v>
      </c>
      <c r="D1349" s="880"/>
      <c r="E1349" s="213">
        <f t="shared" si="108"/>
        <v>45108</v>
      </c>
      <c r="F1349" s="213">
        <f>F1348+7</f>
        <v>45112</v>
      </c>
      <c r="G1349" s="213">
        <f t="shared" si="109"/>
        <v>45127</v>
      </c>
      <c r="H1349" s="216"/>
    </row>
    <row r="1350" spans="1:10" ht="16.5" customHeight="1">
      <c r="A1350" s="226"/>
      <c r="B1350" s="242" t="s">
        <v>291</v>
      </c>
      <c r="C1350" s="242" t="s">
        <v>371</v>
      </c>
      <c r="D1350" s="880"/>
      <c r="E1350" s="213">
        <f t="shared" si="108"/>
        <v>45115</v>
      </c>
      <c r="F1350" s="213">
        <f>F1349+7</f>
        <v>45119</v>
      </c>
      <c r="G1350" s="213">
        <f t="shared" si="109"/>
        <v>45134</v>
      </c>
      <c r="H1350" s="216"/>
    </row>
    <row r="1351" spans="1:10">
      <c r="A1351" s="226"/>
      <c r="B1351" s="242" t="s">
        <v>242</v>
      </c>
      <c r="C1351" s="242" t="s">
        <v>372</v>
      </c>
      <c r="D1351" s="880"/>
      <c r="E1351" s="213">
        <f t="shared" si="108"/>
        <v>45122</v>
      </c>
      <c r="F1351" s="213">
        <f>F1350+7</f>
        <v>45126</v>
      </c>
      <c r="G1351" s="213">
        <f t="shared" si="109"/>
        <v>45141</v>
      </c>
      <c r="H1351" s="216"/>
    </row>
    <row r="1352" spans="1:10">
      <c r="A1352" s="226"/>
      <c r="B1352" s="242" t="s">
        <v>296</v>
      </c>
      <c r="C1352" s="242" t="s">
        <v>373</v>
      </c>
      <c r="D1352" s="880"/>
      <c r="E1352" s="213">
        <f t="shared" si="108"/>
        <v>45129</v>
      </c>
      <c r="F1352" s="213">
        <f>F1351+7</f>
        <v>45133</v>
      </c>
      <c r="G1352" s="213">
        <f t="shared" si="109"/>
        <v>45148</v>
      </c>
      <c r="H1352" s="216"/>
    </row>
    <row r="1353" spans="1:10">
      <c r="A1353" s="226"/>
      <c r="B1353" s="242" t="s">
        <v>260</v>
      </c>
      <c r="C1353" s="242" t="s">
        <v>374</v>
      </c>
      <c r="D1353" s="880"/>
      <c r="E1353" s="213">
        <f t="shared" si="108"/>
        <v>45136</v>
      </c>
      <c r="F1353" s="213">
        <f>F1352+7</f>
        <v>45140</v>
      </c>
      <c r="G1353" s="213">
        <f t="shared" si="109"/>
        <v>45155</v>
      </c>
      <c r="H1353" s="216"/>
    </row>
    <row r="1354" spans="1:10">
      <c r="A1354" s="226"/>
      <c r="B1354" s="226"/>
      <c r="C1354" s="247"/>
      <c r="D1354" s="266"/>
      <c r="E1354" s="226"/>
      <c r="F1354" s="226"/>
      <c r="G1354" s="245"/>
      <c r="H1354" s="216"/>
    </row>
    <row r="1355" spans="1:10">
      <c r="B1355" s="210"/>
      <c r="C1355" s="210"/>
      <c r="E1355" s="219"/>
      <c r="F1355" s="265"/>
      <c r="G1355" s="219"/>
      <c r="H1355" s="264"/>
    </row>
    <row r="1356" spans="1:10">
      <c r="A1356" s="261" t="s">
        <v>105</v>
      </c>
      <c r="B1356" s="263"/>
      <c r="C1356" s="263"/>
      <c r="D1356" s="262"/>
      <c r="E1356" s="261"/>
      <c r="F1356" s="261"/>
      <c r="G1356" s="261"/>
      <c r="H1356" s="261"/>
      <c r="I1356" s="244"/>
      <c r="J1356" s="244"/>
    </row>
    <row r="1357" spans="1:10">
      <c r="A1357" s="226" t="s">
        <v>106</v>
      </c>
      <c r="B1357" s="247"/>
      <c r="C1357" s="258"/>
      <c r="D1357" s="248"/>
      <c r="E1357" s="247"/>
      <c r="F1357" s="226"/>
      <c r="G1357" s="257"/>
      <c r="H1357" s="245"/>
    </row>
    <row r="1358" spans="1:10">
      <c r="A1358" s="216"/>
      <c r="B1358" s="885" t="s">
        <v>22</v>
      </c>
      <c r="C1358" s="885" t="s">
        <v>23</v>
      </c>
      <c r="D1358" s="887" t="s">
        <v>24</v>
      </c>
      <c r="E1358" s="215" t="s">
        <v>141</v>
      </c>
      <c r="F1358" s="215" t="s">
        <v>141</v>
      </c>
      <c r="G1358" s="252" t="s">
        <v>195</v>
      </c>
      <c r="H1358" s="216"/>
    </row>
    <row r="1359" spans="1:10">
      <c r="A1359" s="216"/>
      <c r="B1359" s="886"/>
      <c r="C1359" s="886"/>
      <c r="D1359" s="888"/>
      <c r="E1359" s="215" t="s">
        <v>1130</v>
      </c>
      <c r="F1359" s="215" t="s">
        <v>26</v>
      </c>
      <c r="G1359" s="252" t="s">
        <v>27</v>
      </c>
      <c r="H1359" s="216"/>
    </row>
    <row r="1360" spans="1:10">
      <c r="A1360" s="216"/>
      <c r="B1360" s="242"/>
      <c r="C1360" s="242"/>
      <c r="D1360" s="881" t="s">
        <v>1305</v>
      </c>
      <c r="E1360" s="213">
        <f t="shared" ref="E1360:E1365" si="110">F1360-4</f>
        <v>45104</v>
      </c>
      <c r="F1360" s="213">
        <v>45108</v>
      </c>
      <c r="G1360" s="213">
        <f t="shared" ref="G1360:G1365" si="111">F1360+16</f>
        <v>45124</v>
      </c>
      <c r="H1360" s="216"/>
    </row>
    <row r="1361" spans="1:8">
      <c r="A1361" s="216"/>
      <c r="B1361" s="242" t="s">
        <v>154</v>
      </c>
      <c r="C1361" s="242" t="s">
        <v>1304</v>
      </c>
      <c r="D1361" s="882"/>
      <c r="E1361" s="213">
        <f t="shared" si="110"/>
        <v>45111</v>
      </c>
      <c r="F1361" s="213">
        <f>F1360+7</f>
        <v>45115</v>
      </c>
      <c r="G1361" s="213">
        <f t="shared" si="111"/>
        <v>45131</v>
      </c>
      <c r="H1361" s="216"/>
    </row>
    <row r="1362" spans="1:8">
      <c r="A1362" s="216"/>
      <c r="B1362" s="242" t="s">
        <v>608</v>
      </c>
      <c r="C1362" s="242" t="s">
        <v>1303</v>
      </c>
      <c r="D1362" s="882"/>
      <c r="E1362" s="213">
        <f t="shared" si="110"/>
        <v>45118</v>
      </c>
      <c r="F1362" s="213">
        <f>F1361+7</f>
        <v>45122</v>
      </c>
      <c r="G1362" s="213">
        <f t="shared" si="111"/>
        <v>45138</v>
      </c>
      <c r="H1362" s="216"/>
    </row>
    <row r="1363" spans="1:8">
      <c r="A1363" s="216"/>
      <c r="B1363" s="242" t="s">
        <v>1302</v>
      </c>
      <c r="C1363" s="242" t="s">
        <v>1301</v>
      </c>
      <c r="D1363" s="882"/>
      <c r="E1363" s="213">
        <f t="shared" si="110"/>
        <v>45125</v>
      </c>
      <c r="F1363" s="213">
        <f>F1362+7</f>
        <v>45129</v>
      </c>
      <c r="G1363" s="213">
        <f t="shared" si="111"/>
        <v>45145</v>
      </c>
      <c r="H1363" s="216"/>
    </row>
    <row r="1364" spans="1:8">
      <c r="A1364" s="216"/>
      <c r="B1364" s="242" t="s">
        <v>1179</v>
      </c>
      <c r="C1364" s="242"/>
      <c r="D1364" s="882"/>
      <c r="E1364" s="213">
        <f t="shared" si="110"/>
        <v>45132</v>
      </c>
      <c r="F1364" s="213">
        <f>F1363+7</f>
        <v>45136</v>
      </c>
      <c r="G1364" s="213">
        <f t="shared" si="111"/>
        <v>45152</v>
      </c>
      <c r="H1364" s="216"/>
    </row>
    <row r="1365" spans="1:8">
      <c r="A1365" s="216"/>
      <c r="B1365" s="242" t="s">
        <v>1179</v>
      </c>
      <c r="C1365" s="242"/>
      <c r="D1365" s="883"/>
      <c r="E1365" s="213">
        <f t="shared" si="110"/>
        <v>45139</v>
      </c>
      <c r="F1365" s="213">
        <f>F1364+7</f>
        <v>45143</v>
      </c>
      <c r="G1365" s="213">
        <f t="shared" si="111"/>
        <v>45159</v>
      </c>
      <c r="H1365" s="216"/>
    </row>
    <row r="1366" spans="1:8">
      <c r="A1366" s="216"/>
      <c r="B1366" s="229"/>
      <c r="C1366" s="235"/>
      <c r="D1366" s="253"/>
      <c r="E1366" s="219"/>
      <c r="F1366" s="219"/>
      <c r="G1366" s="219"/>
      <c r="H1366" s="216"/>
    </row>
    <row r="1367" spans="1:8">
      <c r="A1367" s="216"/>
      <c r="D1367" s="217"/>
      <c r="E1367" s="216"/>
      <c r="F1367" s="216"/>
      <c r="G1367" s="216"/>
      <c r="H1367" s="216"/>
    </row>
    <row r="1368" spans="1:8">
      <c r="A1368" s="216"/>
      <c r="B1368" s="885" t="s">
        <v>22</v>
      </c>
      <c r="C1368" s="885" t="s">
        <v>23</v>
      </c>
      <c r="D1368" s="887" t="s">
        <v>24</v>
      </c>
      <c r="E1368" s="215" t="s">
        <v>141</v>
      </c>
      <c r="F1368" s="215" t="s">
        <v>141</v>
      </c>
      <c r="G1368" s="252" t="s">
        <v>195</v>
      </c>
      <c r="H1368" s="216"/>
    </row>
    <row r="1369" spans="1:8">
      <c r="A1369" s="216"/>
      <c r="B1369" s="886"/>
      <c r="C1369" s="886"/>
      <c r="D1369" s="888"/>
      <c r="E1369" s="215" t="s">
        <v>1130</v>
      </c>
      <c r="F1369" s="215" t="s">
        <v>26</v>
      </c>
      <c r="G1369" s="215" t="s">
        <v>27</v>
      </c>
      <c r="H1369" s="216"/>
    </row>
    <row r="1370" spans="1:8">
      <c r="A1370" s="216"/>
      <c r="B1370" s="242"/>
      <c r="C1370" s="242"/>
      <c r="D1370" s="881" t="s">
        <v>1319</v>
      </c>
      <c r="E1370" s="213">
        <f t="shared" ref="E1370:E1375" si="112">F1370-4</f>
        <v>45104</v>
      </c>
      <c r="F1370" s="213">
        <v>45108</v>
      </c>
      <c r="G1370" s="213">
        <f t="shared" ref="G1370:G1375" si="113">F1370+18</f>
        <v>45126</v>
      </c>
      <c r="H1370" s="216"/>
    </row>
    <row r="1371" spans="1:8">
      <c r="A1371" s="216"/>
      <c r="B1371" s="242" t="s">
        <v>615</v>
      </c>
      <c r="C1371" s="242" t="s">
        <v>218</v>
      </c>
      <c r="D1371" s="882"/>
      <c r="E1371" s="213">
        <f t="shared" si="112"/>
        <v>45111</v>
      </c>
      <c r="F1371" s="213">
        <f>F1370+7</f>
        <v>45115</v>
      </c>
      <c r="G1371" s="213">
        <f t="shared" si="113"/>
        <v>45133</v>
      </c>
      <c r="H1371" s="216"/>
    </row>
    <row r="1372" spans="1:8">
      <c r="A1372" s="216"/>
      <c r="B1372" s="242"/>
      <c r="C1372" s="242"/>
      <c r="D1372" s="882"/>
      <c r="E1372" s="213">
        <f t="shared" si="112"/>
        <v>45118</v>
      </c>
      <c r="F1372" s="213">
        <f>F1371+7</f>
        <v>45122</v>
      </c>
      <c r="G1372" s="213">
        <f t="shared" si="113"/>
        <v>45140</v>
      </c>
      <c r="H1372" s="216"/>
    </row>
    <row r="1373" spans="1:8">
      <c r="A1373" s="216"/>
      <c r="B1373" s="242" t="s">
        <v>616</v>
      </c>
      <c r="C1373" s="242" t="s">
        <v>82</v>
      </c>
      <c r="D1373" s="882"/>
      <c r="E1373" s="213">
        <f t="shared" si="112"/>
        <v>45125</v>
      </c>
      <c r="F1373" s="213">
        <f>F1372+7</f>
        <v>45129</v>
      </c>
      <c r="G1373" s="213">
        <f t="shared" si="113"/>
        <v>45147</v>
      </c>
      <c r="H1373" s="216"/>
    </row>
    <row r="1374" spans="1:8">
      <c r="A1374" s="216"/>
      <c r="B1374" s="242" t="s">
        <v>258</v>
      </c>
      <c r="C1374" s="242" t="s">
        <v>398</v>
      </c>
      <c r="D1374" s="882"/>
      <c r="E1374" s="213">
        <f t="shared" si="112"/>
        <v>45132</v>
      </c>
      <c r="F1374" s="213">
        <f>F1373+7</f>
        <v>45136</v>
      </c>
      <c r="G1374" s="213">
        <f t="shared" si="113"/>
        <v>45154</v>
      </c>
      <c r="H1374" s="216"/>
    </row>
    <row r="1375" spans="1:8">
      <c r="A1375" s="216"/>
      <c r="B1375" s="242" t="s">
        <v>1306</v>
      </c>
      <c r="C1375" s="242" t="s">
        <v>171</v>
      </c>
      <c r="D1375" s="883"/>
      <c r="E1375" s="213">
        <f t="shared" si="112"/>
        <v>45139</v>
      </c>
      <c r="F1375" s="213">
        <f>F1374+7</f>
        <v>45143</v>
      </c>
      <c r="G1375" s="213">
        <f t="shared" si="113"/>
        <v>45161</v>
      </c>
      <c r="H1375" s="216"/>
    </row>
    <row r="1376" spans="1:8">
      <c r="A1376" s="216"/>
      <c r="B1376" s="219"/>
      <c r="C1376" s="219"/>
      <c r="D1376" s="253"/>
      <c r="E1376" s="219"/>
      <c r="F1376" s="219"/>
      <c r="G1376" s="219"/>
      <c r="H1376" s="216"/>
    </row>
    <row r="1377" spans="1:8">
      <c r="A1377" s="216"/>
      <c r="B1377" s="885" t="s">
        <v>22</v>
      </c>
      <c r="C1377" s="885" t="s">
        <v>23</v>
      </c>
      <c r="D1377" s="887" t="s">
        <v>24</v>
      </c>
      <c r="E1377" s="215" t="s">
        <v>141</v>
      </c>
      <c r="F1377" s="215" t="s">
        <v>141</v>
      </c>
      <c r="G1377" s="252" t="s">
        <v>195</v>
      </c>
      <c r="H1377" s="216"/>
    </row>
    <row r="1378" spans="1:8">
      <c r="A1378" s="216"/>
      <c r="B1378" s="886"/>
      <c r="C1378" s="886"/>
      <c r="D1378" s="888"/>
      <c r="E1378" s="215" t="s">
        <v>1130</v>
      </c>
      <c r="F1378" s="215" t="s">
        <v>26</v>
      </c>
      <c r="G1378" s="215" t="s">
        <v>27</v>
      </c>
      <c r="H1378" s="216"/>
    </row>
    <row r="1379" spans="1:8">
      <c r="A1379" s="216"/>
      <c r="B1379" s="242" t="s">
        <v>430</v>
      </c>
      <c r="C1379" s="242" t="s">
        <v>303</v>
      </c>
      <c r="D1379" s="881" t="s">
        <v>1299</v>
      </c>
      <c r="E1379" s="213">
        <f>F1379-4</f>
        <v>45106</v>
      </c>
      <c r="F1379" s="213">
        <v>45110</v>
      </c>
      <c r="G1379" s="213">
        <f>F1379+25</f>
        <v>45135</v>
      </c>
      <c r="H1379" s="216"/>
    </row>
    <row r="1380" spans="1:8">
      <c r="A1380" s="216"/>
      <c r="B1380" s="242" t="s">
        <v>431</v>
      </c>
      <c r="C1380" s="242" t="s">
        <v>157</v>
      </c>
      <c r="D1380" s="882"/>
      <c r="E1380" s="213">
        <f>F1380-4</f>
        <v>45113</v>
      </c>
      <c r="F1380" s="213">
        <f>F1379+7</f>
        <v>45117</v>
      </c>
      <c r="G1380" s="213">
        <f>F1380+25</f>
        <v>45142</v>
      </c>
      <c r="H1380" s="216"/>
    </row>
    <row r="1381" spans="1:8">
      <c r="A1381" s="216"/>
      <c r="B1381" s="242" t="s">
        <v>432</v>
      </c>
      <c r="C1381" s="242" t="s">
        <v>1298</v>
      </c>
      <c r="D1381" s="882"/>
      <c r="E1381" s="213">
        <f>F1381-4</f>
        <v>45120</v>
      </c>
      <c r="F1381" s="213">
        <f>F1380+7</f>
        <v>45124</v>
      </c>
      <c r="G1381" s="213">
        <f>F1381+25</f>
        <v>45149</v>
      </c>
      <c r="H1381" s="216"/>
    </row>
    <row r="1382" spans="1:8">
      <c r="A1382" s="216"/>
      <c r="B1382" s="242" t="s">
        <v>314</v>
      </c>
      <c r="C1382" s="242" t="s">
        <v>233</v>
      </c>
      <c r="D1382" s="882"/>
      <c r="E1382" s="213">
        <f>F1382-4</f>
        <v>45127</v>
      </c>
      <c r="F1382" s="213">
        <f>F1381+7</f>
        <v>45131</v>
      </c>
      <c r="G1382" s="213">
        <f>F1382+25</f>
        <v>45156</v>
      </c>
      <c r="H1382" s="216"/>
    </row>
    <row r="1383" spans="1:8">
      <c r="A1383" s="216"/>
      <c r="B1383" s="242" t="s">
        <v>1297</v>
      </c>
      <c r="C1383" s="242" t="s">
        <v>1296</v>
      </c>
      <c r="D1383" s="883"/>
      <c r="E1383" s="213">
        <f>F1383-4</f>
        <v>45134</v>
      </c>
      <c r="F1383" s="213">
        <f>F1382+7</f>
        <v>45138</v>
      </c>
      <c r="G1383" s="213">
        <f>F1383+25</f>
        <v>45163</v>
      </c>
      <c r="H1383" s="216"/>
    </row>
    <row r="1384" spans="1:8">
      <c r="A1384" s="216"/>
      <c r="B1384" s="219"/>
      <c r="C1384" s="219"/>
      <c r="D1384" s="253"/>
      <c r="E1384" s="219"/>
      <c r="F1384" s="219"/>
      <c r="G1384" s="219"/>
      <c r="H1384" s="216"/>
    </row>
    <row r="1385" spans="1:8">
      <c r="A1385" s="216"/>
      <c r="B1385" s="260"/>
      <c r="C1385" s="259"/>
      <c r="D1385" s="217"/>
      <c r="E1385" s="216"/>
      <c r="F1385" s="216"/>
      <c r="G1385" s="216"/>
      <c r="H1385" s="216"/>
    </row>
    <row r="1386" spans="1:8">
      <c r="A1386" s="226" t="s">
        <v>1318</v>
      </c>
      <c r="B1386" s="258"/>
      <c r="C1386" s="258"/>
      <c r="D1386" s="248"/>
      <c r="E1386" s="247"/>
      <c r="F1386" s="226"/>
      <c r="G1386" s="257"/>
      <c r="H1386" s="245"/>
    </row>
    <row r="1387" spans="1:8">
      <c r="A1387" s="226"/>
      <c r="B1387" s="221"/>
      <c r="C1387" s="235"/>
      <c r="D1387" s="220"/>
      <c r="E1387" s="236"/>
      <c r="F1387" s="219"/>
      <c r="G1387" s="219"/>
      <c r="H1387" s="245"/>
    </row>
    <row r="1388" spans="1:8">
      <c r="A1388" s="226"/>
      <c r="B1388" s="885" t="s">
        <v>22</v>
      </c>
      <c r="C1388" s="885" t="s">
        <v>23</v>
      </c>
      <c r="D1388" s="887" t="s">
        <v>24</v>
      </c>
      <c r="E1388" s="215" t="s">
        <v>141</v>
      </c>
      <c r="F1388" s="215" t="s">
        <v>141</v>
      </c>
      <c r="G1388" s="215" t="s">
        <v>1317</v>
      </c>
      <c r="H1388" s="245"/>
    </row>
    <row r="1389" spans="1:8">
      <c r="A1389" s="226"/>
      <c r="B1389" s="886"/>
      <c r="C1389" s="886"/>
      <c r="D1389" s="888"/>
      <c r="E1389" s="215" t="s">
        <v>1130</v>
      </c>
      <c r="F1389" s="215" t="s">
        <v>26</v>
      </c>
      <c r="G1389" s="215" t="s">
        <v>27</v>
      </c>
      <c r="H1389" s="245"/>
    </row>
    <row r="1390" spans="1:8" ht="16.5" customHeight="1">
      <c r="A1390" s="226"/>
      <c r="B1390" s="242" t="s">
        <v>430</v>
      </c>
      <c r="C1390" s="242" t="s">
        <v>303</v>
      </c>
      <c r="D1390" s="881" t="s">
        <v>1299</v>
      </c>
      <c r="E1390" s="213">
        <f>F1390-4</f>
        <v>45106</v>
      </c>
      <c r="F1390" s="213">
        <v>45110</v>
      </c>
      <c r="G1390" s="213">
        <f>F1390+27</f>
        <v>45137</v>
      </c>
      <c r="H1390" s="245"/>
    </row>
    <row r="1391" spans="1:8">
      <c r="A1391" s="226"/>
      <c r="B1391" s="242" t="s">
        <v>431</v>
      </c>
      <c r="C1391" s="242" t="s">
        <v>157</v>
      </c>
      <c r="D1391" s="882"/>
      <c r="E1391" s="213">
        <f>F1391-4</f>
        <v>45113</v>
      </c>
      <c r="F1391" s="213">
        <f>F1390+7</f>
        <v>45117</v>
      </c>
      <c r="G1391" s="213">
        <f>F1391+27</f>
        <v>45144</v>
      </c>
      <c r="H1391" s="245"/>
    </row>
    <row r="1392" spans="1:8">
      <c r="A1392" s="226"/>
      <c r="B1392" s="242" t="s">
        <v>432</v>
      </c>
      <c r="C1392" s="242" t="s">
        <v>1298</v>
      </c>
      <c r="D1392" s="882"/>
      <c r="E1392" s="213">
        <f>F1392-4</f>
        <v>45120</v>
      </c>
      <c r="F1392" s="213">
        <f>F1391+7</f>
        <v>45124</v>
      </c>
      <c r="G1392" s="213">
        <f>F1392+27</f>
        <v>45151</v>
      </c>
      <c r="H1392" s="245"/>
    </row>
    <row r="1393" spans="1:8">
      <c r="A1393" s="226"/>
      <c r="B1393" s="242" t="s">
        <v>314</v>
      </c>
      <c r="C1393" s="242" t="s">
        <v>233</v>
      </c>
      <c r="D1393" s="882"/>
      <c r="E1393" s="213">
        <f>F1393-4</f>
        <v>45127</v>
      </c>
      <c r="F1393" s="213">
        <f>F1392+7</f>
        <v>45131</v>
      </c>
      <c r="G1393" s="213">
        <f>F1393+27</f>
        <v>45158</v>
      </c>
      <c r="H1393" s="245"/>
    </row>
    <row r="1394" spans="1:8">
      <c r="A1394" s="226"/>
      <c r="B1394" s="242" t="s">
        <v>1297</v>
      </c>
      <c r="C1394" s="242" t="s">
        <v>1296</v>
      </c>
      <c r="D1394" s="883"/>
      <c r="E1394" s="213">
        <f>F1394-4</f>
        <v>45134</v>
      </c>
      <c r="F1394" s="213">
        <f>F1393+7</f>
        <v>45138</v>
      </c>
      <c r="G1394" s="213">
        <f>F1394+27</f>
        <v>45165</v>
      </c>
      <c r="H1394" s="245"/>
    </row>
    <row r="1395" spans="1:8">
      <c r="A1395" s="226"/>
      <c r="B1395" s="221"/>
      <c r="C1395" s="235"/>
      <c r="D1395" s="220"/>
      <c r="E1395" s="236"/>
      <c r="F1395" s="219"/>
      <c r="G1395" s="219"/>
      <c r="H1395" s="245"/>
    </row>
    <row r="1396" spans="1:8">
      <c r="A1396" s="226"/>
      <c r="B1396" s="885" t="s">
        <v>22</v>
      </c>
      <c r="C1396" s="885" t="s">
        <v>23</v>
      </c>
      <c r="D1396" s="887" t="s">
        <v>24</v>
      </c>
      <c r="E1396" s="215" t="s">
        <v>141</v>
      </c>
      <c r="F1396" s="215" t="s">
        <v>141</v>
      </c>
      <c r="G1396" s="215" t="s">
        <v>1317</v>
      </c>
      <c r="H1396" s="245"/>
    </row>
    <row r="1397" spans="1:8">
      <c r="A1397" s="226"/>
      <c r="B1397" s="886"/>
      <c r="C1397" s="886"/>
      <c r="D1397" s="888"/>
      <c r="E1397" s="215" t="s">
        <v>1130</v>
      </c>
      <c r="F1397" s="215" t="s">
        <v>26</v>
      </c>
      <c r="G1397" s="215" t="s">
        <v>27</v>
      </c>
      <c r="H1397" s="245"/>
    </row>
    <row r="1398" spans="1:8">
      <c r="A1398" s="226"/>
      <c r="B1398" s="242" t="s">
        <v>300</v>
      </c>
      <c r="C1398" s="242" t="s">
        <v>301</v>
      </c>
      <c r="D1398" s="881" t="s">
        <v>1316</v>
      </c>
      <c r="E1398" s="213">
        <f>F1398-4</f>
        <v>45103</v>
      </c>
      <c r="F1398" s="213">
        <v>45107</v>
      </c>
      <c r="G1398" s="213">
        <f>F1398+20</f>
        <v>45127</v>
      </c>
      <c r="H1398" s="245"/>
    </row>
    <row r="1399" spans="1:8">
      <c r="A1399" s="226"/>
      <c r="B1399" s="242"/>
      <c r="C1399" s="242"/>
      <c r="D1399" s="882"/>
      <c r="E1399" s="213">
        <f>F1399-4</f>
        <v>45110</v>
      </c>
      <c r="F1399" s="213">
        <f>F1398+7</f>
        <v>45114</v>
      </c>
      <c r="G1399" s="213">
        <f>F1399+20</f>
        <v>45134</v>
      </c>
      <c r="H1399" s="245"/>
    </row>
    <row r="1400" spans="1:8">
      <c r="A1400" s="226"/>
      <c r="B1400" s="242" t="s">
        <v>399</v>
      </c>
      <c r="C1400" s="242" t="s">
        <v>1315</v>
      </c>
      <c r="D1400" s="882"/>
      <c r="E1400" s="213">
        <f>F1400-4</f>
        <v>45117</v>
      </c>
      <c r="F1400" s="213">
        <f>F1399+7</f>
        <v>45121</v>
      </c>
      <c r="G1400" s="213">
        <f>F1400+20</f>
        <v>45141</v>
      </c>
      <c r="H1400" s="245"/>
    </row>
    <row r="1401" spans="1:8">
      <c r="A1401" s="226"/>
      <c r="B1401" s="242" t="s">
        <v>298</v>
      </c>
      <c r="C1401" s="242" t="s">
        <v>1312</v>
      </c>
      <c r="D1401" s="882"/>
      <c r="E1401" s="213">
        <f>F1401-4</f>
        <v>45124</v>
      </c>
      <c r="F1401" s="213">
        <f>F1400+7</f>
        <v>45128</v>
      </c>
      <c r="G1401" s="213">
        <f>F1401+20</f>
        <v>45148</v>
      </c>
      <c r="H1401" s="245"/>
    </row>
    <row r="1402" spans="1:8">
      <c r="A1402" s="226"/>
      <c r="B1402" s="242" t="s">
        <v>400</v>
      </c>
      <c r="C1402" s="242" t="s">
        <v>1312</v>
      </c>
      <c r="D1402" s="883"/>
      <c r="E1402" s="213">
        <f>F1402-4</f>
        <v>45131</v>
      </c>
      <c r="F1402" s="213">
        <f>F1401+7</f>
        <v>45135</v>
      </c>
      <c r="G1402" s="213">
        <f>F1402+20</f>
        <v>45155</v>
      </c>
      <c r="H1402" s="245"/>
    </row>
    <row r="1403" spans="1:8">
      <c r="A1403" s="226"/>
      <c r="B1403" s="221"/>
      <c r="C1403" s="235"/>
      <c r="D1403" s="220"/>
      <c r="E1403" s="236"/>
      <c r="F1403" s="219"/>
      <c r="G1403" s="219"/>
      <c r="H1403" s="245"/>
    </row>
    <row r="1404" spans="1:8">
      <c r="A1404" s="226" t="s">
        <v>109</v>
      </c>
      <c r="B1404" s="258"/>
      <c r="C1404" s="258"/>
      <c r="D1404" s="248"/>
      <c r="E1404" s="247"/>
      <c r="F1404" s="226"/>
      <c r="G1404" s="257"/>
      <c r="H1404" s="245"/>
    </row>
    <row r="1405" spans="1:8">
      <c r="A1405" s="226"/>
      <c r="B1405" s="885" t="s">
        <v>22</v>
      </c>
      <c r="C1405" s="885" t="s">
        <v>23</v>
      </c>
      <c r="D1405" s="887" t="s">
        <v>24</v>
      </c>
      <c r="E1405" s="215" t="s">
        <v>141</v>
      </c>
      <c r="F1405" s="215" t="s">
        <v>141</v>
      </c>
      <c r="G1405" s="215" t="s">
        <v>197</v>
      </c>
      <c r="H1405" s="215" t="s">
        <v>109</v>
      </c>
    </row>
    <row r="1406" spans="1:8" ht="16.5" customHeight="1">
      <c r="A1406" s="226"/>
      <c r="B1406" s="886"/>
      <c r="C1406" s="886"/>
      <c r="D1406" s="888"/>
      <c r="E1406" s="215" t="s">
        <v>1130</v>
      </c>
      <c r="F1406" s="215" t="s">
        <v>26</v>
      </c>
      <c r="G1406" s="215" t="s">
        <v>27</v>
      </c>
      <c r="H1406" s="215" t="s">
        <v>27</v>
      </c>
    </row>
    <row r="1407" spans="1:8" ht="16.5" customHeight="1">
      <c r="A1407" s="226"/>
      <c r="B1407" s="242" t="s">
        <v>300</v>
      </c>
      <c r="C1407" s="242" t="s">
        <v>301</v>
      </c>
      <c r="D1407" s="881" t="s">
        <v>1314</v>
      </c>
      <c r="E1407" s="213">
        <f>F1407-4</f>
        <v>45103</v>
      </c>
      <c r="F1407" s="213">
        <v>45107</v>
      </c>
      <c r="G1407" s="213">
        <f>F1407+18</f>
        <v>45125</v>
      </c>
      <c r="H1407" s="213" t="s">
        <v>1308</v>
      </c>
    </row>
    <row r="1408" spans="1:8">
      <c r="A1408" s="226"/>
      <c r="B1408" s="242"/>
      <c r="C1408" s="242"/>
      <c r="D1408" s="882"/>
      <c r="E1408" s="213">
        <f>F1408-4</f>
        <v>45110</v>
      </c>
      <c r="F1408" s="213">
        <f>F1407+7</f>
        <v>45114</v>
      </c>
      <c r="G1408" s="213">
        <f>F1408+18</f>
        <v>45132</v>
      </c>
      <c r="H1408" s="214" t="s">
        <v>1308</v>
      </c>
    </row>
    <row r="1409" spans="1:9">
      <c r="A1409" s="226"/>
      <c r="B1409" s="242" t="s">
        <v>399</v>
      </c>
      <c r="C1409" s="242" t="s">
        <v>1313</v>
      </c>
      <c r="D1409" s="882"/>
      <c r="E1409" s="213">
        <f>F1409-4</f>
        <v>45117</v>
      </c>
      <c r="F1409" s="213">
        <f>F1408+7</f>
        <v>45121</v>
      </c>
      <c r="G1409" s="213">
        <f>F1409+18</f>
        <v>45139</v>
      </c>
      <c r="H1409" s="256" t="s">
        <v>1309</v>
      </c>
    </row>
    <row r="1410" spans="1:9">
      <c r="A1410" s="226"/>
      <c r="B1410" s="242" t="s">
        <v>298</v>
      </c>
      <c r="C1410" s="242" t="s">
        <v>1312</v>
      </c>
      <c r="D1410" s="882"/>
      <c r="E1410" s="213">
        <f>F1410-4</f>
        <v>45124</v>
      </c>
      <c r="F1410" s="213">
        <f>F1409+7</f>
        <v>45128</v>
      </c>
      <c r="G1410" s="213">
        <f>F1410+18</f>
        <v>45146</v>
      </c>
      <c r="H1410" s="256" t="s">
        <v>1308</v>
      </c>
    </row>
    <row r="1411" spans="1:9">
      <c r="A1411" s="226"/>
      <c r="B1411" s="242" t="s">
        <v>400</v>
      </c>
      <c r="C1411" s="242" t="s">
        <v>1311</v>
      </c>
      <c r="D1411" s="883"/>
      <c r="E1411" s="213">
        <f>F1411-4</f>
        <v>45131</v>
      </c>
      <c r="F1411" s="213">
        <f>F1410+7</f>
        <v>45135</v>
      </c>
      <c r="G1411" s="213">
        <f>F1411+18</f>
        <v>45153</v>
      </c>
      <c r="H1411" s="256" t="s">
        <v>1308</v>
      </c>
    </row>
    <row r="1412" spans="1:9">
      <c r="A1412" s="226"/>
      <c r="B1412" s="229"/>
      <c r="C1412" s="235"/>
      <c r="D1412" s="253"/>
      <c r="E1412" s="219"/>
      <c r="F1412" s="219"/>
      <c r="G1412" s="219"/>
      <c r="H1412" s="221"/>
    </row>
    <row r="1413" spans="1:9">
      <c r="A1413" s="226"/>
      <c r="B1413" s="885" t="s">
        <v>22</v>
      </c>
      <c r="C1413" s="885" t="s">
        <v>23</v>
      </c>
      <c r="D1413" s="887" t="s">
        <v>24</v>
      </c>
      <c r="E1413" s="215" t="s">
        <v>141</v>
      </c>
      <c r="F1413" s="215" t="s">
        <v>141</v>
      </c>
      <c r="G1413" s="215" t="s">
        <v>197</v>
      </c>
      <c r="H1413" s="215" t="s">
        <v>109</v>
      </c>
    </row>
    <row r="1414" spans="1:9">
      <c r="A1414" s="226"/>
      <c r="B1414" s="886"/>
      <c r="C1414" s="886"/>
      <c r="D1414" s="888"/>
      <c r="E1414" s="215" t="s">
        <v>1130</v>
      </c>
      <c r="F1414" s="215" t="s">
        <v>26</v>
      </c>
      <c r="G1414" s="215" t="s">
        <v>27</v>
      </c>
      <c r="H1414" s="215" t="s">
        <v>27</v>
      </c>
    </row>
    <row r="1415" spans="1:9">
      <c r="A1415" s="226"/>
      <c r="B1415" s="242" t="s">
        <v>430</v>
      </c>
      <c r="C1415" s="242" t="s">
        <v>303</v>
      </c>
      <c r="D1415" s="881" t="s">
        <v>1299</v>
      </c>
      <c r="E1415" s="213">
        <f>F1415-4</f>
        <v>45106</v>
      </c>
      <c r="F1415" s="213">
        <v>45110</v>
      </c>
      <c r="G1415" s="213">
        <f>F1415+18</f>
        <v>45128</v>
      </c>
      <c r="H1415" s="213" t="s">
        <v>1308</v>
      </c>
    </row>
    <row r="1416" spans="1:9">
      <c r="A1416" s="226"/>
      <c r="B1416" s="242" t="s">
        <v>431</v>
      </c>
      <c r="C1416" s="242" t="s">
        <v>157</v>
      </c>
      <c r="D1416" s="882"/>
      <c r="E1416" s="213">
        <f>F1416-4</f>
        <v>45113</v>
      </c>
      <c r="F1416" s="213">
        <f>F1415+7</f>
        <v>45117</v>
      </c>
      <c r="G1416" s="213">
        <f>F1416+18</f>
        <v>45135</v>
      </c>
      <c r="H1416" s="214" t="s">
        <v>1310</v>
      </c>
    </row>
    <row r="1417" spans="1:9">
      <c r="A1417" s="226"/>
      <c r="B1417" s="242" t="s">
        <v>432</v>
      </c>
      <c r="C1417" s="242" t="s">
        <v>1298</v>
      </c>
      <c r="D1417" s="882"/>
      <c r="E1417" s="213">
        <f>F1417-4</f>
        <v>45120</v>
      </c>
      <c r="F1417" s="213">
        <f>F1416+7</f>
        <v>45124</v>
      </c>
      <c r="G1417" s="213">
        <f>F1417+18</f>
        <v>45142</v>
      </c>
      <c r="H1417" s="256" t="s">
        <v>1309</v>
      </c>
    </row>
    <row r="1418" spans="1:9">
      <c r="A1418" s="226"/>
      <c r="B1418" s="242" t="s">
        <v>314</v>
      </c>
      <c r="C1418" s="242" t="s">
        <v>233</v>
      </c>
      <c r="D1418" s="882"/>
      <c r="E1418" s="213">
        <f>F1418-4</f>
        <v>45127</v>
      </c>
      <c r="F1418" s="213">
        <f>F1417+7</f>
        <v>45131</v>
      </c>
      <c r="G1418" s="213">
        <f>F1418+18</f>
        <v>45149</v>
      </c>
      <c r="H1418" s="256" t="s">
        <v>1308</v>
      </c>
    </row>
    <row r="1419" spans="1:9">
      <c r="A1419" s="226"/>
      <c r="B1419" s="242" t="s">
        <v>1297</v>
      </c>
      <c r="C1419" s="242" t="s">
        <v>1296</v>
      </c>
      <c r="D1419" s="883"/>
      <c r="E1419" s="213">
        <f>F1419-4</f>
        <v>45134</v>
      </c>
      <c r="F1419" s="213">
        <f>F1418+7</f>
        <v>45138</v>
      </c>
      <c r="G1419" s="213">
        <f>F1419+18</f>
        <v>45156</v>
      </c>
      <c r="H1419" s="256" t="s">
        <v>1308</v>
      </c>
    </row>
    <row r="1420" spans="1:9">
      <c r="A1420" s="226"/>
      <c r="B1420" s="229"/>
      <c r="C1420" s="235"/>
      <c r="D1420" s="253"/>
      <c r="E1420" s="219"/>
      <c r="F1420" s="219"/>
      <c r="G1420" s="219"/>
      <c r="H1420" s="221"/>
    </row>
    <row r="1421" spans="1:9">
      <c r="A1421" s="226" t="s">
        <v>1300</v>
      </c>
      <c r="D1421" s="217"/>
      <c r="E1421" s="216"/>
      <c r="F1421" s="216"/>
      <c r="G1421" s="216"/>
      <c r="H1421" s="216"/>
    </row>
    <row r="1422" spans="1:9">
      <c r="A1422" s="216"/>
      <c r="B1422" s="885" t="s">
        <v>22</v>
      </c>
      <c r="C1422" s="885" t="s">
        <v>23</v>
      </c>
      <c r="D1422" s="887" t="s">
        <v>24</v>
      </c>
      <c r="E1422" s="215" t="s">
        <v>141</v>
      </c>
      <c r="F1422" s="215" t="s">
        <v>141</v>
      </c>
      <c r="G1422" s="215" t="s">
        <v>1300</v>
      </c>
      <c r="H1422" s="216"/>
      <c r="I1422" s="244"/>
    </row>
    <row r="1423" spans="1:9">
      <c r="A1423" s="216"/>
      <c r="B1423" s="886"/>
      <c r="C1423" s="886"/>
      <c r="D1423" s="888"/>
      <c r="E1423" s="215" t="s">
        <v>1130</v>
      </c>
      <c r="F1423" s="215" t="s">
        <v>26</v>
      </c>
      <c r="G1423" s="215" t="s">
        <v>27</v>
      </c>
      <c r="H1423" s="216"/>
    </row>
    <row r="1424" spans="1:9" ht="16.5" customHeight="1">
      <c r="A1424" s="216"/>
      <c r="B1424" s="242"/>
      <c r="C1424" s="242"/>
      <c r="D1424" s="881" t="s">
        <v>1307</v>
      </c>
      <c r="E1424" s="213">
        <f t="shared" ref="E1424:E1429" si="114">F1424-4</f>
        <v>45104</v>
      </c>
      <c r="F1424" s="213">
        <v>45108</v>
      </c>
      <c r="G1424" s="213">
        <f t="shared" ref="G1424:G1429" si="115">F1424+23</f>
        <v>45131</v>
      </c>
      <c r="H1424" s="216"/>
    </row>
    <row r="1425" spans="1:8" ht="16.5" customHeight="1">
      <c r="A1425" s="216"/>
      <c r="B1425" s="242" t="s">
        <v>615</v>
      </c>
      <c r="C1425" s="242" t="s">
        <v>218</v>
      </c>
      <c r="D1425" s="882"/>
      <c r="E1425" s="213">
        <f t="shared" si="114"/>
        <v>45111</v>
      </c>
      <c r="F1425" s="213">
        <f>F1424+7</f>
        <v>45115</v>
      </c>
      <c r="G1425" s="213">
        <f t="shared" si="115"/>
        <v>45138</v>
      </c>
      <c r="H1425" s="216"/>
    </row>
    <row r="1426" spans="1:8">
      <c r="A1426" s="216"/>
      <c r="B1426" s="242"/>
      <c r="C1426" s="242"/>
      <c r="D1426" s="882"/>
      <c r="E1426" s="213">
        <f t="shared" si="114"/>
        <v>45118</v>
      </c>
      <c r="F1426" s="213">
        <f>F1425+7</f>
        <v>45122</v>
      </c>
      <c r="G1426" s="213">
        <f t="shared" si="115"/>
        <v>45145</v>
      </c>
      <c r="H1426" s="216"/>
    </row>
    <row r="1427" spans="1:8">
      <c r="A1427" s="216"/>
      <c r="B1427" s="242" t="s">
        <v>616</v>
      </c>
      <c r="C1427" s="242" t="s">
        <v>82</v>
      </c>
      <c r="D1427" s="882"/>
      <c r="E1427" s="213">
        <f t="shared" si="114"/>
        <v>45125</v>
      </c>
      <c r="F1427" s="213">
        <f>F1426+7</f>
        <v>45129</v>
      </c>
      <c r="G1427" s="213">
        <f t="shared" si="115"/>
        <v>45152</v>
      </c>
      <c r="H1427" s="216"/>
    </row>
    <row r="1428" spans="1:8">
      <c r="A1428" s="216"/>
      <c r="B1428" s="242" t="s">
        <v>258</v>
      </c>
      <c r="C1428" s="242" t="s">
        <v>398</v>
      </c>
      <c r="D1428" s="882"/>
      <c r="E1428" s="213">
        <f t="shared" si="114"/>
        <v>45132</v>
      </c>
      <c r="F1428" s="213">
        <f>F1427+7</f>
        <v>45136</v>
      </c>
      <c r="G1428" s="213">
        <f t="shared" si="115"/>
        <v>45159</v>
      </c>
      <c r="H1428" s="216"/>
    </row>
    <row r="1429" spans="1:8">
      <c r="A1429" s="216"/>
      <c r="B1429" s="242" t="s">
        <v>1306</v>
      </c>
      <c r="C1429" s="242" t="s">
        <v>171</v>
      </c>
      <c r="D1429" s="883"/>
      <c r="E1429" s="213">
        <f t="shared" si="114"/>
        <v>45139</v>
      </c>
      <c r="F1429" s="213">
        <f>F1428+7</f>
        <v>45143</v>
      </c>
      <c r="G1429" s="213">
        <f t="shared" si="115"/>
        <v>45166</v>
      </c>
      <c r="H1429" s="216"/>
    </row>
    <row r="1430" spans="1:8">
      <c r="A1430" s="216"/>
      <c r="B1430" s="253"/>
      <c r="C1430" s="253"/>
      <c r="D1430" s="253"/>
      <c r="E1430" s="219"/>
      <c r="F1430" s="219"/>
      <c r="G1430" s="219"/>
      <c r="H1430" s="216"/>
    </row>
    <row r="1431" spans="1:8">
      <c r="A1431" s="216"/>
      <c r="B1431" s="885" t="s">
        <v>22</v>
      </c>
      <c r="C1431" s="885" t="s">
        <v>23</v>
      </c>
      <c r="D1431" s="887" t="s">
        <v>24</v>
      </c>
      <c r="E1431" s="215" t="s">
        <v>141</v>
      </c>
      <c r="F1431" s="215" t="s">
        <v>141</v>
      </c>
      <c r="G1431" s="215" t="s">
        <v>1300</v>
      </c>
      <c r="H1431" s="216"/>
    </row>
    <row r="1432" spans="1:8">
      <c r="A1432" s="216"/>
      <c r="B1432" s="886"/>
      <c r="C1432" s="886"/>
      <c r="D1432" s="888"/>
      <c r="E1432" s="215" t="s">
        <v>1130</v>
      </c>
      <c r="F1432" s="215" t="s">
        <v>26</v>
      </c>
      <c r="G1432" s="215" t="s">
        <v>27</v>
      </c>
      <c r="H1432" s="216"/>
    </row>
    <row r="1433" spans="1:8" ht="16.5" customHeight="1">
      <c r="A1433" s="216"/>
      <c r="B1433" s="242" t="s">
        <v>430</v>
      </c>
      <c r="C1433" s="242" t="s">
        <v>303</v>
      </c>
      <c r="D1433" s="881" t="s">
        <v>1299</v>
      </c>
      <c r="E1433" s="213">
        <f>F1433-4</f>
        <v>45106</v>
      </c>
      <c r="F1433" s="213">
        <v>45110</v>
      </c>
      <c r="G1433" s="213">
        <f>F1433+27</f>
        <v>45137</v>
      </c>
      <c r="H1433" s="216"/>
    </row>
    <row r="1434" spans="1:8">
      <c r="A1434" s="216"/>
      <c r="B1434" s="242" t="s">
        <v>431</v>
      </c>
      <c r="C1434" s="242" t="s">
        <v>157</v>
      </c>
      <c r="D1434" s="882"/>
      <c r="E1434" s="213">
        <f>F1434-4</f>
        <v>45113</v>
      </c>
      <c r="F1434" s="213">
        <f>F1433+7</f>
        <v>45117</v>
      </c>
      <c r="G1434" s="213">
        <f>F1434+27</f>
        <v>45144</v>
      </c>
      <c r="H1434" s="216"/>
    </row>
    <row r="1435" spans="1:8">
      <c r="A1435" s="216"/>
      <c r="B1435" s="242" t="s">
        <v>432</v>
      </c>
      <c r="C1435" s="242" t="s">
        <v>1298</v>
      </c>
      <c r="D1435" s="882"/>
      <c r="E1435" s="213">
        <f>F1435-4</f>
        <v>45120</v>
      </c>
      <c r="F1435" s="213">
        <f>F1434+7</f>
        <v>45124</v>
      </c>
      <c r="G1435" s="213">
        <f>F1435+27</f>
        <v>45151</v>
      </c>
      <c r="H1435" s="216"/>
    </row>
    <row r="1436" spans="1:8">
      <c r="A1436" s="216"/>
      <c r="B1436" s="242" t="s">
        <v>314</v>
      </c>
      <c r="C1436" s="242" t="s">
        <v>233</v>
      </c>
      <c r="D1436" s="882"/>
      <c r="E1436" s="213">
        <f>F1436-4</f>
        <v>45127</v>
      </c>
      <c r="F1436" s="213">
        <f>F1435+7</f>
        <v>45131</v>
      </c>
      <c r="G1436" s="213">
        <f>F1436+27</f>
        <v>45158</v>
      </c>
      <c r="H1436" s="216"/>
    </row>
    <row r="1437" spans="1:8">
      <c r="A1437" s="216"/>
      <c r="B1437" s="242" t="s">
        <v>1297</v>
      </c>
      <c r="C1437" s="242" t="s">
        <v>1296</v>
      </c>
      <c r="D1437" s="883"/>
      <c r="E1437" s="213">
        <f>F1437-4</f>
        <v>45134</v>
      </c>
      <c r="F1437" s="213">
        <f>F1436+7</f>
        <v>45138</v>
      </c>
      <c r="G1437" s="213">
        <f>F1437+27</f>
        <v>45165</v>
      </c>
      <c r="H1437" s="216"/>
    </row>
    <row r="1438" spans="1:8">
      <c r="A1438" s="216"/>
      <c r="B1438" s="253"/>
      <c r="C1438" s="253"/>
      <c r="D1438" s="253"/>
      <c r="E1438" s="219"/>
      <c r="F1438" s="219"/>
      <c r="G1438" s="219"/>
      <c r="H1438" s="216"/>
    </row>
    <row r="1439" spans="1:8">
      <c r="A1439" s="226" t="s">
        <v>201</v>
      </c>
      <c r="D1439" s="217"/>
      <c r="E1439" s="216"/>
      <c r="F1439" s="216"/>
      <c r="G1439" s="216"/>
      <c r="H1439" s="216"/>
    </row>
    <row r="1440" spans="1:8">
      <c r="A1440" s="216"/>
      <c r="B1440" s="885" t="s">
        <v>22</v>
      </c>
      <c r="C1440" s="885" t="s">
        <v>23</v>
      </c>
      <c r="D1440" s="887" t="s">
        <v>24</v>
      </c>
      <c r="E1440" s="215" t="s">
        <v>141</v>
      </c>
      <c r="F1440" s="215" t="s">
        <v>141</v>
      </c>
      <c r="G1440" s="215" t="s">
        <v>200</v>
      </c>
      <c r="H1440" s="215" t="s">
        <v>201</v>
      </c>
    </row>
    <row r="1441" spans="1:8">
      <c r="A1441" s="216"/>
      <c r="B1441" s="886"/>
      <c r="C1441" s="886"/>
      <c r="D1441" s="888"/>
      <c r="E1441" s="215" t="s">
        <v>1130</v>
      </c>
      <c r="F1441" s="215" t="s">
        <v>26</v>
      </c>
      <c r="G1441" s="215" t="s">
        <v>27</v>
      </c>
      <c r="H1441" s="215" t="s">
        <v>27</v>
      </c>
    </row>
    <row r="1442" spans="1:8" ht="16.5" customHeight="1">
      <c r="A1442" s="216"/>
      <c r="B1442" s="242"/>
      <c r="C1442" s="242"/>
      <c r="D1442" s="881" t="s">
        <v>1305</v>
      </c>
      <c r="E1442" s="213">
        <f t="shared" ref="E1442:E1447" si="116">F1442-4</f>
        <v>45104</v>
      </c>
      <c r="F1442" s="213">
        <v>45108</v>
      </c>
      <c r="G1442" s="213">
        <f t="shared" ref="G1442:G1447" si="117">F1442+23</f>
        <v>45131</v>
      </c>
      <c r="H1442" s="254" t="s">
        <v>1295</v>
      </c>
    </row>
    <row r="1443" spans="1:8">
      <c r="A1443" s="216"/>
      <c r="B1443" s="242" t="s">
        <v>154</v>
      </c>
      <c r="C1443" s="242" t="s">
        <v>1304</v>
      </c>
      <c r="D1443" s="882"/>
      <c r="E1443" s="213">
        <f t="shared" si="116"/>
        <v>45111</v>
      </c>
      <c r="F1443" s="213">
        <f>F1442+7</f>
        <v>45115</v>
      </c>
      <c r="G1443" s="213">
        <f t="shared" si="117"/>
        <v>45138</v>
      </c>
      <c r="H1443" s="254" t="s">
        <v>1295</v>
      </c>
    </row>
    <row r="1444" spans="1:8">
      <c r="A1444" s="216"/>
      <c r="B1444" s="242" t="s">
        <v>608</v>
      </c>
      <c r="C1444" s="242" t="s">
        <v>1303</v>
      </c>
      <c r="D1444" s="882"/>
      <c r="E1444" s="213">
        <f t="shared" si="116"/>
        <v>45118</v>
      </c>
      <c r="F1444" s="213">
        <f>F1443+7</f>
        <v>45122</v>
      </c>
      <c r="G1444" s="213">
        <f t="shared" si="117"/>
        <v>45145</v>
      </c>
      <c r="H1444" s="254" t="s">
        <v>1295</v>
      </c>
    </row>
    <row r="1445" spans="1:8">
      <c r="A1445" s="216"/>
      <c r="B1445" s="242" t="s">
        <v>1302</v>
      </c>
      <c r="C1445" s="242" t="s">
        <v>1301</v>
      </c>
      <c r="D1445" s="882"/>
      <c r="E1445" s="213">
        <f t="shared" si="116"/>
        <v>45125</v>
      </c>
      <c r="F1445" s="213">
        <f>F1444+7</f>
        <v>45129</v>
      </c>
      <c r="G1445" s="213">
        <f t="shared" si="117"/>
        <v>45152</v>
      </c>
      <c r="H1445" s="254" t="s">
        <v>1295</v>
      </c>
    </row>
    <row r="1446" spans="1:8">
      <c r="A1446" s="216"/>
      <c r="B1446" s="242" t="s">
        <v>1179</v>
      </c>
      <c r="C1446" s="242"/>
      <c r="D1446" s="882"/>
      <c r="E1446" s="213">
        <f t="shared" si="116"/>
        <v>45132</v>
      </c>
      <c r="F1446" s="213">
        <f>F1445+7</f>
        <v>45136</v>
      </c>
      <c r="G1446" s="213">
        <f t="shared" si="117"/>
        <v>45159</v>
      </c>
      <c r="H1446" s="254" t="s">
        <v>1295</v>
      </c>
    </row>
    <row r="1447" spans="1:8">
      <c r="A1447" s="216"/>
      <c r="B1447" s="242" t="s">
        <v>1179</v>
      </c>
      <c r="C1447" s="242"/>
      <c r="D1447" s="883"/>
      <c r="E1447" s="213">
        <f t="shared" si="116"/>
        <v>45139</v>
      </c>
      <c r="F1447" s="213">
        <f>F1446+7</f>
        <v>45143</v>
      </c>
      <c r="G1447" s="213">
        <f t="shared" si="117"/>
        <v>45166</v>
      </c>
      <c r="H1447" s="254" t="s">
        <v>1295</v>
      </c>
    </row>
    <row r="1448" spans="1:8">
      <c r="A1448" s="216"/>
      <c r="B1448" s="253"/>
      <c r="C1448" s="253"/>
      <c r="D1448" s="253"/>
      <c r="E1448" s="219"/>
      <c r="F1448" s="219"/>
      <c r="G1448" s="219"/>
      <c r="H1448" s="255"/>
    </row>
    <row r="1449" spans="1:8">
      <c r="A1449" s="216"/>
      <c r="B1449" s="885" t="s">
        <v>22</v>
      </c>
      <c r="C1449" s="885" t="s">
        <v>23</v>
      </c>
      <c r="D1449" s="887" t="s">
        <v>24</v>
      </c>
      <c r="E1449" s="215" t="s">
        <v>141</v>
      </c>
      <c r="F1449" s="215" t="s">
        <v>141</v>
      </c>
      <c r="G1449" s="215" t="s">
        <v>1300</v>
      </c>
      <c r="H1449" s="215" t="s">
        <v>201</v>
      </c>
    </row>
    <row r="1450" spans="1:8">
      <c r="A1450" s="216"/>
      <c r="B1450" s="886"/>
      <c r="C1450" s="886"/>
      <c r="D1450" s="888"/>
      <c r="E1450" s="215" t="s">
        <v>1130</v>
      </c>
      <c r="F1450" s="215" t="s">
        <v>26</v>
      </c>
      <c r="G1450" s="215" t="s">
        <v>27</v>
      </c>
      <c r="H1450" s="215" t="s">
        <v>27</v>
      </c>
    </row>
    <row r="1451" spans="1:8" ht="16.5" customHeight="1">
      <c r="A1451" s="216"/>
      <c r="B1451" s="242" t="s">
        <v>430</v>
      </c>
      <c r="C1451" s="242" t="s">
        <v>303</v>
      </c>
      <c r="D1451" s="881" t="s">
        <v>1299</v>
      </c>
      <c r="E1451" s="213">
        <f>F1451-4</f>
        <v>45106</v>
      </c>
      <c r="F1451" s="213">
        <v>45110</v>
      </c>
      <c r="G1451" s="213">
        <f>F1451+27</f>
        <v>45137</v>
      </c>
      <c r="H1451" s="254" t="s">
        <v>1295</v>
      </c>
    </row>
    <row r="1452" spans="1:8">
      <c r="A1452" s="216"/>
      <c r="B1452" s="242" t="s">
        <v>431</v>
      </c>
      <c r="C1452" s="242" t="s">
        <v>157</v>
      </c>
      <c r="D1452" s="882"/>
      <c r="E1452" s="213">
        <f>F1452-4</f>
        <v>45113</v>
      </c>
      <c r="F1452" s="213">
        <f>F1451+7</f>
        <v>45117</v>
      </c>
      <c r="G1452" s="213">
        <f>F1452+27</f>
        <v>45144</v>
      </c>
      <c r="H1452" s="254" t="s">
        <v>1295</v>
      </c>
    </row>
    <row r="1453" spans="1:8">
      <c r="A1453" s="216"/>
      <c r="B1453" s="242" t="s">
        <v>432</v>
      </c>
      <c r="C1453" s="242" t="s">
        <v>1298</v>
      </c>
      <c r="D1453" s="882"/>
      <c r="E1453" s="213">
        <f>F1453-4</f>
        <v>45120</v>
      </c>
      <c r="F1453" s="213">
        <f>F1452+7</f>
        <v>45124</v>
      </c>
      <c r="G1453" s="213">
        <f>F1453+27</f>
        <v>45151</v>
      </c>
      <c r="H1453" s="254" t="s">
        <v>1295</v>
      </c>
    </row>
    <row r="1454" spans="1:8">
      <c r="A1454" s="216"/>
      <c r="B1454" s="242" t="s">
        <v>314</v>
      </c>
      <c r="C1454" s="242" t="s">
        <v>233</v>
      </c>
      <c r="D1454" s="882"/>
      <c r="E1454" s="213">
        <f>F1454-4</f>
        <v>45127</v>
      </c>
      <c r="F1454" s="213">
        <f>F1453+7</f>
        <v>45131</v>
      </c>
      <c r="G1454" s="213">
        <f>F1454+27</f>
        <v>45158</v>
      </c>
      <c r="H1454" s="254" t="s">
        <v>1295</v>
      </c>
    </row>
    <row r="1455" spans="1:8">
      <c r="A1455" s="216"/>
      <c r="B1455" s="242" t="s">
        <v>1297</v>
      </c>
      <c r="C1455" s="242" t="s">
        <v>1296</v>
      </c>
      <c r="D1455" s="883"/>
      <c r="E1455" s="213">
        <f>F1455-4</f>
        <v>45134</v>
      </c>
      <c r="F1455" s="213">
        <f>F1454+7</f>
        <v>45138</v>
      </c>
      <c r="G1455" s="213">
        <f>F1455+27</f>
        <v>45165</v>
      </c>
      <c r="H1455" s="254" t="s">
        <v>1295</v>
      </c>
    </row>
    <row r="1456" spans="1:8">
      <c r="A1456" s="216"/>
      <c r="B1456" s="253"/>
      <c r="C1456" s="253"/>
      <c r="D1456" s="253"/>
      <c r="E1456" s="219"/>
    </row>
    <row r="1457" spans="1:10">
      <c r="A1457" s="226" t="s">
        <v>111</v>
      </c>
      <c r="D1457" s="217"/>
      <c r="E1457" s="216"/>
      <c r="F1457" s="216"/>
      <c r="G1457" s="216"/>
      <c r="H1457" s="216"/>
    </row>
    <row r="1458" spans="1:10">
      <c r="A1458" s="216"/>
      <c r="B1458" s="885" t="s">
        <v>22</v>
      </c>
      <c r="C1458" s="885" t="s">
        <v>23</v>
      </c>
      <c r="D1458" s="887" t="s">
        <v>24</v>
      </c>
      <c r="E1458" s="215" t="s">
        <v>141</v>
      </c>
      <c r="F1458" s="215" t="s">
        <v>141</v>
      </c>
      <c r="G1458" s="252" t="s">
        <v>199</v>
      </c>
      <c r="H1458" s="216"/>
    </row>
    <row r="1459" spans="1:10">
      <c r="A1459" s="216"/>
      <c r="B1459" s="886"/>
      <c r="C1459" s="886"/>
      <c r="D1459" s="888"/>
      <c r="E1459" s="215" t="s">
        <v>1130</v>
      </c>
      <c r="F1459" s="215" t="s">
        <v>26</v>
      </c>
      <c r="G1459" s="215" t="s">
        <v>27</v>
      </c>
      <c r="H1459" s="216"/>
    </row>
    <row r="1460" spans="1:10">
      <c r="A1460" s="216"/>
      <c r="B1460" s="242"/>
      <c r="C1460" s="242"/>
      <c r="D1460" s="881" t="s">
        <v>1292</v>
      </c>
      <c r="E1460" s="213">
        <f>F1460-4</f>
        <v>45104</v>
      </c>
      <c r="F1460" s="213">
        <v>45108</v>
      </c>
      <c r="G1460" s="213">
        <f>F1460+22</f>
        <v>45130</v>
      </c>
      <c r="H1460" s="216"/>
    </row>
    <row r="1461" spans="1:10">
      <c r="A1461" s="216"/>
      <c r="B1461" s="242" t="s">
        <v>1291</v>
      </c>
      <c r="C1461" s="242" t="s">
        <v>1287</v>
      </c>
      <c r="D1461" s="882"/>
      <c r="E1461" s="213">
        <f>F1461-4</f>
        <v>45111</v>
      </c>
      <c r="F1461" s="213">
        <f>F1460+7</f>
        <v>45115</v>
      </c>
      <c r="G1461" s="213">
        <f>F1461+22</f>
        <v>45137</v>
      </c>
      <c r="H1461" s="216"/>
    </row>
    <row r="1462" spans="1:10">
      <c r="A1462" s="216"/>
      <c r="B1462" s="242" t="s">
        <v>1290</v>
      </c>
      <c r="C1462" s="242" t="s">
        <v>1294</v>
      </c>
      <c r="D1462" s="882"/>
      <c r="E1462" s="213">
        <f>F1462-4</f>
        <v>45118</v>
      </c>
      <c r="F1462" s="213">
        <f>F1461+7</f>
        <v>45122</v>
      </c>
      <c r="G1462" s="213">
        <f>F1462+22</f>
        <v>45144</v>
      </c>
      <c r="H1462" s="216"/>
    </row>
    <row r="1463" spans="1:10">
      <c r="A1463" s="216"/>
      <c r="B1463" s="242" t="s">
        <v>1288</v>
      </c>
      <c r="C1463" s="242" t="s">
        <v>1293</v>
      </c>
      <c r="D1463" s="882"/>
      <c r="E1463" s="213">
        <f>F1463-4</f>
        <v>45125</v>
      </c>
      <c r="F1463" s="213">
        <f>F1462+7</f>
        <v>45129</v>
      </c>
      <c r="G1463" s="213">
        <f>F1463+22</f>
        <v>45151</v>
      </c>
      <c r="H1463" s="216"/>
    </row>
    <row r="1464" spans="1:10">
      <c r="A1464" s="216"/>
      <c r="B1464" s="242" t="s">
        <v>1286</v>
      </c>
      <c r="C1464" s="242" t="s">
        <v>1285</v>
      </c>
      <c r="D1464" s="883"/>
      <c r="E1464" s="213">
        <f>F1464-4</f>
        <v>45132</v>
      </c>
      <c r="F1464" s="213">
        <f>F1463+7</f>
        <v>45136</v>
      </c>
      <c r="G1464" s="213">
        <f>F1464+22</f>
        <v>45158</v>
      </c>
      <c r="H1464" s="216"/>
    </row>
    <row r="1465" spans="1:10">
      <c r="A1465" s="216"/>
      <c r="B1465" s="221"/>
      <c r="C1465" s="221"/>
      <c r="D1465" s="232"/>
      <c r="E1465" s="219"/>
      <c r="F1465" s="219"/>
      <c r="G1465" s="219"/>
      <c r="H1465" s="216"/>
    </row>
    <row r="1466" spans="1:10">
      <c r="A1466" s="226" t="s">
        <v>110</v>
      </c>
      <c r="D1466" s="217"/>
      <c r="E1466" s="216"/>
      <c r="F1466" s="216"/>
      <c r="G1466" s="216"/>
      <c r="H1466" s="216"/>
    </row>
    <row r="1467" spans="1:10">
      <c r="A1467" s="216"/>
      <c r="B1467" s="885" t="s">
        <v>22</v>
      </c>
      <c r="C1467" s="885" t="s">
        <v>23</v>
      </c>
      <c r="D1467" s="887" t="s">
        <v>24</v>
      </c>
      <c r="E1467" s="215" t="s">
        <v>141</v>
      </c>
      <c r="F1467" s="215" t="s">
        <v>141</v>
      </c>
      <c r="G1467" s="252" t="s">
        <v>110</v>
      </c>
      <c r="H1467" s="216"/>
      <c r="J1467" s="251"/>
    </row>
    <row r="1468" spans="1:10">
      <c r="A1468" s="216"/>
      <c r="B1468" s="886"/>
      <c r="C1468" s="886"/>
      <c r="D1468" s="888"/>
      <c r="E1468" s="215" t="s">
        <v>1130</v>
      </c>
      <c r="F1468" s="215" t="s">
        <v>26</v>
      </c>
      <c r="G1468" s="215" t="s">
        <v>27</v>
      </c>
      <c r="H1468" s="216"/>
    </row>
    <row r="1469" spans="1:10">
      <c r="A1469" s="216"/>
      <c r="B1469" s="242"/>
      <c r="C1469" s="242"/>
      <c r="D1469" s="881" t="s">
        <v>1292</v>
      </c>
      <c r="E1469" s="213">
        <f>F1469-4</f>
        <v>45104</v>
      </c>
      <c r="F1469" s="213">
        <v>45108</v>
      </c>
      <c r="G1469" s="213">
        <f>F1469+18</f>
        <v>45126</v>
      </c>
      <c r="H1469" s="216"/>
    </row>
    <row r="1470" spans="1:10">
      <c r="A1470" s="216"/>
      <c r="B1470" s="242" t="s">
        <v>1291</v>
      </c>
      <c r="C1470" s="242" t="s">
        <v>1287</v>
      </c>
      <c r="D1470" s="882"/>
      <c r="E1470" s="213">
        <f>F1470-4</f>
        <v>45111</v>
      </c>
      <c r="F1470" s="213">
        <f>F1469+7</f>
        <v>45115</v>
      </c>
      <c r="G1470" s="213">
        <f>F1470+18</f>
        <v>45133</v>
      </c>
      <c r="H1470" s="216"/>
    </row>
    <row r="1471" spans="1:10">
      <c r="A1471" s="216"/>
      <c r="B1471" s="242" t="s">
        <v>1290</v>
      </c>
      <c r="C1471" s="242" t="s">
        <v>1289</v>
      </c>
      <c r="D1471" s="882"/>
      <c r="E1471" s="213">
        <f>F1471-4</f>
        <v>45118</v>
      </c>
      <c r="F1471" s="213">
        <f>F1470+7</f>
        <v>45122</v>
      </c>
      <c r="G1471" s="213">
        <f>F1471+18</f>
        <v>45140</v>
      </c>
      <c r="H1471" s="216"/>
    </row>
    <row r="1472" spans="1:10">
      <c r="A1472" s="216"/>
      <c r="B1472" s="242" t="s">
        <v>1288</v>
      </c>
      <c r="C1472" s="242" t="s">
        <v>1287</v>
      </c>
      <c r="D1472" s="882"/>
      <c r="E1472" s="213">
        <f>F1472-4</f>
        <v>45125</v>
      </c>
      <c r="F1472" s="213">
        <f>F1471+7</f>
        <v>45129</v>
      </c>
      <c r="G1472" s="213">
        <f>F1472+18</f>
        <v>45147</v>
      </c>
      <c r="H1472" s="216"/>
    </row>
    <row r="1473" spans="1:9">
      <c r="A1473" s="216"/>
      <c r="B1473" s="242" t="s">
        <v>1286</v>
      </c>
      <c r="C1473" s="242" t="s">
        <v>1285</v>
      </c>
      <c r="D1473" s="883"/>
      <c r="E1473" s="213">
        <f>F1473-4</f>
        <v>45132</v>
      </c>
      <c r="F1473" s="213">
        <f>F1472+7</f>
        <v>45136</v>
      </c>
      <c r="G1473" s="213">
        <f>F1473+18</f>
        <v>45154</v>
      </c>
      <c r="H1473" s="216"/>
    </row>
    <row r="1474" spans="1:9">
      <c r="A1474" s="216"/>
      <c r="B1474" s="221"/>
      <c r="C1474" s="221"/>
      <c r="D1474" s="232"/>
      <c r="E1474" s="219"/>
      <c r="F1474" s="219"/>
      <c r="G1474" s="219"/>
      <c r="H1474" s="216"/>
    </row>
    <row r="1475" spans="1:9">
      <c r="B1475" s="250"/>
      <c r="C1475" s="250"/>
      <c r="E1475" s="219"/>
      <c r="F1475" s="219"/>
      <c r="G1475" s="219"/>
    </row>
    <row r="1477" spans="1:9">
      <c r="A1477" s="891" t="s">
        <v>126</v>
      </c>
      <c r="B1477" s="891"/>
      <c r="C1477" s="891"/>
      <c r="D1477" s="891"/>
      <c r="E1477" s="891"/>
      <c r="F1477" s="891"/>
      <c r="G1477" s="891"/>
      <c r="H1477" s="249"/>
    </row>
    <row r="1478" spans="1:9">
      <c r="A1478" s="226" t="s">
        <v>1284</v>
      </c>
      <c r="B1478" s="247"/>
      <c r="C1478" s="247"/>
      <c r="D1478" s="248"/>
      <c r="E1478" s="247"/>
      <c r="F1478" s="246"/>
      <c r="G1478" s="226"/>
      <c r="H1478" s="245"/>
    </row>
    <row r="1479" spans="1:9">
      <c r="A1479" s="216"/>
      <c r="B1479" s="221"/>
      <c r="C1479" s="243"/>
      <c r="D1479" s="220"/>
      <c r="E1479" s="219"/>
      <c r="F1479" s="219"/>
      <c r="G1479" s="219"/>
      <c r="H1479" s="216"/>
      <c r="I1479" s="244"/>
    </row>
    <row r="1480" spans="1:9">
      <c r="A1480" s="216"/>
      <c r="B1480" s="885" t="s">
        <v>22</v>
      </c>
      <c r="C1480" s="885" t="s">
        <v>23</v>
      </c>
      <c r="D1480" s="887" t="s">
        <v>24</v>
      </c>
      <c r="E1480" s="215" t="s">
        <v>141</v>
      </c>
      <c r="F1480" s="215" t="s">
        <v>141</v>
      </c>
      <c r="G1480" s="215" t="s">
        <v>1239</v>
      </c>
      <c r="H1480" s="216"/>
      <c r="I1480" s="244"/>
    </row>
    <row r="1481" spans="1:9">
      <c r="A1481" s="216"/>
      <c r="B1481" s="886"/>
      <c r="C1481" s="886"/>
      <c r="D1481" s="888"/>
      <c r="E1481" s="215" t="s">
        <v>1130</v>
      </c>
      <c r="F1481" s="215" t="s">
        <v>26</v>
      </c>
      <c r="G1481" s="215" t="s">
        <v>27</v>
      </c>
      <c r="H1481" s="216"/>
      <c r="I1481" s="244"/>
    </row>
    <row r="1482" spans="1:9">
      <c r="A1482" s="216"/>
      <c r="B1482" s="242" t="s">
        <v>1283</v>
      </c>
      <c r="C1482" s="242" t="s">
        <v>1282</v>
      </c>
      <c r="D1482" s="892" t="s">
        <v>1281</v>
      </c>
      <c r="E1482" s="213">
        <f>F1482-4</f>
        <v>45100</v>
      </c>
      <c r="F1482" s="213">
        <v>45104</v>
      </c>
      <c r="G1482" s="213">
        <f>F1482+13</f>
        <v>45117</v>
      </c>
      <c r="H1482" s="216"/>
    </row>
    <row r="1483" spans="1:9">
      <c r="A1483" s="216"/>
      <c r="B1483" s="242" t="s">
        <v>256</v>
      </c>
      <c r="C1483" s="242" t="s">
        <v>206</v>
      </c>
      <c r="D1483" s="893"/>
      <c r="E1483" s="213">
        <f t="shared" ref="E1483:G1487" si="118">E1482+7</f>
        <v>45107</v>
      </c>
      <c r="F1483" s="213">
        <f t="shared" si="118"/>
        <v>45111</v>
      </c>
      <c r="G1483" s="213">
        <f t="shared" si="118"/>
        <v>45124</v>
      </c>
      <c r="H1483" s="216"/>
    </row>
    <row r="1484" spans="1:9">
      <c r="A1484" s="216"/>
      <c r="B1484" s="242" t="s">
        <v>148</v>
      </c>
      <c r="C1484" s="242" t="s">
        <v>214</v>
      </c>
      <c r="D1484" s="893"/>
      <c r="E1484" s="213">
        <f t="shared" si="118"/>
        <v>45114</v>
      </c>
      <c r="F1484" s="213">
        <f t="shared" si="118"/>
        <v>45118</v>
      </c>
      <c r="G1484" s="213">
        <f t="shared" si="118"/>
        <v>45131</v>
      </c>
      <c r="H1484" s="216"/>
    </row>
    <row r="1485" spans="1:9">
      <c r="A1485" s="216"/>
      <c r="B1485" s="242" t="s">
        <v>147</v>
      </c>
      <c r="C1485" s="242" t="s">
        <v>1259</v>
      </c>
      <c r="D1485" s="893"/>
      <c r="E1485" s="213">
        <f t="shared" si="118"/>
        <v>45121</v>
      </c>
      <c r="F1485" s="213">
        <f t="shared" si="118"/>
        <v>45125</v>
      </c>
      <c r="G1485" s="213">
        <f t="shared" si="118"/>
        <v>45138</v>
      </c>
      <c r="H1485" s="216"/>
    </row>
    <row r="1486" spans="1:9">
      <c r="A1486" s="216"/>
      <c r="B1486" s="242" t="s">
        <v>339</v>
      </c>
      <c r="C1486" s="242" t="s">
        <v>211</v>
      </c>
      <c r="D1486" s="893"/>
      <c r="E1486" s="213">
        <f t="shared" si="118"/>
        <v>45128</v>
      </c>
      <c r="F1486" s="213">
        <f t="shared" si="118"/>
        <v>45132</v>
      </c>
      <c r="G1486" s="213">
        <f t="shared" si="118"/>
        <v>45145</v>
      </c>
      <c r="H1486" s="216"/>
    </row>
    <row r="1487" spans="1:9">
      <c r="A1487" s="216"/>
      <c r="B1487" s="242" t="s">
        <v>280</v>
      </c>
      <c r="C1487" s="242" t="s">
        <v>1258</v>
      </c>
      <c r="D1487" s="894"/>
      <c r="E1487" s="213">
        <f t="shared" si="118"/>
        <v>45135</v>
      </c>
      <c r="F1487" s="213">
        <f t="shared" si="118"/>
        <v>45139</v>
      </c>
      <c r="G1487" s="213">
        <f t="shared" si="118"/>
        <v>45152</v>
      </c>
      <c r="H1487" s="216"/>
    </row>
    <row r="1488" spans="1:9">
      <c r="A1488" s="216"/>
      <c r="B1488" s="221"/>
      <c r="C1488" s="243"/>
      <c r="D1488" s="220"/>
      <c r="E1488" s="219"/>
      <c r="F1488" s="219"/>
      <c r="G1488" s="219"/>
      <c r="H1488" s="216"/>
    </row>
    <row r="1489" spans="1:8">
      <c r="A1489" s="216"/>
      <c r="B1489" s="885" t="s">
        <v>22</v>
      </c>
      <c r="C1489" s="885" t="s">
        <v>23</v>
      </c>
      <c r="D1489" s="887" t="s">
        <v>24</v>
      </c>
      <c r="E1489" s="215" t="s">
        <v>141</v>
      </c>
      <c r="F1489" s="215" t="s">
        <v>141</v>
      </c>
      <c r="G1489" s="215" t="s">
        <v>1261</v>
      </c>
      <c r="H1489" s="216"/>
    </row>
    <row r="1490" spans="1:8">
      <c r="A1490" s="216"/>
      <c r="B1490" s="886"/>
      <c r="C1490" s="886"/>
      <c r="D1490" s="888"/>
      <c r="E1490" s="215" t="s">
        <v>1130</v>
      </c>
      <c r="F1490" s="215" t="s">
        <v>26</v>
      </c>
      <c r="G1490" s="215" t="s">
        <v>27</v>
      </c>
      <c r="H1490" s="216"/>
    </row>
    <row r="1491" spans="1:8">
      <c r="A1491" s="216"/>
      <c r="B1491" s="242" t="s">
        <v>1280</v>
      </c>
      <c r="C1491" s="242" t="s">
        <v>1060</v>
      </c>
      <c r="D1491" s="892" t="s">
        <v>1279</v>
      </c>
      <c r="E1491" s="213">
        <f>F1491-5</f>
        <v>45108</v>
      </c>
      <c r="F1491" s="213">
        <v>45113</v>
      </c>
      <c r="G1491" s="213">
        <f>F1491+11</f>
        <v>45124</v>
      </c>
      <c r="H1491" s="216"/>
    </row>
    <row r="1492" spans="1:8">
      <c r="A1492" s="216"/>
      <c r="B1492" s="242" t="s">
        <v>1278</v>
      </c>
      <c r="C1492" s="242" t="s">
        <v>1277</v>
      </c>
      <c r="D1492" s="893"/>
      <c r="E1492" s="213">
        <f t="shared" ref="E1492:G1495" si="119">E1491+7</f>
        <v>45115</v>
      </c>
      <c r="F1492" s="213">
        <f t="shared" si="119"/>
        <v>45120</v>
      </c>
      <c r="G1492" s="213">
        <f t="shared" si="119"/>
        <v>45131</v>
      </c>
      <c r="H1492" s="216"/>
    </row>
    <row r="1493" spans="1:8">
      <c r="A1493" s="216"/>
      <c r="B1493" s="242" t="s">
        <v>1276</v>
      </c>
      <c r="C1493" s="242" t="s">
        <v>1275</v>
      </c>
      <c r="D1493" s="893"/>
      <c r="E1493" s="213">
        <f t="shared" si="119"/>
        <v>45122</v>
      </c>
      <c r="F1493" s="213">
        <f t="shared" si="119"/>
        <v>45127</v>
      </c>
      <c r="G1493" s="213">
        <f t="shared" si="119"/>
        <v>45138</v>
      </c>
      <c r="H1493" s="216"/>
    </row>
    <row r="1494" spans="1:8">
      <c r="A1494" s="216"/>
      <c r="B1494" s="242" t="s">
        <v>1274</v>
      </c>
      <c r="C1494" s="242" t="s">
        <v>1273</v>
      </c>
      <c r="D1494" s="893"/>
      <c r="E1494" s="213">
        <f t="shared" si="119"/>
        <v>45129</v>
      </c>
      <c r="F1494" s="213">
        <f t="shared" si="119"/>
        <v>45134</v>
      </c>
      <c r="G1494" s="213">
        <f t="shared" si="119"/>
        <v>45145</v>
      </c>
      <c r="H1494" s="216"/>
    </row>
    <row r="1495" spans="1:8">
      <c r="A1495" s="216"/>
      <c r="B1495" s="242" t="s">
        <v>1272</v>
      </c>
      <c r="C1495" s="242" t="s">
        <v>1271</v>
      </c>
      <c r="D1495" s="894"/>
      <c r="E1495" s="213">
        <f t="shared" si="119"/>
        <v>45136</v>
      </c>
      <c r="F1495" s="213">
        <f t="shared" si="119"/>
        <v>45141</v>
      </c>
      <c r="G1495" s="213">
        <f t="shared" si="119"/>
        <v>45152</v>
      </c>
      <c r="H1495" s="216"/>
    </row>
    <row r="1496" spans="1:8" ht="18">
      <c r="A1496" s="216"/>
      <c r="B1496" s="241"/>
      <c r="C1496" s="221"/>
      <c r="D1496" s="220"/>
      <c r="E1496" s="219"/>
      <c r="F1496" s="219"/>
      <c r="G1496" s="219"/>
      <c r="H1496" s="216"/>
    </row>
    <row r="1497" spans="1:8">
      <c r="A1497" s="216"/>
      <c r="B1497" s="221"/>
      <c r="C1497" s="221"/>
      <c r="D1497" s="220"/>
      <c r="E1497" s="219"/>
      <c r="F1497" s="219"/>
      <c r="G1497" s="219"/>
      <c r="H1497" s="216"/>
    </row>
    <row r="1498" spans="1:8">
      <c r="A1498" s="216"/>
      <c r="B1498" s="885" t="s">
        <v>22</v>
      </c>
      <c r="C1498" s="885" t="s">
        <v>23</v>
      </c>
      <c r="D1498" s="887" t="s">
        <v>24</v>
      </c>
      <c r="E1498" s="215" t="s">
        <v>141</v>
      </c>
      <c r="F1498" s="215" t="s">
        <v>141</v>
      </c>
      <c r="G1498" s="215" t="s">
        <v>1261</v>
      </c>
      <c r="H1498" s="216"/>
    </row>
    <row r="1499" spans="1:8">
      <c r="A1499" s="216"/>
      <c r="B1499" s="886"/>
      <c r="C1499" s="886"/>
      <c r="D1499" s="888"/>
      <c r="E1499" s="215" t="s">
        <v>1130</v>
      </c>
      <c r="F1499" s="215" t="s">
        <v>26</v>
      </c>
      <c r="G1499" s="215" t="s">
        <v>27</v>
      </c>
      <c r="H1499" s="216"/>
    </row>
    <row r="1500" spans="1:8" ht="16.5" customHeight="1">
      <c r="A1500" s="216"/>
      <c r="B1500" s="214" t="s">
        <v>1224</v>
      </c>
      <c r="C1500" s="214" t="s">
        <v>1216</v>
      </c>
      <c r="D1500" s="892" t="s">
        <v>1223</v>
      </c>
      <c r="E1500" s="213">
        <f>F1500-3</f>
        <v>45103</v>
      </c>
      <c r="F1500" s="213">
        <v>45106</v>
      </c>
      <c r="G1500" s="213">
        <f>F1500+14</f>
        <v>45120</v>
      </c>
      <c r="H1500" s="216"/>
    </row>
    <row r="1501" spans="1:8">
      <c r="A1501" s="216"/>
      <c r="B1501" s="214" t="s">
        <v>4</v>
      </c>
      <c r="C1501" s="214" t="s">
        <v>1222</v>
      </c>
      <c r="D1501" s="893"/>
      <c r="E1501" s="213">
        <f>F1501-3</f>
        <v>45110</v>
      </c>
      <c r="F1501" s="213">
        <f>F1500+7</f>
        <v>45113</v>
      </c>
      <c r="G1501" s="213">
        <f>F1501+14</f>
        <v>45127</v>
      </c>
      <c r="H1501" s="216"/>
    </row>
    <row r="1502" spans="1:8">
      <c r="A1502" s="216"/>
      <c r="B1502" s="214" t="s">
        <v>1221</v>
      </c>
      <c r="C1502" s="214" t="s">
        <v>1220</v>
      </c>
      <c r="D1502" s="893"/>
      <c r="E1502" s="213">
        <f>F1502-3</f>
        <v>45117</v>
      </c>
      <c r="F1502" s="213">
        <f>F1501+7</f>
        <v>45120</v>
      </c>
      <c r="G1502" s="213">
        <f>F1502+14</f>
        <v>45134</v>
      </c>
      <c r="H1502" s="216"/>
    </row>
    <row r="1503" spans="1:8">
      <c r="A1503" s="216"/>
      <c r="B1503" s="214" t="s">
        <v>1218</v>
      </c>
      <c r="C1503" s="214" t="s">
        <v>227</v>
      </c>
      <c r="D1503" s="893"/>
      <c r="E1503" s="213">
        <f>F1503-3</f>
        <v>45124</v>
      </c>
      <c r="F1503" s="213">
        <f>F1502+7</f>
        <v>45127</v>
      </c>
      <c r="G1503" s="213">
        <f>F1503+14</f>
        <v>45141</v>
      </c>
      <c r="H1503" s="216"/>
    </row>
    <row r="1504" spans="1:8">
      <c r="A1504" s="216"/>
      <c r="B1504" s="214" t="s">
        <v>1217</v>
      </c>
      <c r="C1504" s="214" t="s">
        <v>1216</v>
      </c>
      <c r="D1504" s="894"/>
      <c r="E1504" s="213">
        <f>F1504-3</f>
        <v>45131</v>
      </c>
      <c r="F1504" s="213">
        <f>F1503+7</f>
        <v>45134</v>
      </c>
      <c r="G1504" s="213">
        <f>F1504+14</f>
        <v>45148</v>
      </c>
      <c r="H1504" s="216"/>
    </row>
    <row r="1505" spans="1:8">
      <c r="A1505" s="216"/>
      <c r="D1505" s="217"/>
      <c r="E1505" s="216"/>
      <c r="F1505" s="216"/>
      <c r="G1505" s="216"/>
      <c r="H1505" s="216"/>
    </row>
    <row r="1506" spans="1:8">
      <c r="A1506" s="216"/>
      <c r="B1506" s="885" t="s">
        <v>22</v>
      </c>
      <c r="C1506" s="885" t="s">
        <v>23</v>
      </c>
      <c r="D1506" s="887" t="s">
        <v>24</v>
      </c>
      <c r="E1506" s="215" t="s">
        <v>141</v>
      </c>
      <c r="F1506" s="215" t="s">
        <v>141</v>
      </c>
      <c r="G1506" s="215" t="s">
        <v>1270</v>
      </c>
      <c r="H1506" s="216"/>
    </row>
    <row r="1507" spans="1:8">
      <c r="A1507" s="216"/>
      <c r="B1507" s="886"/>
      <c r="C1507" s="886"/>
      <c r="D1507" s="888"/>
      <c r="E1507" s="215" t="s">
        <v>1130</v>
      </c>
      <c r="F1507" s="215" t="s">
        <v>26</v>
      </c>
      <c r="G1507" s="215" t="s">
        <v>27</v>
      </c>
      <c r="H1507" s="216"/>
    </row>
    <row r="1508" spans="1:8">
      <c r="A1508" s="216"/>
      <c r="B1508" s="214" t="s">
        <v>279</v>
      </c>
      <c r="C1508" s="214" t="s">
        <v>1269</v>
      </c>
      <c r="D1508" s="892" t="s">
        <v>1268</v>
      </c>
      <c r="E1508" s="213">
        <f t="shared" ref="E1508:E1513" si="120">F1508-5</f>
        <v>45105</v>
      </c>
      <c r="F1508" s="213">
        <v>45110</v>
      </c>
      <c r="G1508" s="213">
        <v>44680</v>
      </c>
      <c r="H1508" s="216"/>
    </row>
    <row r="1509" spans="1:8">
      <c r="A1509" s="216"/>
      <c r="B1509" s="214" t="s">
        <v>457</v>
      </c>
      <c r="C1509" s="214" t="s">
        <v>1267</v>
      </c>
      <c r="D1509" s="893"/>
      <c r="E1509" s="213">
        <f t="shared" si="120"/>
        <v>45112</v>
      </c>
      <c r="F1509" s="213">
        <f>F1508+7</f>
        <v>45117</v>
      </c>
      <c r="G1509" s="213">
        <v>44681</v>
      </c>
      <c r="H1509" s="216"/>
    </row>
    <row r="1510" spans="1:8">
      <c r="A1510" s="216"/>
      <c r="B1510" s="214" t="s">
        <v>458</v>
      </c>
      <c r="C1510" s="214" t="s">
        <v>1266</v>
      </c>
      <c r="D1510" s="893"/>
      <c r="E1510" s="213">
        <f t="shared" si="120"/>
        <v>45119</v>
      </c>
      <c r="F1510" s="213">
        <f>F1509+7</f>
        <v>45124</v>
      </c>
      <c r="G1510" s="213">
        <v>44681</v>
      </c>
      <c r="H1510" s="216"/>
    </row>
    <row r="1511" spans="1:8">
      <c r="A1511" s="216"/>
      <c r="B1511" s="214" t="s">
        <v>143</v>
      </c>
      <c r="C1511" s="214" t="s">
        <v>1265</v>
      </c>
      <c r="D1511" s="893"/>
      <c r="E1511" s="213">
        <f t="shared" si="120"/>
        <v>45126</v>
      </c>
      <c r="F1511" s="213">
        <f>F1510+7</f>
        <v>45131</v>
      </c>
      <c r="G1511" s="213">
        <v>44681</v>
      </c>
      <c r="H1511" s="216"/>
    </row>
    <row r="1512" spans="1:8">
      <c r="A1512" s="216"/>
      <c r="B1512" s="214" t="s">
        <v>338</v>
      </c>
      <c r="C1512" s="214" t="s">
        <v>1264</v>
      </c>
      <c r="D1512" s="893"/>
      <c r="E1512" s="213">
        <f t="shared" si="120"/>
        <v>45133</v>
      </c>
      <c r="F1512" s="213">
        <f>F1511+7</f>
        <v>45138</v>
      </c>
      <c r="G1512" s="213">
        <v>44683</v>
      </c>
      <c r="H1512" s="216"/>
    </row>
    <row r="1513" spans="1:8">
      <c r="A1513" s="216"/>
      <c r="B1513" s="214" t="s">
        <v>1263</v>
      </c>
      <c r="C1513" s="214" t="s">
        <v>1262</v>
      </c>
      <c r="D1513" s="894"/>
      <c r="E1513" s="213">
        <f t="shared" si="120"/>
        <v>45140</v>
      </c>
      <c r="F1513" s="213">
        <f>F1512+7</f>
        <v>45145</v>
      </c>
      <c r="G1513" s="213">
        <v>44684</v>
      </c>
      <c r="H1513" s="216"/>
    </row>
    <row r="1514" spans="1:8">
      <c r="A1514" s="216"/>
      <c r="B1514" s="221"/>
      <c r="C1514" s="221"/>
      <c r="D1514" s="220"/>
      <c r="E1514" s="219"/>
      <c r="F1514" s="219"/>
      <c r="G1514" s="219"/>
      <c r="H1514" s="216"/>
    </row>
    <row r="1515" spans="1:8">
      <c r="A1515" s="216"/>
      <c r="B1515" s="885" t="s">
        <v>22</v>
      </c>
      <c r="C1515" s="885" t="s">
        <v>23</v>
      </c>
      <c r="D1515" s="887" t="s">
        <v>24</v>
      </c>
      <c r="E1515" s="215" t="s">
        <v>141</v>
      </c>
      <c r="F1515" s="215" t="s">
        <v>141</v>
      </c>
      <c r="G1515" s="215" t="s">
        <v>1261</v>
      </c>
      <c r="H1515" s="216"/>
    </row>
    <row r="1516" spans="1:8">
      <c r="A1516" s="216"/>
      <c r="B1516" s="886"/>
      <c r="C1516" s="886"/>
      <c r="D1516" s="888"/>
      <c r="E1516" s="215" t="s">
        <v>1130</v>
      </c>
      <c r="F1516" s="215" t="s">
        <v>26</v>
      </c>
      <c r="G1516" s="215" t="s">
        <v>27</v>
      </c>
      <c r="H1516" s="216"/>
    </row>
    <row r="1517" spans="1:8" ht="16.5" customHeight="1">
      <c r="A1517" s="216"/>
      <c r="B1517" s="214" t="s">
        <v>256</v>
      </c>
      <c r="C1517" s="214" t="s">
        <v>206</v>
      </c>
      <c r="D1517" s="892" t="s">
        <v>1260</v>
      </c>
      <c r="E1517" s="213">
        <f>F1517-4</f>
        <v>45107</v>
      </c>
      <c r="F1517" s="213">
        <v>45111</v>
      </c>
      <c r="G1517" s="213">
        <f>F1517+15</f>
        <v>45126</v>
      </c>
      <c r="H1517" s="216"/>
    </row>
    <row r="1518" spans="1:8">
      <c r="A1518" s="216"/>
      <c r="B1518" s="214" t="s">
        <v>148</v>
      </c>
      <c r="C1518" s="214" t="s">
        <v>214</v>
      </c>
      <c r="D1518" s="893"/>
      <c r="E1518" s="213">
        <f>F1518-4</f>
        <v>45114</v>
      </c>
      <c r="F1518" s="213">
        <f>F1517+7</f>
        <v>45118</v>
      </c>
      <c r="G1518" s="213">
        <f>F1518+15</f>
        <v>45133</v>
      </c>
      <c r="H1518" s="216"/>
    </row>
    <row r="1519" spans="1:8">
      <c r="A1519" s="216"/>
      <c r="B1519" s="214" t="s">
        <v>147</v>
      </c>
      <c r="C1519" s="214" t="s">
        <v>1259</v>
      </c>
      <c r="D1519" s="893"/>
      <c r="E1519" s="213">
        <f>F1519-4</f>
        <v>45121</v>
      </c>
      <c r="F1519" s="213">
        <f>F1518+7</f>
        <v>45125</v>
      </c>
      <c r="G1519" s="213">
        <f>F1519+15</f>
        <v>45140</v>
      </c>
      <c r="H1519" s="216"/>
    </row>
    <row r="1520" spans="1:8">
      <c r="A1520" s="216"/>
      <c r="B1520" s="214" t="s">
        <v>339</v>
      </c>
      <c r="C1520" s="214" t="s">
        <v>211</v>
      </c>
      <c r="D1520" s="893"/>
      <c r="E1520" s="213">
        <f>F1520-4</f>
        <v>45128</v>
      </c>
      <c r="F1520" s="213">
        <f>F1519+7</f>
        <v>45132</v>
      </c>
      <c r="G1520" s="213">
        <f>F1520+15</f>
        <v>45147</v>
      </c>
      <c r="H1520" s="216"/>
    </row>
    <row r="1521" spans="1:8">
      <c r="A1521" s="216"/>
      <c r="B1521" s="214" t="s">
        <v>280</v>
      </c>
      <c r="C1521" s="214" t="s">
        <v>1258</v>
      </c>
      <c r="D1521" s="894"/>
      <c r="E1521" s="213">
        <f>F1521-4</f>
        <v>45135</v>
      </c>
      <c r="F1521" s="213">
        <f>F1520+7</f>
        <v>45139</v>
      </c>
      <c r="G1521" s="213">
        <f>F1521+15</f>
        <v>45154</v>
      </c>
      <c r="H1521" s="216"/>
    </row>
    <row r="1522" spans="1:8">
      <c r="A1522" s="216"/>
      <c r="B1522" s="240"/>
      <c r="C1522" s="221"/>
      <c r="D1522" s="220"/>
      <c r="E1522" s="219"/>
      <c r="F1522" s="219"/>
      <c r="G1522" s="219"/>
      <c r="H1522" s="216"/>
    </row>
    <row r="1523" spans="1:8">
      <c r="A1523" s="216"/>
      <c r="B1523" s="885" t="s">
        <v>22</v>
      </c>
      <c r="C1523" s="885" t="s">
        <v>23</v>
      </c>
      <c r="D1523" s="887" t="s">
        <v>24</v>
      </c>
      <c r="E1523" s="215" t="s">
        <v>141</v>
      </c>
      <c r="F1523" s="215" t="s">
        <v>141</v>
      </c>
      <c r="G1523" s="215" t="s">
        <v>1234</v>
      </c>
      <c r="H1523" s="216"/>
    </row>
    <row r="1524" spans="1:8">
      <c r="A1524" s="216"/>
      <c r="B1524" s="886"/>
      <c r="C1524" s="886"/>
      <c r="D1524" s="888"/>
      <c r="E1524" s="215" t="s">
        <v>1130</v>
      </c>
      <c r="F1524" s="215" t="s">
        <v>26</v>
      </c>
      <c r="G1524" s="215" t="s">
        <v>27</v>
      </c>
      <c r="H1524" s="216"/>
    </row>
    <row r="1525" spans="1:8" ht="16.5" customHeight="1">
      <c r="A1525" s="216"/>
      <c r="B1525" s="214" t="s">
        <v>1233</v>
      </c>
      <c r="C1525" s="214" t="s">
        <v>213</v>
      </c>
      <c r="D1525" s="892" t="s">
        <v>1232</v>
      </c>
      <c r="E1525" s="213">
        <f>F1525-4</f>
        <v>45100</v>
      </c>
      <c r="F1525" s="213">
        <v>45104</v>
      </c>
      <c r="G1525" s="213">
        <f>F1525+14</f>
        <v>45118</v>
      </c>
      <c r="H1525" s="216"/>
    </row>
    <row r="1526" spans="1:8">
      <c r="A1526" s="216"/>
      <c r="B1526" s="214" t="s">
        <v>421</v>
      </c>
      <c r="C1526" s="214" t="s">
        <v>1257</v>
      </c>
      <c r="D1526" s="893"/>
      <c r="E1526" s="213">
        <f>F1526-4</f>
        <v>45107</v>
      </c>
      <c r="F1526" s="213">
        <f>F1525+7</f>
        <v>45111</v>
      </c>
      <c r="G1526" s="213">
        <f>F1526+14</f>
        <v>45125</v>
      </c>
      <c r="H1526" s="216"/>
    </row>
    <row r="1527" spans="1:8">
      <c r="A1527" s="216"/>
      <c r="B1527" s="214" t="s">
        <v>149</v>
      </c>
      <c r="C1527" s="214" t="s">
        <v>1230</v>
      </c>
      <c r="D1527" s="893"/>
      <c r="E1527" s="213">
        <f>F1527-4</f>
        <v>45114</v>
      </c>
      <c r="F1527" s="213">
        <f>F1526+7</f>
        <v>45118</v>
      </c>
      <c r="G1527" s="213">
        <f>F1527+14</f>
        <v>45132</v>
      </c>
      <c r="H1527" s="216"/>
    </row>
    <row r="1528" spans="1:8">
      <c r="A1528" s="216"/>
      <c r="B1528" s="214" t="s">
        <v>1229</v>
      </c>
      <c r="C1528" s="214" t="s">
        <v>1236</v>
      </c>
      <c r="D1528" s="893"/>
      <c r="E1528" s="213">
        <f>F1528-4</f>
        <v>45121</v>
      </c>
      <c r="F1528" s="213">
        <f>F1527+7</f>
        <v>45125</v>
      </c>
      <c r="G1528" s="213">
        <f>F1528+14</f>
        <v>45139</v>
      </c>
      <c r="H1528" s="216"/>
    </row>
    <row r="1529" spans="1:8">
      <c r="A1529" s="216"/>
      <c r="B1529" s="214" t="s">
        <v>131</v>
      </c>
      <c r="C1529" s="214" t="s">
        <v>1227</v>
      </c>
      <c r="D1529" s="894"/>
      <c r="E1529" s="213">
        <f>F1529-4</f>
        <v>45128</v>
      </c>
      <c r="F1529" s="213">
        <f>F1528+7</f>
        <v>45132</v>
      </c>
      <c r="G1529" s="213">
        <f>F1529+14</f>
        <v>45146</v>
      </c>
      <c r="H1529" s="216"/>
    </row>
    <row r="1530" spans="1:8">
      <c r="A1530" s="216"/>
      <c r="B1530" s="239"/>
      <c r="C1530" s="239"/>
      <c r="D1530" s="232"/>
      <c r="E1530" s="231"/>
      <c r="F1530" s="230"/>
      <c r="G1530" s="230"/>
      <c r="H1530" s="216"/>
    </row>
    <row r="1531" spans="1:8">
      <c r="A1531" s="226" t="s">
        <v>1256</v>
      </c>
      <c r="C1531" s="233"/>
      <c r="D1531" s="232"/>
      <c r="E1531" s="231"/>
      <c r="F1531" s="238"/>
      <c r="G1531" s="238"/>
      <c r="H1531" s="216"/>
    </row>
    <row r="1532" spans="1:8">
      <c r="A1532" s="216"/>
      <c r="B1532" s="885" t="s">
        <v>22</v>
      </c>
      <c r="C1532" s="885" t="s">
        <v>23</v>
      </c>
      <c r="D1532" s="887" t="s">
        <v>24</v>
      </c>
      <c r="E1532" s="215" t="s">
        <v>141</v>
      </c>
      <c r="F1532" s="215" t="s">
        <v>141</v>
      </c>
      <c r="G1532" s="215" t="s">
        <v>1256</v>
      </c>
      <c r="H1532" s="216"/>
    </row>
    <row r="1533" spans="1:8">
      <c r="A1533" s="216"/>
      <c r="B1533" s="886"/>
      <c r="C1533" s="886"/>
      <c r="D1533" s="888"/>
      <c r="E1533" s="215" t="s">
        <v>1130</v>
      </c>
      <c r="F1533" s="215" t="s">
        <v>26</v>
      </c>
      <c r="G1533" s="215" t="s">
        <v>27</v>
      </c>
      <c r="H1533" s="216"/>
    </row>
    <row r="1534" spans="1:8" ht="16.5" customHeight="1">
      <c r="A1534" s="216"/>
      <c r="B1534" s="214" t="s">
        <v>1224</v>
      </c>
      <c r="C1534" s="214" t="s">
        <v>1216</v>
      </c>
      <c r="D1534" s="892" t="s">
        <v>1255</v>
      </c>
      <c r="E1534" s="213">
        <f>F1534-3</f>
        <v>45103</v>
      </c>
      <c r="F1534" s="213">
        <v>45106</v>
      </c>
      <c r="G1534" s="213">
        <f>F1534+19</f>
        <v>45125</v>
      </c>
      <c r="H1534" s="216"/>
    </row>
    <row r="1535" spans="1:8">
      <c r="A1535" s="216"/>
      <c r="B1535" s="214" t="s">
        <v>4</v>
      </c>
      <c r="C1535" s="214" t="s">
        <v>1222</v>
      </c>
      <c r="D1535" s="893"/>
      <c r="E1535" s="213">
        <f>F1535-3</f>
        <v>45110</v>
      </c>
      <c r="F1535" s="213">
        <f>F1534+7</f>
        <v>45113</v>
      </c>
      <c r="G1535" s="213">
        <f>F1535+19</f>
        <v>45132</v>
      </c>
      <c r="H1535" s="216"/>
    </row>
    <row r="1536" spans="1:8">
      <c r="A1536" s="216"/>
      <c r="B1536" s="214" t="s">
        <v>1221</v>
      </c>
      <c r="C1536" s="214" t="s">
        <v>1220</v>
      </c>
      <c r="D1536" s="893"/>
      <c r="E1536" s="213">
        <f>F1536-3</f>
        <v>45117</v>
      </c>
      <c r="F1536" s="213">
        <f>F1535+7</f>
        <v>45120</v>
      </c>
      <c r="G1536" s="213">
        <f>F1536+19</f>
        <v>45139</v>
      </c>
      <c r="H1536" s="216"/>
    </row>
    <row r="1537" spans="1:8">
      <c r="A1537" s="216"/>
      <c r="B1537" s="214" t="s">
        <v>1218</v>
      </c>
      <c r="C1537" s="214" t="s">
        <v>227</v>
      </c>
      <c r="D1537" s="893"/>
      <c r="E1537" s="213">
        <f>F1537-3</f>
        <v>45124</v>
      </c>
      <c r="F1537" s="213">
        <f>F1536+7</f>
        <v>45127</v>
      </c>
      <c r="G1537" s="213">
        <f>F1537+19</f>
        <v>45146</v>
      </c>
      <c r="H1537" s="216"/>
    </row>
    <row r="1538" spans="1:8">
      <c r="A1538" s="216"/>
      <c r="B1538" s="214" t="s">
        <v>1217</v>
      </c>
      <c r="C1538" s="214" t="s">
        <v>1216</v>
      </c>
      <c r="D1538" s="894"/>
      <c r="E1538" s="213">
        <f>F1538-3</f>
        <v>45131</v>
      </c>
      <c r="F1538" s="213">
        <f>F1537+7</f>
        <v>45134</v>
      </c>
      <c r="G1538" s="213">
        <f>F1538+19</f>
        <v>45153</v>
      </c>
      <c r="H1538" s="216"/>
    </row>
    <row r="1539" spans="1:8">
      <c r="A1539" s="216"/>
      <c r="B1539" s="221"/>
      <c r="C1539" s="235"/>
      <c r="D1539" s="220"/>
      <c r="E1539" s="219"/>
      <c r="F1539" s="219"/>
      <c r="G1539" s="219"/>
      <c r="H1539" s="237"/>
    </row>
    <row r="1540" spans="1:8">
      <c r="A1540" s="222" t="s">
        <v>1254</v>
      </c>
      <c r="B1540" s="221"/>
      <c r="C1540" s="221"/>
      <c r="D1540" s="220"/>
      <c r="E1540" s="219"/>
      <c r="F1540" s="219"/>
      <c r="G1540" s="219"/>
      <c r="H1540" s="219"/>
    </row>
    <row r="1541" spans="1:8">
      <c r="A1541" s="216"/>
      <c r="B1541" s="885" t="s">
        <v>22</v>
      </c>
      <c r="C1541" s="885" t="s">
        <v>23</v>
      </c>
      <c r="D1541" s="887" t="s">
        <v>24</v>
      </c>
      <c r="E1541" s="215" t="s">
        <v>141</v>
      </c>
      <c r="F1541" s="215" t="s">
        <v>141</v>
      </c>
      <c r="G1541" s="215" t="s">
        <v>1254</v>
      </c>
      <c r="H1541" s="219"/>
    </row>
    <row r="1542" spans="1:8">
      <c r="A1542" s="216"/>
      <c r="B1542" s="886"/>
      <c r="C1542" s="886"/>
      <c r="D1542" s="888"/>
      <c r="E1542" s="215" t="s">
        <v>1130</v>
      </c>
      <c r="F1542" s="215" t="s">
        <v>26</v>
      </c>
      <c r="G1542" s="215" t="s">
        <v>27</v>
      </c>
      <c r="H1542" s="219"/>
    </row>
    <row r="1543" spans="1:8">
      <c r="A1543" s="216"/>
      <c r="B1543" s="214"/>
      <c r="C1543" s="214"/>
      <c r="D1543" s="892" t="s">
        <v>1253</v>
      </c>
      <c r="E1543" s="213">
        <f>F1543-4</f>
        <v>45105</v>
      </c>
      <c r="F1543" s="213">
        <v>45109</v>
      </c>
      <c r="G1543" s="213">
        <f>F1543+16</f>
        <v>45125</v>
      </c>
      <c r="H1543" s="219"/>
    </row>
    <row r="1544" spans="1:8">
      <c r="A1544" s="226"/>
      <c r="B1544" s="214" t="s">
        <v>1252</v>
      </c>
      <c r="C1544" s="214" t="s">
        <v>1251</v>
      </c>
      <c r="D1544" s="893"/>
      <c r="E1544" s="213">
        <f>F1544-4</f>
        <v>45112</v>
      </c>
      <c r="F1544" s="213">
        <f>F1543+7</f>
        <v>45116</v>
      </c>
      <c r="G1544" s="213">
        <f>F1544+16</f>
        <v>45132</v>
      </c>
      <c r="H1544" s="230"/>
    </row>
    <row r="1545" spans="1:8">
      <c r="A1545" s="226"/>
      <c r="B1545" s="214" t="s">
        <v>1250</v>
      </c>
      <c r="C1545" s="214" t="s">
        <v>1249</v>
      </c>
      <c r="D1545" s="893"/>
      <c r="E1545" s="213">
        <f>F1545-4</f>
        <v>45119</v>
      </c>
      <c r="F1545" s="213">
        <f>F1544+7</f>
        <v>45123</v>
      </c>
      <c r="G1545" s="213">
        <f>F1545+16</f>
        <v>45139</v>
      </c>
      <c r="H1545" s="230"/>
    </row>
    <row r="1546" spans="1:8">
      <c r="A1546" s="226"/>
      <c r="B1546" s="214" t="s">
        <v>130</v>
      </c>
      <c r="C1546" s="214" t="s">
        <v>1248</v>
      </c>
      <c r="D1546" s="893"/>
      <c r="E1546" s="213">
        <f>F1546-4</f>
        <v>45126</v>
      </c>
      <c r="F1546" s="213">
        <f>F1545+7</f>
        <v>45130</v>
      </c>
      <c r="G1546" s="213">
        <f>F1546+16</f>
        <v>45146</v>
      </c>
      <c r="H1546" s="230"/>
    </row>
    <row r="1547" spans="1:8">
      <c r="A1547" s="226"/>
      <c r="B1547" s="214" t="s">
        <v>1247</v>
      </c>
      <c r="C1547" s="214" t="s">
        <v>1246</v>
      </c>
      <c r="D1547" s="894"/>
      <c r="E1547" s="213">
        <f>F1547-4</f>
        <v>45133</v>
      </c>
      <c r="F1547" s="213">
        <f>F1546+7</f>
        <v>45137</v>
      </c>
      <c r="G1547" s="213">
        <f>F1547+16</f>
        <v>45153</v>
      </c>
      <c r="H1547" s="237"/>
    </row>
    <row r="1548" spans="1:8">
      <c r="A1548" s="226"/>
      <c r="B1548" s="229"/>
      <c r="C1548" s="221"/>
      <c r="D1548" s="220"/>
      <c r="E1548" s="219"/>
      <c r="F1548" s="219"/>
      <c r="G1548" s="219"/>
      <c r="H1548" s="237"/>
    </row>
    <row r="1549" spans="1:8">
      <c r="A1549" s="226" t="s">
        <v>1245</v>
      </c>
      <c r="B1549" s="229"/>
      <c r="C1549" s="221"/>
      <c r="D1549" s="220"/>
      <c r="E1549" s="219"/>
      <c r="F1549" s="219"/>
      <c r="G1549" s="219"/>
      <c r="H1549" s="237"/>
    </row>
    <row r="1550" spans="1:8">
      <c r="A1550" s="226"/>
      <c r="B1550" s="885" t="s">
        <v>22</v>
      </c>
      <c r="C1550" s="885" t="s">
        <v>23</v>
      </c>
      <c r="D1550" s="887" t="s">
        <v>24</v>
      </c>
      <c r="E1550" s="215" t="s">
        <v>141</v>
      </c>
      <c r="F1550" s="215" t="s">
        <v>141</v>
      </c>
      <c r="G1550" s="215" t="s">
        <v>1245</v>
      </c>
      <c r="H1550" s="237"/>
    </row>
    <row r="1551" spans="1:8">
      <c r="A1551" s="226"/>
      <c r="B1551" s="886"/>
      <c r="C1551" s="886"/>
      <c r="D1551" s="888"/>
      <c r="E1551" s="215" t="s">
        <v>1130</v>
      </c>
      <c r="F1551" s="215" t="s">
        <v>26</v>
      </c>
      <c r="G1551" s="215" t="s">
        <v>27</v>
      </c>
      <c r="H1551" s="237"/>
    </row>
    <row r="1552" spans="1:8">
      <c r="A1552" s="226"/>
      <c r="B1552" s="214" t="s">
        <v>1143</v>
      </c>
      <c r="C1552" s="214" t="s">
        <v>1244</v>
      </c>
      <c r="D1552" s="892" t="s">
        <v>1243</v>
      </c>
      <c r="E1552" s="213">
        <f>F1552-4</f>
        <v>45103</v>
      </c>
      <c r="F1552" s="213">
        <v>45107</v>
      </c>
      <c r="G1552" s="213">
        <f>F1552+17</f>
        <v>45124</v>
      </c>
      <c r="H1552" s="237"/>
    </row>
    <row r="1553" spans="1:8">
      <c r="A1553" s="226"/>
      <c r="B1553" s="214" t="s">
        <v>1140</v>
      </c>
      <c r="C1553" s="214" t="s">
        <v>1241</v>
      </c>
      <c r="D1553" s="893"/>
      <c r="E1553" s="213">
        <f>F1553-4</f>
        <v>45110</v>
      </c>
      <c r="F1553" s="213">
        <f>F1552+7</f>
        <v>45114</v>
      </c>
      <c r="G1553" s="213">
        <f>F1553+17</f>
        <v>45131</v>
      </c>
      <c r="H1553" s="237"/>
    </row>
    <row r="1554" spans="1:8">
      <c r="A1554" s="226"/>
      <c r="B1554" s="214" t="s">
        <v>1138</v>
      </c>
      <c r="C1554" s="214" t="s">
        <v>1242</v>
      </c>
      <c r="D1554" s="893"/>
      <c r="E1554" s="213">
        <f>F1554-4</f>
        <v>45117</v>
      </c>
      <c r="F1554" s="213">
        <f>F1553+7</f>
        <v>45121</v>
      </c>
      <c r="G1554" s="213">
        <f>F1554+17</f>
        <v>45138</v>
      </c>
      <c r="H1554" s="237"/>
    </row>
    <row r="1555" spans="1:8">
      <c r="A1555" s="226"/>
      <c r="B1555" s="214" t="s">
        <v>1136</v>
      </c>
      <c r="C1555" s="214" t="s">
        <v>1241</v>
      </c>
      <c r="D1555" s="893"/>
      <c r="E1555" s="213">
        <f>F1555-4</f>
        <v>45124</v>
      </c>
      <c r="F1555" s="213">
        <f>F1554+7</f>
        <v>45128</v>
      </c>
      <c r="G1555" s="213">
        <f>F1555+17</f>
        <v>45145</v>
      </c>
      <c r="H1555" s="237"/>
    </row>
    <row r="1556" spans="1:8">
      <c r="A1556" s="226"/>
      <c r="B1556" s="214" t="s">
        <v>1134</v>
      </c>
      <c r="C1556" s="214"/>
      <c r="D1556" s="894"/>
      <c r="E1556" s="213">
        <f>F1556-4</f>
        <v>45131</v>
      </c>
      <c r="F1556" s="213">
        <f>F1555+7</f>
        <v>45135</v>
      </c>
      <c r="G1556" s="213">
        <f>F1556+17</f>
        <v>45152</v>
      </c>
      <c r="H1556" s="237"/>
    </row>
    <row r="1557" spans="1:8">
      <c r="A1557" s="226"/>
      <c r="D1557" s="220"/>
      <c r="E1557" s="219"/>
      <c r="F1557" s="219"/>
      <c r="G1557" s="212"/>
      <c r="H1557" s="236"/>
    </row>
    <row r="1558" spans="1:8">
      <c r="A1558" s="226" t="s">
        <v>1240</v>
      </c>
      <c r="D1558" s="220"/>
      <c r="E1558" s="219"/>
      <c r="F1558" s="219"/>
      <c r="G1558" s="212"/>
      <c r="H1558" s="236"/>
    </row>
    <row r="1559" spans="1:8">
      <c r="A1559" s="226"/>
      <c r="B1559" s="885" t="s">
        <v>22</v>
      </c>
      <c r="C1559" s="885" t="s">
        <v>23</v>
      </c>
      <c r="D1559" s="887" t="s">
        <v>24</v>
      </c>
      <c r="E1559" s="215" t="s">
        <v>141</v>
      </c>
      <c r="F1559" s="215" t="s">
        <v>141</v>
      </c>
      <c r="G1559" s="215" t="s">
        <v>1239</v>
      </c>
      <c r="H1559" s="215" t="s">
        <v>1238</v>
      </c>
    </row>
    <row r="1560" spans="1:8">
      <c r="A1560" s="226"/>
      <c r="B1560" s="886"/>
      <c r="C1560" s="886"/>
      <c r="D1560" s="888"/>
      <c r="E1560" s="215" t="s">
        <v>1130</v>
      </c>
      <c r="F1560" s="215" t="s">
        <v>26</v>
      </c>
      <c r="G1560" s="215" t="s">
        <v>27</v>
      </c>
      <c r="H1560" s="215" t="s">
        <v>27</v>
      </c>
    </row>
    <row r="1561" spans="1:8" ht="16.5" customHeight="1">
      <c r="A1561" s="226"/>
      <c r="B1561" s="214" t="s">
        <v>1233</v>
      </c>
      <c r="C1561" s="214" t="s">
        <v>213</v>
      </c>
      <c r="D1561" s="892" t="s">
        <v>1232</v>
      </c>
      <c r="E1561" s="213">
        <f>F1561-4</f>
        <v>45100</v>
      </c>
      <c r="F1561" s="213">
        <v>45104</v>
      </c>
      <c r="G1561" s="213">
        <f>F1561+14</f>
        <v>45118</v>
      </c>
      <c r="H1561" s="213" t="s">
        <v>1215</v>
      </c>
    </row>
    <row r="1562" spans="1:8">
      <c r="A1562" s="216"/>
      <c r="B1562" s="214" t="s">
        <v>421</v>
      </c>
      <c r="C1562" s="214" t="s">
        <v>1231</v>
      </c>
      <c r="D1562" s="893"/>
      <c r="E1562" s="213">
        <f>F1562-4</f>
        <v>45107</v>
      </c>
      <c r="F1562" s="213">
        <f>F1561+7</f>
        <v>45111</v>
      </c>
      <c r="G1562" s="213">
        <f>F1562+14</f>
        <v>45125</v>
      </c>
      <c r="H1562" s="213" t="s">
        <v>1215</v>
      </c>
    </row>
    <row r="1563" spans="1:8">
      <c r="A1563" s="216"/>
      <c r="B1563" s="214" t="s">
        <v>149</v>
      </c>
      <c r="C1563" s="214" t="s">
        <v>1237</v>
      </c>
      <c r="D1563" s="893"/>
      <c r="E1563" s="213">
        <f>F1563-4</f>
        <v>45114</v>
      </c>
      <c r="F1563" s="213">
        <f>F1562+7</f>
        <v>45118</v>
      </c>
      <c r="G1563" s="213">
        <f>F1563+14</f>
        <v>45132</v>
      </c>
      <c r="H1563" s="213" t="s">
        <v>1215</v>
      </c>
    </row>
    <row r="1564" spans="1:8">
      <c r="A1564" s="216"/>
      <c r="B1564" s="214" t="s">
        <v>1229</v>
      </c>
      <c r="C1564" s="214" t="s">
        <v>1236</v>
      </c>
      <c r="D1564" s="893"/>
      <c r="E1564" s="213">
        <f>F1564-4</f>
        <v>45121</v>
      </c>
      <c r="F1564" s="213">
        <f>F1563+7</f>
        <v>45125</v>
      </c>
      <c r="G1564" s="213">
        <f>F1564+14</f>
        <v>45139</v>
      </c>
      <c r="H1564" s="213" t="s">
        <v>1219</v>
      </c>
    </row>
    <row r="1565" spans="1:8">
      <c r="A1565" s="216"/>
      <c r="B1565" s="214" t="s">
        <v>131</v>
      </c>
      <c r="C1565" s="214" t="s">
        <v>1235</v>
      </c>
      <c r="D1565" s="894"/>
      <c r="E1565" s="213">
        <f>F1565-4</f>
        <v>45128</v>
      </c>
      <c r="F1565" s="213">
        <f>F1564+7</f>
        <v>45132</v>
      </c>
      <c r="G1565" s="213">
        <f>F1565+14</f>
        <v>45146</v>
      </c>
      <c r="H1565" s="213" t="s">
        <v>1215</v>
      </c>
    </row>
    <row r="1566" spans="1:8">
      <c r="A1566" s="216"/>
      <c r="B1566" s="221"/>
      <c r="C1566" s="235"/>
      <c r="D1566" s="220"/>
      <c r="E1566" s="219"/>
      <c r="F1566" s="219"/>
      <c r="G1566" s="219"/>
      <c r="H1566" s="219"/>
    </row>
    <row r="1567" spans="1:8">
      <c r="A1567" s="222" t="s">
        <v>219</v>
      </c>
      <c r="B1567" s="234"/>
      <c r="C1567" s="233"/>
      <c r="D1567" s="232"/>
      <c r="E1567" s="231"/>
      <c r="F1567" s="230"/>
      <c r="G1567" s="231"/>
      <c r="H1567" s="230"/>
    </row>
    <row r="1568" spans="1:8">
      <c r="A1568" s="216"/>
      <c r="B1568" s="226"/>
      <c r="C1568" s="226"/>
      <c r="D1568" s="217"/>
      <c r="E1568" s="216"/>
      <c r="F1568" s="216"/>
      <c r="G1568" s="219"/>
    </row>
    <row r="1569" spans="1:8">
      <c r="A1569" s="216"/>
      <c r="B1569" s="885" t="s">
        <v>22</v>
      </c>
      <c r="C1569" s="885" t="s">
        <v>23</v>
      </c>
      <c r="D1569" s="887" t="s">
        <v>24</v>
      </c>
      <c r="E1569" s="215" t="s">
        <v>141</v>
      </c>
      <c r="F1569" s="215" t="s">
        <v>141</v>
      </c>
      <c r="G1569" s="215" t="s">
        <v>1234</v>
      </c>
      <c r="H1569" s="215" t="s">
        <v>219</v>
      </c>
    </row>
    <row r="1570" spans="1:8">
      <c r="A1570" s="216"/>
      <c r="B1570" s="886"/>
      <c r="C1570" s="886"/>
      <c r="D1570" s="888"/>
      <c r="E1570" s="215" t="s">
        <v>1130</v>
      </c>
      <c r="F1570" s="215" t="s">
        <v>26</v>
      </c>
      <c r="G1570" s="215" t="s">
        <v>27</v>
      </c>
      <c r="H1570" s="215" t="s">
        <v>27</v>
      </c>
    </row>
    <row r="1571" spans="1:8" ht="16.5" customHeight="1">
      <c r="A1571" s="216"/>
      <c r="B1571" s="214" t="s">
        <v>1233</v>
      </c>
      <c r="C1571" s="214" t="s">
        <v>213</v>
      </c>
      <c r="D1571" s="892" t="s">
        <v>1232</v>
      </c>
      <c r="E1571" s="213">
        <f>F1571-4</f>
        <v>45100</v>
      </c>
      <c r="F1571" s="213">
        <v>45104</v>
      </c>
      <c r="G1571" s="213">
        <f>F1571+14</f>
        <v>45118</v>
      </c>
      <c r="H1571" s="213" t="s">
        <v>1215</v>
      </c>
    </row>
    <row r="1572" spans="1:8">
      <c r="A1572" s="216"/>
      <c r="B1572" s="214" t="s">
        <v>421</v>
      </c>
      <c r="C1572" s="214" t="s">
        <v>1231</v>
      </c>
      <c r="D1572" s="893"/>
      <c r="E1572" s="213">
        <f>F1572-4</f>
        <v>45107</v>
      </c>
      <c r="F1572" s="213">
        <f>F1571+7</f>
        <v>45111</v>
      </c>
      <c r="G1572" s="213">
        <f>F1572+14</f>
        <v>45125</v>
      </c>
      <c r="H1572" s="213" t="s">
        <v>1215</v>
      </c>
    </row>
    <row r="1573" spans="1:8">
      <c r="A1573" s="216"/>
      <c r="B1573" s="214" t="s">
        <v>149</v>
      </c>
      <c r="C1573" s="214" t="s">
        <v>1230</v>
      </c>
      <c r="D1573" s="893"/>
      <c r="E1573" s="213">
        <f>F1573-4</f>
        <v>45114</v>
      </c>
      <c r="F1573" s="213">
        <f>F1572+7</f>
        <v>45118</v>
      </c>
      <c r="G1573" s="213">
        <f>F1573+14</f>
        <v>45132</v>
      </c>
      <c r="H1573" s="213" t="s">
        <v>1215</v>
      </c>
    </row>
    <row r="1574" spans="1:8">
      <c r="A1574" s="226"/>
      <c r="B1574" s="214" t="s">
        <v>1229</v>
      </c>
      <c r="C1574" s="214" t="s">
        <v>1228</v>
      </c>
      <c r="D1574" s="893"/>
      <c r="E1574" s="213">
        <f>F1574-4</f>
        <v>45121</v>
      </c>
      <c r="F1574" s="213">
        <f>F1573+7</f>
        <v>45125</v>
      </c>
      <c r="G1574" s="213">
        <f>F1574+14</f>
        <v>45139</v>
      </c>
      <c r="H1574" s="213" t="s">
        <v>1215</v>
      </c>
    </row>
    <row r="1575" spans="1:8">
      <c r="A1575" s="226"/>
      <c r="B1575" s="214" t="s">
        <v>131</v>
      </c>
      <c r="C1575" s="214" t="s">
        <v>1227</v>
      </c>
      <c r="D1575" s="894"/>
      <c r="E1575" s="213">
        <f>F1575-4</f>
        <v>45128</v>
      </c>
      <c r="F1575" s="213">
        <f>F1574+7</f>
        <v>45132</v>
      </c>
      <c r="G1575" s="213">
        <f>F1575+14</f>
        <v>45146</v>
      </c>
      <c r="H1575" s="213" t="s">
        <v>1226</v>
      </c>
    </row>
    <row r="1576" spans="1:8">
      <c r="A1576" s="216"/>
      <c r="B1576" s="229"/>
      <c r="C1576" s="221"/>
      <c r="D1576" s="220"/>
      <c r="E1576" s="219"/>
    </row>
    <row r="1577" spans="1:8">
      <c r="A1577" s="216"/>
      <c r="B1577" s="885" t="s">
        <v>22</v>
      </c>
      <c r="C1577" s="885" t="s">
        <v>23</v>
      </c>
      <c r="D1577" s="887" t="s">
        <v>24</v>
      </c>
      <c r="E1577" s="215" t="s">
        <v>141</v>
      </c>
      <c r="F1577" s="215" t="s">
        <v>141</v>
      </c>
      <c r="G1577" s="215" t="s">
        <v>1225</v>
      </c>
      <c r="H1577" s="215" t="s">
        <v>219</v>
      </c>
    </row>
    <row r="1578" spans="1:8">
      <c r="A1578" s="216"/>
      <c r="B1578" s="886"/>
      <c r="C1578" s="886"/>
      <c r="D1578" s="888"/>
      <c r="E1578" s="215" t="s">
        <v>1130</v>
      </c>
      <c r="F1578" s="215" t="s">
        <v>26</v>
      </c>
      <c r="G1578" s="215" t="s">
        <v>27</v>
      </c>
      <c r="H1578" s="215" t="s">
        <v>27</v>
      </c>
    </row>
    <row r="1579" spans="1:8" ht="16.5" customHeight="1">
      <c r="A1579" s="216"/>
      <c r="B1579" s="214" t="s">
        <v>1224</v>
      </c>
      <c r="C1579" s="214" t="s">
        <v>1216</v>
      </c>
      <c r="D1579" s="892" t="s">
        <v>1223</v>
      </c>
      <c r="E1579" s="213">
        <f>F1579-3</f>
        <v>45103</v>
      </c>
      <c r="F1579" s="213">
        <v>45106</v>
      </c>
      <c r="G1579" s="213">
        <f>F1579+14</f>
        <v>45120</v>
      </c>
      <c r="H1579" s="213" t="s">
        <v>1215</v>
      </c>
    </row>
    <row r="1580" spans="1:8">
      <c r="A1580" s="216"/>
      <c r="B1580" s="214" t="s">
        <v>4</v>
      </c>
      <c r="C1580" s="214" t="s">
        <v>1222</v>
      </c>
      <c r="D1580" s="893"/>
      <c r="E1580" s="213">
        <f>F1580-3</f>
        <v>45110</v>
      </c>
      <c r="F1580" s="213">
        <f>F1579+7</f>
        <v>45113</v>
      </c>
      <c r="G1580" s="213">
        <f>F1580+14</f>
        <v>45127</v>
      </c>
      <c r="H1580" s="213" t="s">
        <v>1215</v>
      </c>
    </row>
    <row r="1581" spans="1:8">
      <c r="A1581" s="216"/>
      <c r="B1581" s="214" t="s">
        <v>1221</v>
      </c>
      <c r="C1581" s="214" t="s">
        <v>1220</v>
      </c>
      <c r="D1581" s="893"/>
      <c r="E1581" s="213">
        <f>F1581-3</f>
        <v>45117</v>
      </c>
      <c r="F1581" s="213">
        <f>F1580+7</f>
        <v>45120</v>
      </c>
      <c r="G1581" s="213">
        <f>F1581+14</f>
        <v>45134</v>
      </c>
      <c r="H1581" s="213" t="s">
        <v>1219</v>
      </c>
    </row>
    <row r="1582" spans="1:8">
      <c r="A1582" s="216"/>
      <c r="B1582" s="214" t="s">
        <v>1218</v>
      </c>
      <c r="C1582" s="214" t="s">
        <v>227</v>
      </c>
      <c r="D1582" s="893"/>
      <c r="E1582" s="213">
        <f>F1582-3</f>
        <v>45124</v>
      </c>
      <c r="F1582" s="213">
        <f>F1581+7</f>
        <v>45127</v>
      </c>
      <c r="G1582" s="213">
        <f>F1582+14</f>
        <v>45141</v>
      </c>
      <c r="H1582" s="213" t="s">
        <v>1215</v>
      </c>
    </row>
    <row r="1583" spans="1:8">
      <c r="A1583" s="216"/>
      <c r="B1583" s="214" t="s">
        <v>1217</v>
      </c>
      <c r="C1583" s="214" t="s">
        <v>1216</v>
      </c>
      <c r="D1583" s="894"/>
      <c r="E1583" s="213">
        <f>F1583-3</f>
        <v>45131</v>
      </c>
      <c r="F1583" s="213">
        <f>F1582+7</f>
        <v>45134</v>
      </c>
      <c r="G1583" s="213">
        <f>F1583+14</f>
        <v>45148</v>
      </c>
      <c r="H1583" s="213" t="s">
        <v>1215</v>
      </c>
    </row>
    <row r="1584" spans="1:8">
      <c r="A1584" s="216"/>
      <c r="B1584" s="221"/>
      <c r="C1584" s="221"/>
      <c r="D1584" s="220"/>
      <c r="E1584" s="219"/>
      <c r="F1584" s="219"/>
      <c r="G1584" s="219"/>
      <c r="H1584" s="219"/>
    </row>
    <row r="1585" spans="1:8">
      <c r="A1585" s="216" t="s">
        <v>1214</v>
      </c>
      <c r="B1585" s="221"/>
      <c r="C1585" s="221"/>
      <c r="D1585" s="220"/>
      <c r="E1585" s="219"/>
      <c r="F1585" s="219"/>
      <c r="G1585" s="219"/>
      <c r="H1585" s="219"/>
    </row>
    <row r="1586" spans="1:8">
      <c r="A1586" s="216"/>
      <c r="B1586" s="885" t="s">
        <v>22</v>
      </c>
      <c r="C1586" s="885" t="s">
        <v>23</v>
      </c>
      <c r="D1586" s="887" t="s">
        <v>24</v>
      </c>
      <c r="E1586" s="215" t="s">
        <v>141</v>
      </c>
      <c r="F1586" s="215" t="s">
        <v>141</v>
      </c>
      <c r="G1586" s="215" t="s">
        <v>1214</v>
      </c>
      <c r="H1586" s="216"/>
    </row>
    <row r="1587" spans="1:8">
      <c r="A1587" s="216"/>
      <c r="B1587" s="886"/>
      <c r="C1587" s="886"/>
      <c r="D1587" s="888"/>
      <c r="E1587" s="215" t="s">
        <v>1130</v>
      </c>
      <c r="F1587" s="215" t="s">
        <v>26</v>
      </c>
      <c r="G1587" s="215" t="s">
        <v>27</v>
      </c>
      <c r="H1587" s="216"/>
    </row>
    <row r="1588" spans="1:8" ht="16.5" customHeight="1">
      <c r="A1588" s="216"/>
      <c r="B1588" s="223" t="s">
        <v>1212</v>
      </c>
      <c r="C1588" s="223" t="s">
        <v>1211</v>
      </c>
      <c r="D1588" s="892" t="s">
        <v>1210</v>
      </c>
      <c r="E1588" s="213">
        <f t="shared" ref="E1588:E1593" si="121">F1588-4</f>
        <v>45100</v>
      </c>
      <c r="F1588" s="213">
        <v>45104</v>
      </c>
      <c r="G1588" s="213">
        <f t="shared" ref="G1588:G1593" si="122">F1588+30</f>
        <v>45134</v>
      </c>
      <c r="H1588" s="216"/>
    </row>
    <row r="1589" spans="1:8" ht="16.5" customHeight="1">
      <c r="A1589" s="216"/>
      <c r="B1589" s="223" t="s">
        <v>459</v>
      </c>
      <c r="C1589" s="223" t="s">
        <v>1209</v>
      </c>
      <c r="D1589" s="893"/>
      <c r="E1589" s="213">
        <f t="shared" si="121"/>
        <v>45107</v>
      </c>
      <c r="F1589" s="213">
        <f>F1588+7</f>
        <v>45111</v>
      </c>
      <c r="G1589" s="213">
        <f t="shared" si="122"/>
        <v>45141</v>
      </c>
      <c r="H1589" s="216"/>
    </row>
    <row r="1590" spans="1:8" ht="16.5" customHeight="1">
      <c r="A1590" s="216"/>
      <c r="B1590" s="223" t="s">
        <v>1208</v>
      </c>
      <c r="C1590" s="223" t="s">
        <v>1207</v>
      </c>
      <c r="D1590" s="893"/>
      <c r="E1590" s="213">
        <f t="shared" si="121"/>
        <v>45114</v>
      </c>
      <c r="F1590" s="213">
        <f>F1589+7</f>
        <v>45118</v>
      </c>
      <c r="G1590" s="213">
        <f t="shared" si="122"/>
        <v>45148</v>
      </c>
      <c r="H1590" s="216"/>
    </row>
    <row r="1591" spans="1:8">
      <c r="A1591" s="216"/>
      <c r="B1591" s="223" t="s">
        <v>460</v>
      </c>
      <c r="C1591" s="223" t="s">
        <v>1206</v>
      </c>
      <c r="D1591" s="893"/>
      <c r="E1591" s="213">
        <f t="shared" si="121"/>
        <v>45121</v>
      </c>
      <c r="F1591" s="213">
        <f>F1590+7</f>
        <v>45125</v>
      </c>
      <c r="G1591" s="213">
        <f t="shared" si="122"/>
        <v>45155</v>
      </c>
      <c r="H1591" s="216"/>
    </row>
    <row r="1592" spans="1:8">
      <c r="A1592" s="216"/>
      <c r="B1592" s="223" t="s">
        <v>461</v>
      </c>
      <c r="C1592" s="223" t="s">
        <v>1205</v>
      </c>
      <c r="D1592" s="893"/>
      <c r="E1592" s="213">
        <f t="shared" si="121"/>
        <v>45128</v>
      </c>
      <c r="F1592" s="213">
        <f>F1591+7</f>
        <v>45132</v>
      </c>
      <c r="G1592" s="213">
        <f t="shared" si="122"/>
        <v>45162</v>
      </c>
      <c r="H1592" s="216"/>
    </row>
    <row r="1593" spans="1:8">
      <c r="A1593" s="216"/>
      <c r="B1593" s="223" t="s">
        <v>462</v>
      </c>
      <c r="C1593" s="223" t="s">
        <v>1204</v>
      </c>
      <c r="D1593" s="894"/>
      <c r="E1593" s="213">
        <f t="shared" si="121"/>
        <v>45135</v>
      </c>
      <c r="F1593" s="213">
        <f>F1592+7</f>
        <v>45139</v>
      </c>
      <c r="G1593" s="213">
        <f t="shared" si="122"/>
        <v>45169</v>
      </c>
      <c r="H1593" s="216"/>
    </row>
    <row r="1594" spans="1:8">
      <c r="A1594" s="222" t="s">
        <v>1213</v>
      </c>
      <c r="D1594" s="217"/>
      <c r="E1594" s="216"/>
      <c r="F1594" s="216"/>
      <c r="G1594" s="216"/>
      <c r="H1594" s="216"/>
    </row>
    <row r="1595" spans="1:8">
      <c r="A1595" s="216"/>
      <c r="B1595" s="885" t="s">
        <v>22</v>
      </c>
      <c r="C1595" s="885" t="s">
        <v>23</v>
      </c>
      <c r="D1595" s="887" t="s">
        <v>24</v>
      </c>
      <c r="E1595" s="215" t="s">
        <v>141</v>
      </c>
      <c r="F1595" s="215" t="s">
        <v>141</v>
      </c>
      <c r="G1595" s="215" t="s">
        <v>216</v>
      </c>
      <c r="H1595" s="216"/>
    </row>
    <row r="1596" spans="1:8">
      <c r="A1596" s="216"/>
      <c r="B1596" s="886"/>
      <c r="C1596" s="886"/>
      <c r="D1596" s="888"/>
      <c r="E1596" s="215" t="s">
        <v>1130</v>
      </c>
      <c r="F1596" s="215" t="s">
        <v>26</v>
      </c>
      <c r="G1596" s="215" t="s">
        <v>27</v>
      </c>
      <c r="H1596" s="216"/>
    </row>
    <row r="1597" spans="1:8" ht="16.5" customHeight="1">
      <c r="A1597" s="216"/>
      <c r="B1597" s="223" t="s">
        <v>1212</v>
      </c>
      <c r="C1597" s="223" t="s">
        <v>1211</v>
      </c>
      <c r="D1597" s="892" t="s">
        <v>1210</v>
      </c>
      <c r="E1597" s="213">
        <f t="shared" ref="E1597:E1602" si="123">F1597-4</f>
        <v>45100</v>
      </c>
      <c r="F1597" s="213">
        <v>45104</v>
      </c>
      <c r="G1597" s="213">
        <f t="shared" ref="G1597:G1602" si="124">F1597+29</f>
        <v>45133</v>
      </c>
      <c r="H1597" s="216"/>
    </row>
    <row r="1598" spans="1:8" ht="16.5" customHeight="1">
      <c r="A1598" s="216"/>
      <c r="B1598" s="223" t="s">
        <v>459</v>
      </c>
      <c r="C1598" s="223" t="s">
        <v>1209</v>
      </c>
      <c r="D1598" s="893"/>
      <c r="E1598" s="213">
        <f t="shared" si="123"/>
        <v>45107</v>
      </c>
      <c r="F1598" s="213">
        <f>F1597+7</f>
        <v>45111</v>
      </c>
      <c r="G1598" s="213">
        <f t="shared" si="124"/>
        <v>45140</v>
      </c>
      <c r="H1598" s="216"/>
    </row>
    <row r="1599" spans="1:8" ht="16.5" customHeight="1">
      <c r="A1599" s="216"/>
      <c r="B1599" s="223" t="s">
        <v>1208</v>
      </c>
      <c r="C1599" s="223" t="s">
        <v>1207</v>
      </c>
      <c r="D1599" s="893"/>
      <c r="E1599" s="213">
        <f t="shared" si="123"/>
        <v>45114</v>
      </c>
      <c r="F1599" s="213">
        <f>F1598+7</f>
        <v>45118</v>
      </c>
      <c r="G1599" s="213">
        <f t="shared" si="124"/>
        <v>45147</v>
      </c>
      <c r="H1599" s="216"/>
    </row>
    <row r="1600" spans="1:8">
      <c r="A1600" s="216"/>
      <c r="B1600" s="223" t="s">
        <v>460</v>
      </c>
      <c r="C1600" s="223" t="s">
        <v>1206</v>
      </c>
      <c r="D1600" s="893"/>
      <c r="E1600" s="213">
        <f t="shared" si="123"/>
        <v>45121</v>
      </c>
      <c r="F1600" s="213">
        <f>F1599+7</f>
        <v>45125</v>
      </c>
      <c r="G1600" s="213">
        <f t="shared" si="124"/>
        <v>45154</v>
      </c>
      <c r="H1600" s="216"/>
    </row>
    <row r="1601" spans="1:8">
      <c r="A1601" s="216"/>
      <c r="B1601" s="223" t="s">
        <v>461</v>
      </c>
      <c r="C1601" s="223" t="s">
        <v>1205</v>
      </c>
      <c r="D1601" s="893"/>
      <c r="E1601" s="213">
        <f t="shared" si="123"/>
        <v>45128</v>
      </c>
      <c r="F1601" s="213">
        <f>F1600+7</f>
        <v>45132</v>
      </c>
      <c r="G1601" s="213">
        <f t="shared" si="124"/>
        <v>45161</v>
      </c>
      <c r="H1601" s="216"/>
    </row>
    <row r="1602" spans="1:8">
      <c r="A1602" s="216"/>
      <c r="B1602" s="223" t="s">
        <v>462</v>
      </c>
      <c r="C1602" s="223" t="s">
        <v>1204</v>
      </c>
      <c r="D1602" s="894"/>
      <c r="E1602" s="213">
        <f t="shared" si="123"/>
        <v>45135</v>
      </c>
      <c r="F1602" s="213">
        <f>F1601+7</f>
        <v>45139</v>
      </c>
      <c r="G1602" s="213">
        <f t="shared" si="124"/>
        <v>45168</v>
      </c>
      <c r="H1602" s="216"/>
    </row>
    <row r="1603" spans="1:8">
      <c r="A1603" s="216"/>
      <c r="B1603" s="221"/>
      <c r="C1603" s="228"/>
      <c r="D1603" s="220"/>
      <c r="E1603" s="219"/>
      <c r="F1603" s="219"/>
      <c r="G1603" s="219"/>
      <c r="H1603" s="216"/>
    </row>
    <row r="1604" spans="1:8">
      <c r="A1604" s="216"/>
      <c r="B1604" s="885" t="s">
        <v>22</v>
      </c>
      <c r="C1604" s="885" t="s">
        <v>23</v>
      </c>
      <c r="D1604" s="887" t="s">
        <v>24</v>
      </c>
      <c r="E1604" s="215" t="s">
        <v>141</v>
      </c>
      <c r="F1604" s="215" t="s">
        <v>141</v>
      </c>
      <c r="G1604" s="215" t="s">
        <v>216</v>
      </c>
      <c r="H1604" s="216"/>
    </row>
    <row r="1605" spans="1:8">
      <c r="A1605" s="216"/>
      <c r="B1605" s="886"/>
      <c r="C1605" s="886"/>
      <c r="D1605" s="888"/>
      <c r="E1605" s="215" t="s">
        <v>1130</v>
      </c>
      <c r="F1605" s="215" t="s">
        <v>26</v>
      </c>
      <c r="G1605" s="215" t="s">
        <v>27</v>
      </c>
      <c r="H1605" s="216"/>
    </row>
    <row r="1606" spans="1:8">
      <c r="A1606" s="216"/>
      <c r="B1606" s="214" t="s">
        <v>146</v>
      </c>
      <c r="C1606" s="214" t="s">
        <v>1176</v>
      </c>
      <c r="D1606" s="892" t="s">
        <v>1203</v>
      </c>
      <c r="E1606" s="213">
        <f t="shared" ref="E1606:E1611" si="125">F1606-4</f>
        <v>45102</v>
      </c>
      <c r="F1606" s="213">
        <v>45106</v>
      </c>
      <c r="G1606" s="213">
        <f t="shared" ref="G1606:G1611" si="126">F1606+25</f>
        <v>45131</v>
      </c>
      <c r="H1606" s="216"/>
    </row>
    <row r="1607" spans="1:8">
      <c r="A1607" s="216"/>
      <c r="B1607" s="214"/>
      <c r="C1607" s="214"/>
      <c r="D1607" s="893"/>
      <c r="E1607" s="213">
        <f t="shared" si="125"/>
        <v>45109</v>
      </c>
      <c r="F1607" s="213">
        <f>F1606+7</f>
        <v>45113</v>
      </c>
      <c r="G1607" s="213">
        <f t="shared" si="126"/>
        <v>45138</v>
      </c>
      <c r="H1607" s="216"/>
    </row>
    <row r="1608" spans="1:8">
      <c r="A1608" s="216"/>
      <c r="B1608" s="214" t="s">
        <v>1202</v>
      </c>
      <c r="C1608" s="214" t="s">
        <v>213</v>
      </c>
      <c r="D1608" s="893"/>
      <c r="E1608" s="213">
        <f t="shared" si="125"/>
        <v>45116</v>
      </c>
      <c r="F1608" s="213">
        <f>F1607+7</f>
        <v>45120</v>
      </c>
      <c r="G1608" s="213">
        <f t="shared" si="126"/>
        <v>45145</v>
      </c>
      <c r="H1608" s="216"/>
    </row>
    <row r="1609" spans="1:8">
      <c r="A1609" s="216"/>
      <c r="B1609" s="214" t="s">
        <v>1201</v>
      </c>
      <c r="C1609" s="214" t="s">
        <v>1200</v>
      </c>
      <c r="D1609" s="893"/>
      <c r="E1609" s="213">
        <f t="shared" si="125"/>
        <v>45123</v>
      </c>
      <c r="F1609" s="213">
        <f>F1608+7</f>
        <v>45127</v>
      </c>
      <c r="G1609" s="213">
        <f t="shared" si="126"/>
        <v>45152</v>
      </c>
      <c r="H1609" s="216"/>
    </row>
    <row r="1610" spans="1:8">
      <c r="A1610" s="216"/>
      <c r="B1610" s="214" t="s">
        <v>1179</v>
      </c>
      <c r="C1610" s="214"/>
      <c r="D1610" s="893"/>
      <c r="E1610" s="213">
        <f t="shared" si="125"/>
        <v>45130</v>
      </c>
      <c r="F1610" s="213">
        <f>F1609+7</f>
        <v>45134</v>
      </c>
      <c r="G1610" s="213">
        <f t="shared" si="126"/>
        <v>45159</v>
      </c>
      <c r="H1610" s="216"/>
    </row>
    <row r="1611" spans="1:8">
      <c r="A1611" s="216"/>
      <c r="B1611" s="214" t="s">
        <v>1199</v>
      </c>
      <c r="C1611" s="214" t="s">
        <v>1198</v>
      </c>
      <c r="D1611" s="894"/>
      <c r="E1611" s="213">
        <f t="shared" si="125"/>
        <v>45137</v>
      </c>
      <c r="F1611" s="213">
        <f>F1610+7</f>
        <v>45141</v>
      </c>
      <c r="G1611" s="213">
        <f t="shared" si="126"/>
        <v>45166</v>
      </c>
      <c r="H1611" s="216"/>
    </row>
    <row r="1612" spans="1:8">
      <c r="A1612" s="216"/>
      <c r="B1612" s="216"/>
      <c r="C1612" s="216"/>
      <c r="D1612" s="217"/>
      <c r="E1612" s="216"/>
      <c r="F1612" s="227"/>
      <c r="G1612" s="216"/>
      <c r="H1612" s="216"/>
    </row>
    <row r="1613" spans="1:8">
      <c r="A1613" s="216"/>
      <c r="B1613" s="885" t="s">
        <v>22</v>
      </c>
      <c r="C1613" s="885" t="s">
        <v>23</v>
      </c>
      <c r="D1613" s="887" t="s">
        <v>24</v>
      </c>
      <c r="E1613" s="215" t="s">
        <v>141</v>
      </c>
      <c r="F1613" s="215" t="s">
        <v>141</v>
      </c>
      <c r="G1613" s="215" t="s">
        <v>216</v>
      </c>
      <c r="H1613" s="216"/>
    </row>
    <row r="1614" spans="1:8">
      <c r="A1614" s="216"/>
      <c r="B1614" s="886"/>
      <c r="C1614" s="886"/>
      <c r="D1614" s="888"/>
      <c r="E1614" s="215" t="s">
        <v>1130</v>
      </c>
      <c r="F1614" s="215" t="s">
        <v>26</v>
      </c>
      <c r="G1614" s="215" t="s">
        <v>27</v>
      </c>
      <c r="H1614" s="216"/>
    </row>
    <row r="1615" spans="1:8">
      <c r="A1615" s="216"/>
      <c r="B1615" s="214" t="s">
        <v>1197</v>
      </c>
      <c r="C1615" s="214" t="s">
        <v>134</v>
      </c>
      <c r="D1615" s="892" t="s">
        <v>1196</v>
      </c>
      <c r="E1615" s="213">
        <f t="shared" ref="E1615:E1620" si="127">F1615-4</f>
        <v>45104</v>
      </c>
      <c r="F1615" s="213">
        <v>45108</v>
      </c>
      <c r="G1615" s="213">
        <f t="shared" ref="G1615:G1620" si="128">F1615+26</f>
        <v>45134</v>
      </c>
      <c r="H1615" s="216"/>
    </row>
    <row r="1616" spans="1:8">
      <c r="A1616" s="216"/>
      <c r="B1616" s="214"/>
      <c r="C1616" s="214"/>
      <c r="D1616" s="893"/>
      <c r="E1616" s="213">
        <f t="shared" si="127"/>
        <v>45111</v>
      </c>
      <c r="F1616" s="213">
        <f>F1615+7</f>
        <v>45115</v>
      </c>
      <c r="G1616" s="213">
        <f t="shared" si="128"/>
        <v>45141</v>
      </c>
      <c r="H1616" s="216"/>
    </row>
    <row r="1617" spans="1:8">
      <c r="A1617" s="216"/>
      <c r="B1617" s="214" t="s">
        <v>1195</v>
      </c>
      <c r="C1617" s="214" t="s">
        <v>62</v>
      </c>
      <c r="D1617" s="893"/>
      <c r="E1617" s="213">
        <f t="shared" si="127"/>
        <v>45118</v>
      </c>
      <c r="F1617" s="213">
        <f>F1616+7</f>
        <v>45122</v>
      </c>
      <c r="G1617" s="213">
        <f t="shared" si="128"/>
        <v>45148</v>
      </c>
      <c r="H1617" s="216"/>
    </row>
    <row r="1618" spans="1:8">
      <c r="A1618" s="216"/>
      <c r="B1618" s="214"/>
      <c r="C1618" s="214"/>
      <c r="D1618" s="893"/>
      <c r="E1618" s="213">
        <f t="shared" si="127"/>
        <v>45125</v>
      </c>
      <c r="F1618" s="213">
        <f>F1617+7</f>
        <v>45129</v>
      </c>
      <c r="G1618" s="213">
        <f t="shared" si="128"/>
        <v>45155</v>
      </c>
      <c r="H1618" s="216"/>
    </row>
    <row r="1619" spans="1:8">
      <c r="A1619" s="216"/>
      <c r="B1619" s="214" t="s">
        <v>503</v>
      </c>
      <c r="C1619" s="214" t="s">
        <v>1194</v>
      </c>
      <c r="D1619" s="893"/>
      <c r="E1619" s="213">
        <f t="shared" si="127"/>
        <v>45132</v>
      </c>
      <c r="F1619" s="213">
        <f>F1618+7</f>
        <v>45136</v>
      </c>
      <c r="G1619" s="213">
        <f t="shared" si="128"/>
        <v>45162</v>
      </c>
      <c r="H1619" s="216"/>
    </row>
    <row r="1620" spans="1:8">
      <c r="A1620" s="216"/>
      <c r="B1620" s="214" t="s">
        <v>1193</v>
      </c>
      <c r="C1620" s="214" t="s">
        <v>1192</v>
      </c>
      <c r="D1620" s="894"/>
      <c r="E1620" s="213">
        <f t="shared" si="127"/>
        <v>45139</v>
      </c>
      <c r="F1620" s="213">
        <f>F1619+7</f>
        <v>45143</v>
      </c>
      <c r="G1620" s="213">
        <f t="shared" si="128"/>
        <v>45169</v>
      </c>
      <c r="H1620" s="216"/>
    </row>
    <row r="1621" spans="1:8">
      <c r="A1621" s="216"/>
      <c r="B1621" s="221"/>
      <c r="C1621" s="221"/>
      <c r="D1621" s="220"/>
      <c r="E1621" s="219"/>
      <c r="F1621" s="219"/>
      <c r="G1621" s="219"/>
      <c r="H1621" s="216"/>
    </row>
    <row r="1622" spans="1:8">
      <c r="A1622" s="222" t="s">
        <v>1191</v>
      </c>
      <c r="D1622" s="217"/>
      <c r="E1622" s="216"/>
      <c r="F1622" s="216"/>
      <c r="G1622" s="216"/>
      <c r="H1622" s="216"/>
    </row>
    <row r="1623" spans="1:8">
      <c r="A1623" s="216"/>
      <c r="B1623" s="885" t="s">
        <v>22</v>
      </c>
      <c r="C1623" s="885" t="s">
        <v>23</v>
      </c>
      <c r="D1623" s="887" t="s">
        <v>24</v>
      </c>
      <c r="E1623" s="215" t="s">
        <v>141</v>
      </c>
      <c r="F1623" s="215" t="s">
        <v>141</v>
      </c>
      <c r="G1623" s="215" t="s">
        <v>220</v>
      </c>
      <c r="H1623" s="216"/>
    </row>
    <row r="1624" spans="1:8">
      <c r="A1624" s="216"/>
      <c r="B1624" s="886"/>
      <c r="C1624" s="886"/>
      <c r="D1624" s="888"/>
      <c r="E1624" s="215" t="s">
        <v>1130</v>
      </c>
      <c r="F1624" s="215" t="s">
        <v>26</v>
      </c>
      <c r="G1624" s="215" t="s">
        <v>27</v>
      </c>
      <c r="H1624" s="216"/>
    </row>
    <row r="1625" spans="1:8">
      <c r="A1625" s="216"/>
      <c r="B1625" s="214" t="s">
        <v>1190</v>
      </c>
      <c r="C1625" s="214" t="s">
        <v>1189</v>
      </c>
      <c r="D1625" s="892" t="s">
        <v>1188</v>
      </c>
      <c r="E1625" s="213">
        <f t="shared" ref="E1625:E1630" si="129">F1625-4</f>
        <v>45130</v>
      </c>
      <c r="F1625" s="213">
        <v>45134</v>
      </c>
      <c r="G1625" s="213">
        <f t="shared" ref="G1625:G1630" si="130">F1625+36</f>
        <v>45170</v>
      </c>
      <c r="H1625" s="216"/>
    </row>
    <row r="1626" spans="1:8">
      <c r="A1626" s="216"/>
      <c r="B1626" s="214" t="s">
        <v>1187</v>
      </c>
      <c r="C1626" s="214" t="s">
        <v>1186</v>
      </c>
      <c r="D1626" s="893"/>
      <c r="E1626" s="213">
        <f t="shared" si="129"/>
        <v>45137</v>
      </c>
      <c r="F1626" s="213">
        <f>F1625+7</f>
        <v>45141</v>
      </c>
      <c r="G1626" s="213">
        <f t="shared" si="130"/>
        <v>45177</v>
      </c>
      <c r="H1626" s="216"/>
    </row>
    <row r="1627" spans="1:8">
      <c r="A1627" s="226"/>
      <c r="B1627" s="214" t="s">
        <v>1185</v>
      </c>
      <c r="C1627" s="214" t="s">
        <v>1184</v>
      </c>
      <c r="D1627" s="893"/>
      <c r="E1627" s="213">
        <f t="shared" si="129"/>
        <v>45144</v>
      </c>
      <c r="F1627" s="213">
        <f>F1626+7</f>
        <v>45148</v>
      </c>
      <c r="G1627" s="213">
        <f t="shared" si="130"/>
        <v>45184</v>
      </c>
      <c r="H1627" s="216"/>
    </row>
    <row r="1628" spans="1:8">
      <c r="A1628" s="226"/>
      <c r="B1628" s="214" t="s">
        <v>1183</v>
      </c>
      <c r="C1628" s="214" t="s">
        <v>1182</v>
      </c>
      <c r="D1628" s="893"/>
      <c r="E1628" s="213">
        <f t="shared" si="129"/>
        <v>45151</v>
      </c>
      <c r="F1628" s="213">
        <f>F1627+7</f>
        <v>45155</v>
      </c>
      <c r="G1628" s="213">
        <f t="shared" si="130"/>
        <v>45191</v>
      </c>
      <c r="H1628" s="216"/>
    </row>
    <row r="1629" spans="1:8">
      <c r="A1629" s="226"/>
      <c r="B1629" s="214" t="s">
        <v>1181</v>
      </c>
      <c r="C1629" s="214" t="s">
        <v>1180</v>
      </c>
      <c r="D1629" s="893"/>
      <c r="E1629" s="213">
        <f t="shared" si="129"/>
        <v>45158</v>
      </c>
      <c r="F1629" s="213">
        <f>F1628+7</f>
        <v>45162</v>
      </c>
      <c r="G1629" s="213">
        <f t="shared" si="130"/>
        <v>45198</v>
      </c>
      <c r="H1629" s="216"/>
    </row>
    <row r="1630" spans="1:8">
      <c r="A1630" s="226"/>
      <c r="B1630" s="214" t="s">
        <v>1179</v>
      </c>
      <c r="C1630" s="214"/>
      <c r="D1630" s="894"/>
      <c r="E1630" s="213">
        <f t="shared" si="129"/>
        <v>45165</v>
      </c>
      <c r="F1630" s="213">
        <f>F1629+7</f>
        <v>45169</v>
      </c>
      <c r="G1630" s="213">
        <f t="shared" si="130"/>
        <v>45205</v>
      </c>
      <c r="H1630" s="216"/>
    </row>
    <row r="1631" spans="1:8">
      <c r="A1631" s="226" t="s">
        <v>1178</v>
      </c>
      <c r="B1631" s="221"/>
      <c r="C1631" s="221"/>
      <c r="D1631" s="220"/>
      <c r="E1631" s="219"/>
      <c r="F1631" s="219"/>
      <c r="G1631" s="219"/>
      <c r="H1631" s="216"/>
    </row>
    <row r="1632" spans="1:8">
      <c r="A1632" s="226"/>
      <c r="B1632" s="885" t="s">
        <v>22</v>
      </c>
      <c r="C1632" s="885" t="s">
        <v>23</v>
      </c>
      <c r="D1632" s="887" t="s">
        <v>24</v>
      </c>
      <c r="E1632" s="215" t="s">
        <v>141</v>
      </c>
      <c r="F1632" s="215" t="s">
        <v>141</v>
      </c>
      <c r="G1632" s="215" t="s">
        <v>1178</v>
      </c>
      <c r="H1632" s="216"/>
    </row>
    <row r="1633" spans="1:8">
      <c r="A1633" s="226"/>
      <c r="B1633" s="886"/>
      <c r="C1633" s="886"/>
      <c r="D1633" s="888"/>
      <c r="E1633" s="215" t="s">
        <v>1130</v>
      </c>
      <c r="F1633" s="215" t="s">
        <v>26</v>
      </c>
      <c r="G1633" s="215" t="s">
        <v>27</v>
      </c>
      <c r="H1633" s="216"/>
    </row>
    <row r="1634" spans="1:8">
      <c r="A1634" s="226"/>
      <c r="B1634" s="214" t="s">
        <v>1177</v>
      </c>
      <c r="C1634" s="214" t="s">
        <v>1176</v>
      </c>
      <c r="D1634" s="892" t="s">
        <v>1175</v>
      </c>
      <c r="E1634" s="213">
        <f t="shared" ref="E1634:E1639" si="131">F1634-3</f>
        <v>45107</v>
      </c>
      <c r="F1634" s="213">
        <v>45110</v>
      </c>
      <c r="G1634" s="213">
        <f t="shared" ref="G1634:G1639" si="132">F1634+30</f>
        <v>45140</v>
      </c>
      <c r="H1634" s="216"/>
    </row>
    <row r="1635" spans="1:8">
      <c r="A1635" s="226"/>
      <c r="B1635" s="214" t="s">
        <v>1174</v>
      </c>
      <c r="C1635" s="214" t="s">
        <v>1173</v>
      </c>
      <c r="D1635" s="893"/>
      <c r="E1635" s="213">
        <f t="shared" si="131"/>
        <v>45114</v>
      </c>
      <c r="F1635" s="213">
        <f>F1634+7</f>
        <v>45117</v>
      </c>
      <c r="G1635" s="213">
        <f t="shared" si="132"/>
        <v>45147</v>
      </c>
      <c r="H1635" s="216"/>
    </row>
    <row r="1636" spans="1:8">
      <c r="A1636" s="226"/>
      <c r="B1636" s="214" t="s">
        <v>196</v>
      </c>
      <c r="C1636" s="214" t="s">
        <v>1172</v>
      </c>
      <c r="D1636" s="893"/>
      <c r="E1636" s="213">
        <f t="shared" si="131"/>
        <v>45121</v>
      </c>
      <c r="F1636" s="213">
        <f>F1635+7</f>
        <v>45124</v>
      </c>
      <c r="G1636" s="213">
        <f t="shared" si="132"/>
        <v>45154</v>
      </c>
      <c r="H1636" s="216"/>
    </row>
    <row r="1637" spans="1:8">
      <c r="A1637" s="226"/>
      <c r="B1637" s="214" t="s">
        <v>1171</v>
      </c>
      <c r="C1637" s="214" t="s">
        <v>1126</v>
      </c>
      <c r="D1637" s="893"/>
      <c r="E1637" s="213">
        <f t="shared" si="131"/>
        <v>45128</v>
      </c>
      <c r="F1637" s="213">
        <f>F1636+7</f>
        <v>45131</v>
      </c>
      <c r="G1637" s="213">
        <f t="shared" si="132"/>
        <v>45161</v>
      </c>
      <c r="H1637" s="216"/>
    </row>
    <row r="1638" spans="1:8">
      <c r="A1638" s="226"/>
      <c r="B1638" s="214" t="s">
        <v>31</v>
      </c>
      <c r="C1638" s="214" t="s">
        <v>1170</v>
      </c>
      <c r="D1638" s="893"/>
      <c r="E1638" s="213">
        <f t="shared" si="131"/>
        <v>45135</v>
      </c>
      <c r="F1638" s="213">
        <f>F1637+7</f>
        <v>45138</v>
      </c>
      <c r="G1638" s="213">
        <f t="shared" si="132"/>
        <v>45168</v>
      </c>
      <c r="H1638" s="216"/>
    </row>
    <row r="1639" spans="1:8">
      <c r="A1639" s="226"/>
      <c r="B1639" s="214" t="s">
        <v>1169</v>
      </c>
      <c r="C1639" s="214" t="s">
        <v>1168</v>
      </c>
      <c r="D1639" s="894"/>
      <c r="E1639" s="213">
        <f t="shared" si="131"/>
        <v>45142</v>
      </c>
      <c r="F1639" s="213">
        <f>F1638+7</f>
        <v>45145</v>
      </c>
      <c r="G1639" s="213">
        <f t="shared" si="132"/>
        <v>45175</v>
      </c>
      <c r="H1639" s="216"/>
    </row>
    <row r="1640" spans="1:8">
      <c r="A1640" s="216"/>
      <c r="B1640" s="221"/>
      <c r="C1640" s="221"/>
      <c r="D1640" s="220"/>
      <c r="E1640" s="219"/>
      <c r="F1640" s="219"/>
      <c r="G1640" s="219"/>
    </row>
    <row r="1641" spans="1:8">
      <c r="A1641" s="222" t="s">
        <v>1167</v>
      </c>
      <c r="B1641" s="221"/>
      <c r="C1641" s="221"/>
      <c r="D1641" s="220"/>
      <c r="E1641" s="219"/>
      <c r="F1641" s="219"/>
      <c r="G1641" s="219"/>
    </row>
    <row r="1642" spans="1:8">
      <c r="A1642" s="216"/>
      <c r="B1642" s="885" t="s">
        <v>22</v>
      </c>
      <c r="C1642" s="885" t="s">
        <v>23</v>
      </c>
      <c r="D1642" s="887" t="s">
        <v>24</v>
      </c>
      <c r="E1642" s="215" t="s">
        <v>141</v>
      </c>
      <c r="F1642" s="215" t="s">
        <v>141</v>
      </c>
      <c r="G1642" s="215" t="s">
        <v>1167</v>
      </c>
    </row>
    <row r="1643" spans="1:8">
      <c r="A1643" s="216"/>
      <c r="B1643" s="886"/>
      <c r="C1643" s="886"/>
      <c r="D1643" s="888"/>
      <c r="E1643" s="215" t="s">
        <v>1130</v>
      </c>
      <c r="F1643" s="215" t="s">
        <v>26</v>
      </c>
      <c r="G1643" s="215" t="s">
        <v>27</v>
      </c>
    </row>
    <row r="1644" spans="1:8">
      <c r="A1644" s="216"/>
      <c r="B1644" s="214" t="s">
        <v>1166</v>
      </c>
      <c r="C1644" s="214" t="s">
        <v>1165</v>
      </c>
      <c r="D1644" s="892" t="s">
        <v>1164</v>
      </c>
      <c r="E1644" s="213">
        <f>F1644-3</f>
        <v>45103</v>
      </c>
      <c r="F1644" s="213">
        <v>45106</v>
      </c>
      <c r="G1644" s="213">
        <f>F1644+39</f>
        <v>45145</v>
      </c>
    </row>
    <row r="1645" spans="1:8">
      <c r="A1645" s="216"/>
      <c r="B1645" s="214" t="s">
        <v>1163</v>
      </c>
      <c r="C1645" s="214" t="s">
        <v>1162</v>
      </c>
      <c r="D1645" s="893"/>
      <c r="E1645" s="213">
        <f>F1645-3</f>
        <v>45110</v>
      </c>
      <c r="F1645" s="213">
        <f>F1644+7</f>
        <v>45113</v>
      </c>
      <c r="G1645" s="213">
        <f>F1645+39</f>
        <v>45152</v>
      </c>
    </row>
    <row r="1646" spans="1:8">
      <c r="A1646" s="216"/>
      <c r="B1646" s="214" t="s">
        <v>1161</v>
      </c>
      <c r="C1646" s="214" t="s">
        <v>1160</v>
      </c>
      <c r="D1646" s="893"/>
      <c r="E1646" s="213">
        <f>F1646-3</f>
        <v>45117</v>
      </c>
      <c r="F1646" s="213">
        <f>F1645+7</f>
        <v>45120</v>
      </c>
      <c r="G1646" s="213">
        <f>F1646+39</f>
        <v>45159</v>
      </c>
    </row>
    <row r="1647" spans="1:8">
      <c r="A1647" s="216"/>
      <c r="B1647" s="214"/>
      <c r="C1647" s="214"/>
      <c r="D1647" s="893"/>
      <c r="E1647" s="213">
        <f>F1647-3</f>
        <v>45124</v>
      </c>
      <c r="F1647" s="213">
        <f>F1646+7</f>
        <v>45127</v>
      </c>
      <c r="G1647" s="213">
        <f>F1647+39</f>
        <v>45166</v>
      </c>
    </row>
    <row r="1648" spans="1:8">
      <c r="A1648" s="216"/>
      <c r="B1648" s="214" t="s">
        <v>1159</v>
      </c>
      <c r="C1648" s="214" t="s">
        <v>1158</v>
      </c>
      <c r="D1648" s="894"/>
      <c r="E1648" s="213">
        <f>F1648-3</f>
        <v>45131</v>
      </c>
      <c r="F1648" s="213">
        <f>F1647+7</f>
        <v>45134</v>
      </c>
      <c r="G1648" s="213">
        <f>F1648+39</f>
        <v>45173</v>
      </c>
    </row>
    <row r="1649" spans="1:7">
      <c r="A1649" s="216"/>
      <c r="B1649" s="221"/>
      <c r="C1649" s="221"/>
      <c r="D1649" s="220"/>
      <c r="E1649" s="219"/>
      <c r="F1649" s="219"/>
      <c r="G1649" s="219"/>
    </row>
    <row r="1650" spans="1:7">
      <c r="A1650" s="216"/>
      <c r="B1650" s="221"/>
      <c r="C1650" s="221"/>
      <c r="D1650" s="220"/>
      <c r="E1650" s="219"/>
      <c r="F1650" s="219"/>
      <c r="G1650" s="219"/>
    </row>
    <row r="1651" spans="1:7">
      <c r="A1651" s="225" t="s">
        <v>1157</v>
      </c>
      <c r="B1651" s="225"/>
      <c r="C1651" s="225"/>
      <c r="D1651" s="224"/>
      <c r="E1651" s="224"/>
      <c r="F1651" s="224"/>
      <c r="G1651" s="224"/>
    </row>
    <row r="1652" spans="1:7">
      <c r="A1652" s="222" t="s">
        <v>1156</v>
      </c>
      <c r="D1652" s="217"/>
      <c r="E1652" s="216"/>
      <c r="F1652" s="216"/>
      <c r="G1652" s="216"/>
    </row>
    <row r="1653" spans="1:7">
      <c r="A1653" s="216"/>
      <c r="B1653" s="885" t="s">
        <v>22</v>
      </c>
      <c r="C1653" s="885" t="s">
        <v>23</v>
      </c>
      <c r="D1653" s="887" t="s">
        <v>24</v>
      </c>
      <c r="E1653" s="215" t="s">
        <v>141</v>
      </c>
      <c r="F1653" s="215" t="s">
        <v>141</v>
      </c>
      <c r="G1653" s="215" t="s">
        <v>1155</v>
      </c>
    </row>
    <row r="1654" spans="1:7">
      <c r="A1654" s="216"/>
      <c r="B1654" s="886"/>
      <c r="C1654" s="886"/>
      <c r="D1654" s="888"/>
      <c r="E1654" s="215" t="s">
        <v>1130</v>
      </c>
      <c r="F1654" s="213" t="s">
        <v>26</v>
      </c>
      <c r="G1654" s="215" t="s">
        <v>27</v>
      </c>
    </row>
    <row r="1655" spans="1:7">
      <c r="A1655" s="216"/>
      <c r="B1655" s="214" t="s">
        <v>1154</v>
      </c>
      <c r="C1655" s="223" t="s">
        <v>1153</v>
      </c>
      <c r="D1655" s="892" t="s">
        <v>1152</v>
      </c>
      <c r="E1655" s="213">
        <f>F1655-3</f>
        <v>45106</v>
      </c>
      <c r="F1655" s="213">
        <v>45109</v>
      </c>
      <c r="G1655" s="213">
        <f>F1655+14</f>
        <v>45123</v>
      </c>
    </row>
    <row r="1656" spans="1:7">
      <c r="A1656" s="216"/>
      <c r="B1656" s="214" t="s">
        <v>1151</v>
      </c>
      <c r="C1656" s="223" t="s">
        <v>1146</v>
      </c>
      <c r="D1656" s="893"/>
      <c r="E1656" s="213">
        <f>F1656-3</f>
        <v>45113</v>
      </c>
      <c r="F1656" s="213">
        <f>7+F1655</f>
        <v>45116</v>
      </c>
      <c r="G1656" s="213">
        <f>F1656+14</f>
        <v>45130</v>
      </c>
    </row>
    <row r="1657" spans="1:7">
      <c r="A1657" s="216"/>
      <c r="B1657" s="214" t="s">
        <v>1150</v>
      </c>
      <c r="C1657" s="223" t="s">
        <v>1146</v>
      </c>
      <c r="D1657" s="893"/>
      <c r="E1657" s="213">
        <f>F1657-3</f>
        <v>45120</v>
      </c>
      <c r="F1657" s="213">
        <f>7+F1656</f>
        <v>45123</v>
      </c>
      <c r="G1657" s="213">
        <f>F1657+14</f>
        <v>45137</v>
      </c>
    </row>
    <row r="1658" spans="1:7">
      <c r="A1658" s="216"/>
      <c r="B1658" s="214" t="s">
        <v>1149</v>
      </c>
      <c r="C1658" s="223" t="s">
        <v>1148</v>
      </c>
      <c r="D1658" s="893"/>
      <c r="E1658" s="213">
        <f>F1658-3</f>
        <v>45127</v>
      </c>
      <c r="F1658" s="213">
        <f>7+F1657</f>
        <v>45130</v>
      </c>
      <c r="G1658" s="213">
        <f>F1658+14</f>
        <v>45144</v>
      </c>
    </row>
    <row r="1659" spans="1:7">
      <c r="A1659" s="216"/>
      <c r="B1659" s="214" t="s">
        <v>1147</v>
      </c>
      <c r="C1659" s="223" t="s">
        <v>1146</v>
      </c>
      <c r="D1659" s="894"/>
      <c r="E1659" s="213">
        <f>F1659-3</f>
        <v>45134</v>
      </c>
      <c r="F1659" s="213">
        <f>7+F1658</f>
        <v>45137</v>
      </c>
      <c r="G1659" s="213">
        <f>F1659+14</f>
        <v>45151</v>
      </c>
    </row>
    <row r="1660" spans="1:7">
      <c r="A1660" s="216"/>
      <c r="B1660" s="221"/>
      <c r="C1660" s="221"/>
      <c r="D1660" s="220"/>
      <c r="E1660" s="219"/>
      <c r="F1660" s="219" t="s">
        <v>1145</v>
      </c>
      <c r="G1660" s="219"/>
    </row>
    <row r="1661" spans="1:7">
      <c r="A1661" s="216"/>
      <c r="B1661" s="885" t="s">
        <v>22</v>
      </c>
      <c r="C1661" s="885" t="s">
        <v>23</v>
      </c>
      <c r="D1661" s="887" t="s">
        <v>24</v>
      </c>
      <c r="E1661" s="215" t="s">
        <v>141</v>
      </c>
      <c r="F1661" s="215" t="s">
        <v>141</v>
      </c>
      <c r="G1661" s="215" t="s">
        <v>1144</v>
      </c>
    </row>
    <row r="1662" spans="1:7">
      <c r="A1662" s="216"/>
      <c r="B1662" s="886"/>
      <c r="C1662" s="886"/>
      <c r="D1662" s="888"/>
      <c r="E1662" s="215" t="s">
        <v>1130</v>
      </c>
      <c r="F1662" s="215" t="s">
        <v>26</v>
      </c>
      <c r="G1662" s="215" t="s">
        <v>27</v>
      </c>
    </row>
    <row r="1663" spans="1:7">
      <c r="A1663" s="216"/>
      <c r="B1663" s="214" t="s">
        <v>1143</v>
      </c>
      <c r="C1663" s="214" t="s">
        <v>1142</v>
      </c>
      <c r="D1663" s="892" t="s">
        <v>1141</v>
      </c>
      <c r="E1663" s="213">
        <f>F1663-4</f>
        <v>45103</v>
      </c>
      <c r="F1663" s="213">
        <v>45107</v>
      </c>
      <c r="G1663" s="213">
        <f>F1663+14</f>
        <v>45121</v>
      </c>
    </row>
    <row r="1664" spans="1:7">
      <c r="A1664" s="216"/>
      <c r="B1664" s="214" t="s">
        <v>1140</v>
      </c>
      <c r="C1664" s="214" t="s">
        <v>1139</v>
      </c>
      <c r="D1664" s="893"/>
      <c r="E1664" s="213">
        <f>F1664-4</f>
        <v>45110</v>
      </c>
      <c r="F1664" s="213">
        <f>F1663+7</f>
        <v>45114</v>
      </c>
      <c r="G1664" s="213">
        <f>F1664+14</f>
        <v>45128</v>
      </c>
    </row>
    <row r="1665" spans="1:8" ht="16.5" customHeight="1">
      <c r="A1665" s="216"/>
      <c r="B1665" s="214" t="s">
        <v>1138</v>
      </c>
      <c r="C1665" s="214" t="s">
        <v>1137</v>
      </c>
      <c r="D1665" s="893"/>
      <c r="E1665" s="213">
        <f>F1665-4</f>
        <v>45117</v>
      </c>
      <c r="F1665" s="213">
        <f>F1664+7</f>
        <v>45121</v>
      </c>
      <c r="G1665" s="213">
        <f>F1665+14</f>
        <v>45135</v>
      </c>
    </row>
    <row r="1666" spans="1:8">
      <c r="A1666" s="216"/>
      <c r="B1666" s="214" t="s">
        <v>1136</v>
      </c>
      <c r="C1666" s="214" t="s">
        <v>1135</v>
      </c>
      <c r="D1666" s="893"/>
      <c r="E1666" s="213">
        <f>F1666-4</f>
        <v>45124</v>
      </c>
      <c r="F1666" s="213">
        <f>F1665+7</f>
        <v>45128</v>
      </c>
      <c r="G1666" s="213">
        <f>F1666+14</f>
        <v>45142</v>
      </c>
    </row>
    <row r="1667" spans="1:8">
      <c r="A1667" s="216"/>
      <c r="B1667" s="214" t="s">
        <v>1134</v>
      </c>
      <c r="C1667" s="214"/>
      <c r="D1667" s="894"/>
      <c r="E1667" s="213">
        <f>F1667-4</f>
        <v>45131</v>
      </c>
      <c r="F1667" s="213">
        <f>F1666+7</f>
        <v>45135</v>
      </c>
      <c r="G1667" s="213">
        <f>F1667+14</f>
        <v>45149</v>
      </c>
    </row>
    <row r="1668" spans="1:8">
      <c r="A1668" s="222" t="s">
        <v>235</v>
      </c>
      <c r="B1668" s="210"/>
      <c r="C1668" s="210"/>
      <c r="D1668" s="217"/>
      <c r="E1668" s="216"/>
      <c r="F1668" s="216"/>
      <c r="G1668" s="216"/>
    </row>
    <row r="1669" spans="1:8">
      <c r="B1669" s="221"/>
      <c r="C1669" s="221"/>
      <c r="D1669" s="220"/>
      <c r="E1669" s="219"/>
      <c r="F1669" s="219"/>
      <c r="G1669" s="219"/>
      <c r="H1669" s="219"/>
    </row>
    <row r="1670" spans="1:8">
      <c r="B1670" s="885" t="s">
        <v>22</v>
      </c>
      <c r="C1670" s="885" t="s">
        <v>23</v>
      </c>
      <c r="D1670" s="887" t="s">
        <v>24</v>
      </c>
      <c r="E1670" s="215" t="s">
        <v>141</v>
      </c>
      <c r="F1670" s="215" t="s">
        <v>141</v>
      </c>
      <c r="G1670" s="215" t="s">
        <v>1132</v>
      </c>
      <c r="H1670" s="215" t="s">
        <v>235</v>
      </c>
    </row>
    <row r="1671" spans="1:8">
      <c r="B1671" s="886"/>
      <c r="C1671" s="886"/>
      <c r="D1671" s="888"/>
      <c r="E1671" s="215" t="s">
        <v>1130</v>
      </c>
      <c r="F1671" s="215" t="s">
        <v>26</v>
      </c>
      <c r="G1671" s="215" t="s">
        <v>27</v>
      </c>
      <c r="H1671" s="215" t="s">
        <v>27</v>
      </c>
    </row>
    <row r="1672" spans="1:8" ht="16.5" customHeight="1">
      <c r="B1672" s="214"/>
      <c r="C1672" s="214"/>
      <c r="D1672" s="892" t="s">
        <v>1129</v>
      </c>
      <c r="E1672" s="213">
        <f t="shared" ref="E1672:E1677" si="133">F1672-3</f>
        <v>45103</v>
      </c>
      <c r="F1672" s="213">
        <v>45106</v>
      </c>
      <c r="G1672" s="213">
        <f t="shared" ref="G1672:G1677" si="134">F1672+12</f>
        <v>45118</v>
      </c>
      <c r="H1672" s="213" t="s">
        <v>1120</v>
      </c>
    </row>
    <row r="1673" spans="1:8">
      <c r="B1673" s="214" t="s">
        <v>101</v>
      </c>
      <c r="C1673" s="214" t="s">
        <v>1128</v>
      </c>
      <c r="D1673" s="893"/>
      <c r="E1673" s="213">
        <f t="shared" si="133"/>
        <v>45110</v>
      </c>
      <c r="F1673" s="213">
        <f>F1672+7</f>
        <v>45113</v>
      </c>
      <c r="G1673" s="213">
        <f t="shared" si="134"/>
        <v>45125</v>
      </c>
      <c r="H1673" s="213" t="s">
        <v>1120</v>
      </c>
    </row>
    <row r="1674" spans="1:8" ht="16.5" customHeight="1">
      <c r="B1674" s="214" t="s">
        <v>1127</v>
      </c>
      <c r="C1674" s="214" t="s">
        <v>1126</v>
      </c>
      <c r="D1674" s="893"/>
      <c r="E1674" s="213">
        <f t="shared" si="133"/>
        <v>45117</v>
      </c>
      <c r="F1674" s="213">
        <f>F1673+7</f>
        <v>45120</v>
      </c>
      <c r="G1674" s="213">
        <f t="shared" si="134"/>
        <v>45132</v>
      </c>
      <c r="H1674" s="213" t="s">
        <v>1120</v>
      </c>
    </row>
    <row r="1675" spans="1:8" ht="16.5" customHeight="1">
      <c r="B1675" s="214" t="s">
        <v>1125</v>
      </c>
      <c r="C1675" s="214" t="s">
        <v>1124</v>
      </c>
      <c r="D1675" s="893"/>
      <c r="E1675" s="213">
        <f t="shared" si="133"/>
        <v>45124</v>
      </c>
      <c r="F1675" s="213">
        <f>F1674+7</f>
        <v>45127</v>
      </c>
      <c r="G1675" s="213">
        <f t="shared" si="134"/>
        <v>45139</v>
      </c>
      <c r="H1675" s="213" t="s">
        <v>1120</v>
      </c>
    </row>
    <row r="1676" spans="1:8" ht="16.5" customHeight="1">
      <c r="B1676" s="214" t="s">
        <v>158</v>
      </c>
      <c r="C1676" s="214" t="s">
        <v>1123</v>
      </c>
      <c r="D1676" s="893"/>
      <c r="E1676" s="213">
        <f t="shared" si="133"/>
        <v>45131</v>
      </c>
      <c r="F1676" s="213">
        <f>F1675+7</f>
        <v>45134</v>
      </c>
      <c r="G1676" s="213">
        <f t="shared" si="134"/>
        <v>45146</v>
      </c>
      <c r="H1676" s="213" t="s">
        <v>1120</v>
      </c>
    </row>
    <row r="1677" spans="1:8">
      <c r="B1677" s="214" t="s">
        <v>1122</v>
      </c>
      <c r="C1677" s="214" t="s">
        <v>1121</v>
      </c>
      <c r="D1677" s="894"/>
      <c r="E1677" s="213">
        <f t="shared" si="133"/>
        <v>45138</v>
      </c>
      <c r="F1677" s="213">
        <f>F1676+7</f>
        <v>45141</v>
      </c>
      <c r="G1677" s="213">
        <f t="shared" si="134"/>
        <v>45153</v>
      </c>
      <c r="H1677" s="213" t="s">
        <v>1120</v>
      </c>
    </row>
    <row r="1678" spans="1:8">
      <c r="B1678" s="221"/>
      <c r="C1678" s="221"/>
      <c r="D1678" s="220"/>
      <c r="E1678" s="219"/>
      <c r="F1678" s="219"/>
      <c r="G1678" s="219"/>
      <c r="H1678" s="219"/>
    </row>
    <row r="1679" spans="1:8">
      <c r="A1679" s="218" t="s">
        <v>1133</v>
      </c>
      <c r="D1679" s="217"/>
      <c r="E1679" s="216"/>
      <c r="F1679" s="216"/>
      <c r="G1679" s="216"/>
    </row>
    <row r="1680" spans="1:8">
      <c r="D1680" s="217"/>
      <c r="E1680" s="216"/>
      <c r="F1680" s="216"/>
      <c r="G1680" s="216"/>
    </row>
    <row r="1681" spans="2:8">
      <c r="B1681" s="885" t="s">
        <v>22</v>
      </c>
      <c r="C1681" s="885" t="s">
        <v>23</v>
      </c>
      <c r="D1681" s="887" t="s">
        <v>24</v>
      </c>
      <c r="E1681" s="215" t="s">
        <v>141</v>
      </c>
      <c r="F1681" s="215" t="s">
        <v>141</v>
      </c>
      <c r="G1681" s="215" t="s">
        <v>1132</v>
      </c>
      <c r="H1681" s="215" t="s">
        <v>1131</v>
      </c>
    </row>
    <row r="1682" spans="2:8">
      <c r="B1682" s="886"/>
      <c r="C1682" s="886"/>
      <c r="D1682" s="888"/>
      <c r="E1682" s="215" t="s">
        <v>1130</v>
      </c>
      <c r="F1682" s="215" t="s">
        <v>26</v>
      </c>
      <c r="G1682" s="215" t="s">
        <v>27</v>
      </c>
      <c r="H1682" s="215" t="s">
        <v>27</v>
      </c>
    </row>
    <row r="1683" spans="2:8" ht="16.5" customHeight="1">
      <c r="B1683" s="214"/>
      <c r="C1683" s="214"/>
      <c r="D1683" s="892" t="s">
        <v>1129</v>
      </c>
      <c r="E1683" s="213">
        <f t="shared" ref="E1683:E1688" si="135">F1683-3</f>
        <v>45103</v>
      </c>
      <c r="F1683" s="213">
        <v>45106</v>
      </c>
      <c r="G1683" s="213">
        <f t="shared" ref="G1683:G1688" si="136">F1683+12</f>
        <v>45118</v>
      </c>
      <c r="H1683" s="213" t="s">
        <v>1120</v>
      </c>
    </row>
    <row r="1684" spans="2:8" ht="16.5" customHeight="1">
      <c r="B1684" s="214" t="s">
        <v>101</v>
      </c>
      <c r="C1684" s="214" t="s">
        <v>1128</v>
      </c>
      <c r="D1684" s="893"/>
      <c r="E1684" s="213">
        <f t="shared" si="135"/>
        <v>45110</v>
      </c>
      <c r="F1684" s="213">
        <f>F1683+7</f>
        <v>45113</v>
      </c>
      <c r="G1684" s="213">
        <f t="shared" si="136"/>
        <v>45125</v>
      </c>
      <c r="H1684" s="213" t="s">
        <v>1120</v>
      </c>
    </row>
    <row r="1685" spans="2:8" ht="16.5" customHeight="1">
      <c r="B1685" s="214" t="s">
        <v>1127</v>
      </c>
      <c r="C1685" s="214" t="s">
        <v>1126</v>
      </c>
      <c r="D1685" s="893"/>
      <c r="E1685" s="213">
        <f t="shared" si="135"/>
        <v>45117</v>
      </c>
      <c r="F1685" s="213">
        <f>F1684+7</f>
        <v>45120</v>
      </c>
      <c r="G1685" s="213">
        <f t="shared" si="136"/>
        <v>45132</v>
      </c>
      <c r="H1685" s="213" t="s">
        <v>1120</v>
      </c>
    </row>
    <row r="1686" spans="2:8">
      <c r="B1686" s="214" t="s">
        <v>1125</v>
      </c>
      <c r="C1686" s="214" t="s">
        <v>1124</v>
      </c>
      <c r="D1686" s="893"/>
      <c r="E1686" s="213">
        <f t="shared" si="135"/>
        <v>45124</v>
      </c>
      <c r="F1686" s="213">
        <f>F1685+7</f>
        <v>45127</v>
      </c>
      <c r="G1686" s="213">
        <f t="shared" si="136"/>
        <v>45139</v>
      </c>
      <c r="H1686" s="213" t="s">
        <v>1120</v>
      </c>
    </row>
    <row r="1687" spans="2:8">
      <c r="B1687" s="214" t="s">
        <v>158</v>
      </c>
      <c r="C1687" s="214" t="s">
        <v>1123</v>
      </c>
      <c r="D1687" s="893"/>
      <c r="E1687" s="213">
        <f t="shared" si="135"/>
        <v>45131</v>
      </c>
      <c r="F1687" s="213">
        <f>F1686+7</f>
        <v>45134</v>
      </c>
      <c r="G1687" s="213">
        <f t="shared" si="136"/>
        <v>45146</v>
      </c>
      <c r="H1687" s="213" t="s">
        <v>1120</v>
      </c>
    </row>
    <row r="1688" spans="2:8">
      <c r="B1688" s="214" t="s">
        <v>1122</v>
      </c>
      <c r="C1688" s="214" t="s">
        <v>1121</v>
      </c>
      <c r="D1688" s="894"/>
      <c r="E1688" s="213">
        <f t="shared" si="135"/>
        <v>45138</v>
      </c>
      <c r="F1688" s="213">
        <f>F1687+7</f>
        <v>45141</v>
      </c>
      <c r="G1688" s="213">
        <f t="shared" si="136"/>
        <v>45153</v>
      </c>
      <c r="H1688" s="213" t="s">
        <v>1120</v>
      </c>
    </row>
  </sheetData>
  <mergeCells count="763">
    <mergeCell ref="B584:B585"/>
    <mergeCell ref="B592:B593"/>
    <mergeCell ref="C643:C644"/>
    <mergeCell ref="D643:D644"/>
    <mergeCell ref="D645:D649"/>
    <mergeCell ref="C602:C603"/>
    <mergeCell ref="D1057:D1062"/>
    <mergeCell ref="D627:D628"/>
    <mergeCell ref="D619:D620"/>
    <mergeCell ref="D604:D608"/>
    <mergeCell ref="D756:D761"/>
    <mergeCell ref="D669:D670"/>
    <mergeCell ref="B602:B603"/>
    <mergeCell ref="D621:D625"/>
    <mergeCell ref="D602:D603"/>
    <mergeCell ref="D561:D565"/>
    <mergeCell ref="B568:B569"/>
    <mergeCell ref="D430:D431"/>
    <mergeCell ref="B447:B448"/>
    <mergeCell ref="C447:C448"/>
    <mergeCell ref="D447:D448"/>
    <mergeCell ref="D449:D453"/>
    <mergeCell ref="C592:C593"/>
    <mergeCell ref="D592:D593"/>
    <mergeCell ref="D594:D598"/>
    <mergeCell ref="C559:C560"/>
    <mergeCell ref="D559:D560"/>
    <mergeCell ref="D568:D569"/>
    <mergeCell ref="C576:C577"/>
    <mergeCell ref="D586:D590"/>
    <mergeCell ref="B532:B533"/>
    <mergeCell ref="C532:C533"/>
    <mergeCell ref="D532:D533"/>
    <mergeCell ref="D534:D538"/>
    <mergeCell ref="C540:C541"/>
    <mergeCell ref="C619:C620"/>
    <mergeCell ref="B394:B395"/>
    <mergeCell ref="D396:D400"/>
    <mergeCell ref="B456:B457"/>
    <mergeCell ref="C404:C405"/>
    <mergeCell ref="B412:B413"/>
    <mergeCell ref="D458:D462"/>
    <mergeCell ref="B464:B465"/>
    <mergeCell ref="C464:C465"/>
    <mergeCell ref="D464:D465"/>
    <mergeCell ref="B404:B405"/>
    <mergeCell ref="D394:D395"/>
    <mergeCell ref="A403:C403"/>
    <mergeCell ref="D424:D428"/>
    <mergeCell ref="D406:D410"/>
    <mergeCell ref="D404:D405"/>
    <mergeCell ref="D422:D423"/>
    <mergeCell ref="B438:B439"/>
    <mergeCell ref="D412:D413"/>
    <mergeCell ref="C430:C431"/>
    <mergeCell ref="B430:B431"/>
    <mergeCell ref="A420:G420"/>
    <mergeCell ref="D414:D418"/>
    <mergeCell ref="C438:C439"/>
    <mergeCell ref="D491:D495"/>
    <mergeCell ref="C515:C516"/>
    <mergeCell ref="C481:C482"/>
    <mergeCell ref="B506:B507"/>
    <mergeCell ref="D466:D470"/>
    <mergeCell ref="D481:D482"/>
    <mergeCell ref="D474:D478"/>
    <mergeCell ref="D472:D473"/>
    <mergeCell ref="B33:B34"/>
    <mergeCell ref="C33:C34"/>
    <mergeCell ref="D33:D34"/>
    <mergeCell ref="D35:D39"/>
    <mergeCell ref="B69:B70"/>
    <mergeCell ref="D275:D279"/>
    <mergeCell ref="B332:B333"/>
    <mergeCell ref="C332:C333"/>
    <mergeCell ref="D332:D333"/>
    <mergeCell ref="C322:C323"/>
    <mergeCell ref="D312:D313"/>
    <mergeCell ref="B302:B303"/>
    <mergeCell ref="C312:C313"/>
    <mergeCell ref="D322:D323"/>
    <mergeCell ref="B282:B283"/>
    <mergeCell ref="B255:B256"/>
    <mergeCell ref="C255:C256"/>
    <mergeCell ref="D255:D256"/>
    <mergeCell ref="D257:D261"/>
    <mergeCell ref="B273:B274"/>
    <mergeCell ref="C273:C274"/>
    <mergeCell ref="D273:D274"/>
    <mergeCell ref="B1642:B1643"/>
    <mergeCell ref="C1642:C1643"/>
    <mergeCell ref="D1642:D1643"/>
    <mergeCell ref="C69:C70"/>
    <mergeCell ref="D69:D70"/>
    <mergeCell ref="D71:D75"/>
    <mergeCell ref="B41:B42"/>
    <mergeCell ref="C41:C42"/>
    <mergeCell ref="D41:D42"/>
    <mergeCell ref="D43:D47"/>
    <mergeCell ref="D50:D51"/>
    <mergeCell ref="D62:D67"/>
    <mergeCell ref="D266:D271"/>
    <mergeCell ref="D294:D299"/>
    <mergeCell ref="D314:D319"/>
    <mergeCell ref="D302:D303"/>
    <mergeCell ref="D282:D283"/>
    <mergeCell ref="D438:D439"/>
    <mergeCell ref="D440:D445"/>
    <mergeCell ref="D553:D557"/>
    <mergeCell ref="D456:D457"/>
    <mergeCell ref="C412:C413"/>
    <mergeCell ref="B422:B423"/>
    <mergeCell ref="C422:C423"/>
    <mergeCell ref="D1571:D1575"/>
    <mergeCell ref="B1586:B1587"/>
    <mergeCell ref="B1681:B1682"/>
    <mergeCell ref="C1681:C1682"/>
    <mergeCell ref="D1681:D1682"/>
    <mergeCell ref="B1653:B1654"/>
    <mergeCell ref="C1653:C1654"/>
    <mergeCell ref="D1653:D1654"/>
    <mergeCell ref="D1644:D1648"/>
    <mergeCell ref="B1604:B1605"/>
    <mergeCell ref="C1604:C1605"/>
    <mergeCell ref="D1604:D1605"/>
    <mergeCell ref="D1606:D1611"/>
    <mergeCell ref="B1613:B1614"/>
    <mergeCell ref="C1613:C1614"/>
    <mergeCell ref="D1615:D1620"/>
    <mergeCell ref="B1632:B1633"/>
    <mergeCell ref="C1632:C1633"/>
    <mergeCell ref="D1672:D1677"/>
    <mergeCell ref="D1670:D1671"/>
    <mergeCell ref="D1634:D1639"/>
    <mergeCell ref="B1623:B1624"/>
    <mergeCell ref="C1623:C1624"/>
    <mergeCell ref="D1623:D1624"/>
    <mergeCell ref="D1597:D1602"/>
    <mergeCell ref="D1588:D1593"/>
    <mergeCell ref="D1613:D1614"/>
    <mergeCell ref="D1655:D1659"/>
    <mergeCell ref="B1661:B1662"/>
    <mergeCell ref="C1661:C1662"/>
    <mergeCell ref="D1661:D1662"/>
    <mergeCell ref="D1663:D1667"/>
    <mergeCell ref="B1074:B1075"/>
    <mergeCell ref="C1074:C1075"/>
    <mergeCell ref="B1301:B1302"/>
    <mergeCell ref="B1318:B1319"/>
    <mergeCell ref="C1318:C1319"/>
    <mergeCell ref="D1370:D1375"/>
    <mergeCell ref="D1424:D1429"/>
    <mergeCell ref="D1360:D1365"/>
    <mergeCell ref="D1338:D1343"/>
    <mergeCell ref="D1231:D1236"/>
    <mergeCell ref="D1128:D1132"/>
    <mergeCell ref="D1085:D1089"/>
    <mergeCell ref="D1320:D1324"/>
    <mergeCell ref="D1291:D1292"/>
    <mergeCell ref="D1632:D1633"/>
    <mergeCell ref="D1390:D1394"/>
    <mergeCell ref="D1068:D1072"/>
    <mergeCell ref="B1083:B1084"/>
    <mergeCell ref="C1083:C1084"/>
    <mergeCell ref="D1083:D1084"/>
    <mergeCell ref="B1092:B1093"/>
    <mergeCell ref="C1092:C1093"/>
    <mergeCell ref="C1489:C1490"/>
    <mergeCell ref="D1489:D1490"/>
    <mergeCell ref="B1440:B1441"/>
    <mergeCell ref="D1276:D1280"/>
    <mergeCell ref="B1283:B1284"/>
    <mergeCell ref="C1283:C1284"/>
    <mergeCell ref="D1283:D1284"/>
    <mergeCell ref="D1285:D1289"/>
    <mergeCell ref="B1291:B1292"/>
    <mergeCell ref="C1291:C1292"/>
    <mergeCell ref="B1336:B1337"/>
    <mergeCell ref="C1336:C1337"/>
    <mergeCell ref="C1301:C1302"/>
    <mergeCell ref="D1301:D1302"/>
    <mergeCell ref="D1303:D1308"/>
    <mergeCell ref="B1310:B1311"/>
    <mergeCell ref="C1310:C1311"/>
    <mergeCell ref="D1310:D1311"/>
    <mergeCell ref="D1092:D1093"/>
    <mergeCell ref="D1074:D1075"/>
    <mergeCell ref="D1076:D1080"/>
    <mergeCell ref="D1094:D1098"/>
    <mergeCell ref="A1100:B1100"/>
    <mergeCell ref="B1101:B1102"/>
    <mergeCell ref="C1101:C1102"/>
    <mergeCell ref="D1101:D1102"/>
    <mergeCell ref="D1293:D1298"/>
    <mergeCell ref="B1220:B1221"/>
    <mergeCell ref="C1220:C1221"/>
    <mergeCell ref="D1220:D1221"/>
    <mergeCell ref="D1144:D1148"/>
    <mergeCell ref="B1200:B1201"/>
    <mergeCell ref="D1186:D1190"/>
    <mergeCell ref="B1192:B1193"/>
    <mergeCell ref="C1192:C1193"/>
    <mergeCell ref="D1192:D1193"/>
    <mergeCell ref="D1194:D1198"/>
    <mergeCell ref="D1202:D1206"/>
    <mergeCell ref="D1200:D1201"/>
    <mergeCell ref="C1200:C1201"/>
    <mergeCell ref="D891:D895"/>
    <mergeCell ref="D933:D934"/>
    <mergeCell ref="C933:C934"/>
    <mergeCell ref="B907:B908"/>
    <mergeCell ref="D704:D708"/>
    <mergeCell ref="B694:B695"/>
    <mergeCell ref="B685:B686"/>
    <mergeCell ref="C685:C686"/>
    <mergeCell ref="D685:D686"/>
    <mergeCell ref="D687:D691"/>
    <mergeCell ref="B702:B703"/>
    <mergeCell ref="C702:C703"/>
    <mergeCell ref="D702:D703"/>
    <mergeCell ref="D862:D867"/>
    <mergeCell ref="B627:B628"/>
    <mergeCell ref="B635:B636"/>
    <mergeCell ref="B653:B654"/>
    <mergeCell ref="D629:D633"/>
    <mergeCell ref="D796:D801"/>
    <mergeCell ref="D745:D746"/>
    <mergeCell ref="D766:D771"/>
    <mergeCell ref="D747:D751"/>
    <mergeCell ref="C784:C785"/>
    <mergeCell ref="B669:B670"/>
    <mergeCell ref="D661:D662"/>
    <mergeCell ref="D663:D667"/>
    <mergeCell ref="D679:D683"/>
    <mergeCell ref="C669:C670"/>
    <mergeCell ref="D677:D678"/>
    <mergeCell ref="D694:D695"/>
    <mergeCell ref="D671:D675"/>
    <mergeCell ref="B745:B746"/>
    <mergeCell ref="D637:D641"/>
    <mergeCell ref="C728:C729"/>
    <mergeCell ref="D655:D659"/>
    <mergeCell ref="C711:C712"/>
    <mergeCell ref="B711:B712"/>
    <mergeCell ref="B661:B662"/>
    <mergeCell ref="B774:B775"/>
    <mergeCell ref="C774:C775"/>
    <mergeCell ref="B784:B785"/>
    <mergeCell ref="D786:D791"/>
    <mergeCell ref="D776:D781"/>
    <mergeCell ref="D784:D785"/>
    <mergeCell ref="D774:D775"/>
    <mergeCell ref="D794:D795"/>
    <mergeCell ref="D696:D700"/>
    <mergeCell ref="D711:D712"/>
    <mergeCell ref="D713:D717"/>
    <mergeCell ref="C745:C746"/>
    <mergeCell ref="D728:D729"/>
    <mergeCell ref="D730:D734"/>
    <mergeCell ref="D754:D755"/>
    <mergeCell ref="D764:D765"/>
    <mergeCell ref="C737:C738"/>
    <mergeCell ref="B764:B765"/>
    <mergeCell ref="C754:C755"/>
    <mergeCell ref="C764:C765"/>
    <mergeCell ref="B737:B738"/>
    <mergeCell ref="B719:B720"/>
    <mergeCell ref="D247:D248"/>
    <mergeCell ref="B125:B126"/>
    <mergeCell ref="B152:B153"/>
    <mergeCell ref="B162:B163"/>
    <mergeCell ref="B134:B135"/>
    <mergeCell ref="B264:B265"/>
    <mergeCell ref="D264:D265"/>
    <mergeCell ref="B247:B248"/>
    <mergeCell ref="D249:D253"/>
    <mergeCell ref="B238:B239"/>
    <mergeCell ref="B230:B231"/>
    <mergeCell ref="A246:B246"/>
    <mergeCell ref="B202:B203"/>
    <mergeCell ref="B116:B117"/>
    <mergeCell ref="B107:B108"/>
    <mergeCell ref="D107:D108"/>
    <mergeCell ref="D109:D113"/>
    <mergeCell ref="B192:B193"/>
    <mergeCell ref="B182:B183"/>
    <mergeCell ref="C238:C239"/>
    <mergeCell ref="D238:D239"/>
    <mergeCell ref="D240:D244"/>
    <mergeCell ref="D212:D213"/>
    <mergeCell ref="D202:D203"/>
    <mergeCell ref="D136:D141"/>
    <mergeCell ref="D162:D163"/>
    <mergeCell ref="D232:D236"/>
    <mergeCell ref="D230:D231"/>
    <mergeCell ref="D174:D179"/>
    <mergeCell ref="D134:D135"/>
    <mergeCell ref="D172:D173"/>
    <mergeCell ref="D145:D149"/>
    <mergeCell ref="B220:B221"/>
    <mergeCell ref="C220:C221"/>
    <mergeCell ref="D220:D221"/>
    <mergeCell ref="D204:D208"/>
    <mergeCell ref="B212:B213"/>
    <mergeCell ref="D192:D193"/>
    <mergeCell ref="D182:D183"/>
    <mergeCell ref="J1:K1"/>
    <mergeCell ref="A1:G1"/>
    <mergeCell ref="A2:B2"/>
    <mergeCell ref="A3:G3"/>
    <mergeCell ref="D6:D7"/>
    <mergeCell ref="B60:B61"/>
    <mergeCell ref="C247:C248"/>
    <mergeCell ref="C264:C265"/>
    <mergeCell ref="C50:C51"/>
    <mergeCell ref="C152:C153"/>
    <mergeCell ref="C162:C163"/>
    <mergeCell ref="C182:C183"/>
    <mergeCell ref="C212:C213"/>
    <mergeCell ref="C172:C173"/>
    <mergeCell ref="C192:C193"/>
    <mergeCell ref="C202:C203"/>
    <mergeCell ref="D116:D117"/>
    <mergeCell ref="B97:B98"/>
    <mergeCell ref="C125:C126"/>
    <mergeCell ref="D125:D126"/>
    <mergeCell ref="D127:D131"/>
    <mergeCell ref="B143:B144"/>
    <mergeCell ref="C143:C144"/>
    <mergeCell ref="D143:D144"/>
    <mergeCell ref="C6:C7"/>
    <mergeCell ref="B6:B7"/>
    <mergeCell ref="B15:B16"/>
    <mergeCell ref="B24:B25"/>
    <mergeCell ref="B50:B51"/>
    <mergeCell ref="D87:D88"/>
    <mergeCell ref="D8:D13"/>
    <mergeCell ref="C230:C231"/>
    <mergeCell ref="C116:C117"/>
    <mergeCell ref="C107:C108"/>
    <mergeCell ref="D222:D227"/>
    <mergeCell ref="D97:D98"/>
    <mergeCell ref="D99:D104"/>
    <mergeCell ref="D118:D123"/>
    <mergeCell ref="D152:D153"/>
    <mergeCell ref="D154:D159"/>
    <mergeCell ref="D164:D169"/>
    <mergeCell ref="C24:C25"/>
    <mergeCell ref="C60:C61"/>
    <mergeCell ref="C134:C135"/>
    <mergeCell ref="C97:C98"/>
    <mergeCell ref="D78:D79"/>
    <mergeCell ref="D89:D94"/>
    <mergeCell ref="B172:B173"/>
    <mergeCell ref="C15:C16"/>
    <mergeCell ref="D24:D25"/>
    <mergeCell ref="B754:B755"/>
    <mergeCell ref="B368:B369"/>
    <mergeCell ref="C282:C283"/>
    <mergeCell ref="B341:B342"/>
    <mergeCell ref="B312:B313"/>
    <mergeCell ref="B322:B323"/>
    <mergeCell ref="B292:B293"/>
    <mergeCell ref="D517:D521"/>
    <mergeCell ref="D80:D85"/>
    <mergeCell ref="D17:D22"/>
    <mergeCell ref="C87:C88"/>
    <mergeCell ref="D26:D31"/>
    <mergeCell ref="D60:D61"/>
    <mergeCell ref="D52:D57"/>
    <mergeCell ref="C78:C79"/>
    <mergeCell ref="D15:D16"/>
    <mergeCell ref="B78:B79"/>
    <mergeCell ref="B87:B88"/>
    <mergeCell ref="D214:D218"/>
    <mergeCell ref="D194:D199"/>
    <mergeCell ref="D184:D189"/>
    <mergeCell ref="A171:B171"/>
    <mergeCell ref="C456:C457"/>
    <mergeCell ref="D432:D436"/>
    <mergeCell ref="D370:D374"/>
    <mergeCell ref="B610:B611"/>
    <mergeCell ref="B728:B729"/>
    <mergeCell ref="C627:C628"/>
    <mergeCell ref="D570:D574"/>
    <mergeCell ref="D525:D529"/>
    <mergeCell ref="B540:B541"/>
    <mergeCell ref="B515:B516"/>
    <mergeCell ref="C489:C490"/>
    <mergeCell ref="D489:D490"/>
    <mergeCell ref="C472:C473"/>
    <mergeCell ref="B472:B473"/>
    <mergeCell ref="B481:B482"/>
    <mergeCell ref="D506:D507"/>
    <mergeCell ref="D515:D516"/>
    <mergeCell ref="D483:D487"/>
    <mergeCell ref="C506:C507"/>
    <mergeCell ref="C635:C636"/>
    <mergeCell ref="B643:B644"/>
    <mergeCell ref="C694:C695"/>
    <mergeCell ref="B677:B678"/>
    <mergeCell ref="C677:C678"/>
    <mergeCell ref="D551:D552"/>
    <mergeCell ref="C610:C611"/>
    <mergeCell ref="D610:D611"/>
    <mergeCell ref="C661:C662"/>
    <mergeCell ref="D635:D636"/>
    <mergeCell ref="D653:D654"/>
    <mergeCell ref="D540:D541"/>
    <mergeCell ref="D542:D547"/>
    <mergeCell ref="D612:D616"/>
    <mergeCell ref="C653:C654"/>
    <mergeCell ref="C568:C569"/>
    <mergeCell ref="D578:D582"/>
    <mergeCell ref="C584:C585"/>
    <mergeCell ref="B489:B490"/>
    <mergeCell ref="D508:D512"/>
    <mergeCell ref="B1358:B1359"/>
    <mergeCell ref="C1358:C1359"/>
    <mergeCell ref="D1358:D1359"/>
    <mergeCell ref="D900:D905"/>
    <mergeCell ref="B841:B842"/>
    <mergeCell ref="C841:C842"/>
    <mergeCell ref="D841:D842"/>
    <mergeCell ref="D850:D851"/>
    <mergeCell ref="B497:B498"/>
    <mergeCell ref="C497:C498"/>
    <mergeCell ref="D497:D498"/>
    <mergeCell ref="D499:D503"/>
    <mergeCell ref="B523:B524"/>
    <mergeCell ref="C523:C524"/>
    <mergeCell ref="D523:D524"/>
    <mergeCell ref="B559:B560"/>
    <mergeCell ref="D584:D585"/>
    <mergeCell ref="B576:B577"/>
    <mergeCell ref="D576:D577"/>
    <mergeCell ref="B619:B620"/>
    <mergeCell ref="B551:B552"/>
    <mergeCell ref="C551:C552"/>
    <mergeCell ref="B879:B880"/>
    <mergeCell ref="C879:C880"/>
    <mergeCell ref="D879:D880"/>
    <mergeCell ref="D843:D848"/>
    <mergeCell ref="D881:D885"/>
    <mergeCell ref="D1480:D1481"/>
    <mergeCell ref="D1407:D1411"/>
    <mergeCell ref="C1377:C1378"/>
    <mergeCell ref="B1413:B1414"/>
    <mergeCell ref="C1413:C1414"/>
    <mergeCell ref="B870:B871"/>
    <mergeCell ref="D872:D877"/>
    <mergeCell ref="A887:G887"/>
    <mergeCell ref="B889:B890"/>
    <mergeCell ref="C889:C890"/>
    <mergeCell ref="B850:B851"/>
    <mergeCell ref="B860:B861"/>
    <mergeCell ref="C850:C851"/>
    <mergeCell ref="C860:C861"/>
    <mergeCell ref="D852:D857"/>
    <mergeCell ref="D889:D890"/>
    <mergeCell ref="B898:B899"/>
    <mergeCell ref="C898:C899"/>
    <mergeCell ref="D898:D899"/>
    <mergeCell ref="B1489:B1490"/>
    <mergeCell ref="B1405:B1406"/>
    <mergeCell ref="C1405:C1406"/>
    <mergeCell ref="D1377:D1378"/>
    <mergeCell ref="D1379:D1383"/>
    <mergeCell ref="B1431:B1432"/>
    <mergeCell ref="D1415:D1419"/>
    <mergeCell ref="D1422:D1423"/>
    <mergeCell ref="D1405:D1406"/>
    <mergeCell ref="B1377:B1378"/>
    <mergeCell ref="B1541:B1542"/>
    <mergeCell ref="C1541:C1542"/>
    <mergeCell ref="D1541:D1542"/>
    <mergeCell ref="D1543:D1547"/>
    <mergeCell ref="B1550:B1551"/>
    <mergeCell ref="C1550:C1551"/>
    <mergeCell ref="D1550:D1551"/>
    <mergeCell ref="D1683:D1688"/>
    <mergeCell ref="B1532:B1533"/>
    <mergeCell ref="C1532:C1533"/>
    <mergeCell ref="D1532:D1533"/>
    <mergeCell ref="D1534:D1538"/>
    <mergeCell ref="D1561:D1565"/>
    <mergeCell ref="B1577:B1578"/>
    <mergeCell ref="C1577:C1578"/>
    <mergeCell ref="D1577:D1578"/>
    <mergeCell ref="D1579:D1583"/>
    <mergeCell ref="B1670:B1671"/>
    <mergeCell ref="C1670:C1671"/>
    <mergeCell ref="C1586:C1587"/>
    <mergeCell ref="D1586:D1587"/>
    <mergeCell ref="B1595:B1596"/>
    <mergeCell ref="C1595:C1596"/>
    <mergeCell ref="D1595:D1596"/>
    <mergeCell ref="D1517:D1521"/>
    <mergeCell ref="B1498:B1499"/>
    <mergeCell ref="C1498:C1499"/>
    <mergeCell ref="D1498:D1499"/>
    <mergeCell ref="D1500:D1504"/>
    <mergeCell ref="B1506:B1507"/>
    <mergeCell ref="C1506:C1507"/>
    <mergeCell ref="D1506:D1507"/>
    <mergeCell ref="D1625:D1630"/>
    <mergeCell ref="D1508:D1513"/>
    <mergeCell ref="B1515:B1516"/>
    <mergeCell ref="C1515:C1516"/>
    <mergeCell ref="D1515:D1516"/>
    <mergeCell ref="B1523:B1524"/>
    <mergeCell ref="C1523:C1524"/>
    <mergeCell ref="D1523:D1524"/>
    <mergeCell ref="D1525:D1529"/>
    <mergeCell ref="D1552:D1556"/>
    <mergeCell ref="B1559:B1560"/>
    <mergeCell ref="C1559:C1560"/>
    <mergeCell ref="D1559:D1560"/>
    <mergeCell ref="B1569:B1570"/>
    <mergeCell ref="C1569:C1570"/>
    <mergeCell ref="D1569:D1570"/>
    <mergeCell ref="D918:D922"/>
    <mergeCell ref="B1458:B1459"/>
    <mergeCell ref="C1458:C1459"/>
    <mergeCell ref="D1458:D1459"/>
    <mergeCell ref="B1480:B1481"/>
    <mergeCell ref="D1482:D1487"/>
    <mergeCell ref="D907:D908"/>
    <mergeCell ref="D1016:D1017"/>
    <mergeCell ref="D980:D985"/>
    <mergeCell ref="D990:D995"/>
    <mergeCell ref="D1000:D1005"/>
    <mergeCell ref="D1161:D1165"/>
    <mergeCell ref="D1413:D1414"/>
    <mergeCell ref="D1451:D1455"/>
    <mergeCell ref="C1440:C1441"/>
    <mergeCell ref="D1440:D1441"/>
    <mergeCell ref="B1388:B1389"/>
    <mergeCell ref="C1388:C1389"/>
    <mergeCell ref="D1388:D1389"/>
    <mergeCell ref="C1431:C1432"/>
    <mergeCell ref="D1431:D1432"/>
    <mergeCell ref="D1433:D1437"/>
    <mergeCell ref="D1111:D1115"/>
    <mergeCell ref="A1045:B1045"/>
    <mergeCell ref="D284:D289"/>
    <mergeCell ref="D304:D309"/>
    <mergeCell ref="D353:D357"/>
    <mergeCell ref="C341:C342"/>
    <mergeCell ref="D378:D379"/>
    <mergeCell ref="D386:D387"/>
    <mergeCell ref="D334:D339"/>
    <mergeCell ref="D341:D342"/>
    <mergeCell ref="D360:D361"/>
    <mergeCell ref="A376:G376"/>
    <mergeCell ref="B360:B361"/>
    <mergeCell ref="D362:D366"/>
    <mergeCell ref="B378:B379"/>
    <mergeCell ref="C378:C379"/>
    <mergeCell ref="C302:C303"/>
    <mergeCell ref="D292:D293"/>
    <mergeCell ref="D351:D352"/>
    <mergeCell ref="D324:D329"/>
    <mergeCell ref="D343:D348"/>
    <mergeCell ref="C351:C352"/>
    <mergeCell ref="C368:C369"/>
    <mergeCell ref="C360:C361"/>
    <mergeCell ref="D380:D384"/>
    <mergeCell ref="C292:C293"/>
    <mergeCell ref="B351:B352"/>
    <mergeCell ref="D368:D369"/>
    <mergeCell ref="B386:B387"/>
    <mergeCell ref="D1491:D1495"/>
    <mergeCell ref="B1327:B1328"/>
    <mergeCell ref="C1327:C1328"/>
    <mergeCell ref="D1327:D1328"/>
    <mergeCell ref="D1329:D1333"/>
    <mergeCell ref="A1335:B1335"/>
    <mergeCell ref="D1368:D1369"/>
    <mergeCell ref="C386:C387"/>
    <mergeCell ref="D388:D392"/>
    <mergeCell ref="C394:C395"/>
    <mergeCell ref="B998:B999"/>
    <mergeCell ref="C998:C999"/>
    <mergeCell ref="B1016:B1017"/>
    <mergeCell ref="C1016:C1017"/>
    <mergeCell ref="D988:D989"/>
    <mergeCell ref="D998:D999"/>
    <mergeCell ref="C907:C908"/>
    <mergeCell ref="C969:C970"/>
    <mergeCell ref="B933:B934"/>
    <mergeCell ref="D951:D952"/>
    <mergeCell ref="B916:B917"/>
    <mergeCell ref="A1477:G1477"/>
    <mergeCell ref="C1480:C1481"/>
    <mergeCell ref="B1422:B1423"/>
    <mergeCell ref="C1422:C1423"/>
    <mergeCell ref="C1055:C1056"/>
    <mergeCell ref="C1066:C1067"/>
    <mergeCell ref="D1066:D1067"/>
    <mergeCell ref="C1247:C1248"/>
    <mergeCell ref="D1247:D1248"/>
    <mergeCell ref="D1249:D1254"/>
    <mergeCell ref="C1467:C1468"/>
    <mergeCell ref="D1467:D1468"/>
    <mergeCell ref="D1460:D1464"/>
    <mergeCell ref="B1467:B1468"/>
    <mergeCell ref="D1442:D1447"/>
    <mergeCell ref="D1469:D1473"/>
    <mergeCell ref="B1449:B1450"/>
    <mergeCell ref="C1449:C1450"/>
    <mergeCell ref="D1449:D1450"/>
    <mergeCell ref="D1210:D1214"/>
    <mergeCell ref="D1151:D1152"/>
    <mergeCell ref="D1153:D1157"/>
    <mergeCell ref="B1159:B1160"/>
    <mergeCell ref="C1159:C1160"/>
    <mergeCell ref="D1222:D1227"/>
    <mergeCell ref="B1229:B1230"/>
    <mergeCell ref="C1229:C1230"/>
    <mergeCell ref="D1229:D1230"/>
    <mergeCell ref="B1368:B1369"/>
    <mergeCell ref="B1256:B1257"/>
    <mergeCell ref="C1256:C1257"/>
    <mergeCell ref="D1256:D1257"/>
    <mergeCell ref="D1267:D1271"/>
    <mergeCell ref="C1274:C1275"/>
    <mergeCell ref="D1274:D1275"/>
    <mergeCell ref="D1258:D1262"/>
    <mergeCell ref="B1265:B1266"/>
    <mergeCell ref="C1265:C1266"/>
    <mergeCell ref="D1265:D1266"/>
    <mergeCell ref="B1274:B1275"/>
    <mergeCell ref="B1247:B1248"/>
    <mergeCell ref="D1312:D1316"/>
    <mergeCell ref="D1318:D1319"/>
    <mergeCell ref="C1368:C1369"/>
    <mergeCell ref="D1336:D1337"/>
    <mergeCell ref="B1346:B1347"/>
    <mergeCell ref="C1346:C1347"/>
    <mergeCell ref="D1346:D1347"/>
    <mergeCell ref="D1348:D1353"/>
    <mergeCell ref="D1398:D1402"/>
    <mergeCell ref="B1238:B1239"/>
    <mergeCell ref="C1238:C1239"/>
    <mergeCell ref="D1238:D1239"/>
    <mergeCell ref="D1240:D1245"/>
    <mergeCell ref="C719:C720"/>
    <mergeCell ref="D719:D720"/>
    <mergeCell ref="D721:D725"/>
    <mergeCell ref="D816:D821"/>
    <mergeCell ref="D823:D824"/>
    <mergeCell ref="D825:D830"/>
    <mergeCell ref="C804:C805"/>
    <mergeCell ref="D804:D805"/>
    <mergeCell ref="D737:D738"/>
    <mergeCell ref="D739:D743"/>
    <mergeCell ref="B814:B815"/>
    <mergeCell ref="C814:C815"/>
    <mergeCell ref="C823:C824"/>
    <mergeCell ref="D814:D815"/>
    <mergeCell ref="B823:B824"/>
    <mergeCell ref="B794:B795"/>
    <mergeCell ref="D806:D810"/>
    <mergeCell ref="A812:G812"/>
    <mergeCell ref="C794:C795"/>
    <mergeCell ref="B804:B805"/>
    <mergeCell ref="C951:C952"/>
    <mergeCell ref="B1008:B1009"/>
    <mergeCell ref="B924:B925"/>
    <mergeCell ref="C924:C925"/>
    <mergeCell ref="D916:D917"/>
    <mergeCell ref="C1134:C1135"/>
    <mergeCell ref="D1134:D1135"/>
    <mergeCell ref="D1177:D1181"/>
    <mergeCell ref="D1008:D1009"/>
    <mergeCell ref="C1126:C1127"/>
    <mergeCell ref="D1136:D1140"/>
    <mergeCell ref="D1038:D1043"/>
    <mergeCell ref="D1117:D1118"/>
    <mergeCell ref="B1109:B1110"/>
    <mergeCell ref="C1109:C1110"/>
    <mergeCell ref="D1109:D1110"/>
    <mergeCell ref="D1126:D1127"/>
    <mergeCell ref="B1134:B1135"/>
    <mergeCell ref="D1048:D1052"/>
    <mergeCell ref="D1055:D1056"/>
    <mergeCell ref="B988:B989"/>
    <mergeCell ref="C988:C989"/>
    <mergeCell ref="C916:C917"/>
    <mergeCell ref="D924:D925"/>
    <mergeCell ref="B1184:B1185"/>
    <mergeCell ref="C1184:C1185"/>
    <mergeCell ref="D1184:D1185"/>
    <mergeCell ref="D969:D970"/>
    <mergeCell ref="D971:D975"/>
    <mergeCell ref="B969:B970"/>
    <mergeCell ref="C978:C979"/>
    <mergeCell ref="D978:D979"/>
    <mergeCell ref="C1008:C1009"/>
    <mergeCell ref="D1028:D1033"/>
    <mergeCell ref="D1159:D1160"/>
    <mergeCell ref="B1167:B1168"/>
    <mergeCell ref="C1167:C1168"/>
    <mergeCell ref="D1167:D1168"/>
    <mergeCell ref="D1103:D1107"/>
    <mergeCell ref="D1169:D1173"/>
    <mergeCell ref="B1175:B1176"/>
    <mergeCell ref="C1175:C1176"/>
    <mergeCell ref="D1175:D1176"/>
    <mergeCell ref="B1151:B1152"/>
    <mergeCell ref="C1151:C1152"/>
    <mergeCell ref="B1142:B1143"/>
    <mergeCell ref="C1142:C1143"/>
    <mergeCell ref="D1142:D1143"/>
    <mergeCell ref="D834:D838"/>
    <mergeCell ref="B832:B833"/>
    <mergeCell ref="C832:C833"/>
    <mergeCell ref="D832:D833"/>
    <mergeCell ref="B1396:B1397"/>
    <mergeCell ref="C1396:C1397"/>
    <mergeCell ref="D1396:D1397"/>
    <mergeCell ref="C870:C871"/>
    <mergeCell ref="D870:D871"/>
    <mergeCell ref="D860:D861"/>
    <mergeCell ref="B1046:B1047"/>
    <mergeCell ref="C1046:C1047"/>
    <mergeCell ref="D1046:D1047"/>
    <mergeCell ref="A1064:G1064"/>
    <mergeCell ref="B1066:B1067"/>
    <mergeCell ref="A1054:B1054"/>
    <mergeCell ref="B1055:B1056"/>
    <mergeCell ref="B1208:B1209"/>
    <mergeCell ref="C1208:C1209"/>
    <mergeCell ref="D1208:D1209"/>
    <mergeCell ref="A959:B959"/>
    <mergeCell ref="B960:B961"/>
    <mergeCell ref="C960:C961"/>
    <mergeCell ref="D960:D961"/>
    <mergeCell ref="D909:D913"/>
    <mergeCell ref="D935:D939"/>
    <mergeCell ref="D953:D957"/>
    <mergeCell ref="A968:B968"/>
    <mergeCell ref="D1119:D1123"/>
    <mergeCell ref="B1126:B1127"/>
    <mergeCell ref="D926:D930"/>
    <mergeCell ref="D962:D966"/>
    <mergeCell ref="B1117:B1118"/>
    <mergeCell ref="C1117:C1118"/>
    <mergeCell ref="B1026:B1027"/>
    <mergeCell ref="C1026:C1027"/>
    <mergeCell ref="D1026:D1027"/>
    <mergeCell ref="C942:C943"/>
    <mergeCell ref="B978:B979"/>
    <mergeCell ref="D1018:D1023"/>
    <mergeCell ref="D1010:D1014"/>
    <mergeCell ref="B1036:B1037"/>
    <mergeCell ref="C1036:C1037"/>
    <mergeCell ref="B942:B943"/>
    <mergeCell ref="D944:D948"/>
    <mergeCell ref="D1036:D1037"/>
    <mergeCell ref="D942:D943"/>
    <mergeCell ref="B951:B952"/>
  </mergeCells>
  <phoneticPr fontId="12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8"/>
  <sheetViews>
    <sheetView workbookViewId="0">
      <selection activeCell="K16" sqref="K16"/>
    </sheetView>
  </sheetViews>
  <sheetFormatPr defaultRowHeight="12.75"/>
  <cols>
    <col min="1" max="1" width="18.125" style="324" customWidth="1"/>
    <col min="2" max="2" width="29" style="324" customWidth="1"/>
    <col min="3" max="3" width="15.125" style="324" customWidth="1"/>
    <col min="4" max="4" width="18.375" style="324" customWidth="1"/>
    <col min="5" max="5" width="16" style="324" customWidth="1"/>
    <col min="6" max="6" width="23.625" style="324" customWidth="1"/>
    <col min="7" max="7" width="22.75" style="324" customWidth="1"/>
    <col min="8" max="16384" width="9" style="324"/>
  </cols>
  <sheetData>
    <row r="1" spans="1:8" ht="51" customHeight="1">
      <c r="A1" s="954" t="s">
        <v>2540</v>
      </c>
      <c r="B1" s="954"/>
      <c r="C1" s="954"/>
      <c r="D1" s="954"/>
      <c r="E1" s="954"/>
      <c r="F1" s="954"/>
      <c r="G1" s="954"/>
    </row>
    <row r="2" spans="1:8" ht="18.75">
      <c r="A2" s="398" t="s">
        <v>19</v>
      </c>
      <c r="B2" s="397"/>
      <c r="C2" s="393"/>
      <c r="D2" s="393"/>
      <c r="E2" s="396"/>
      <c r="F2" s="393"/>
      <c r="G2" s="395" t="s">
        <v>2539</v>
      </c>
    </row>
    <row r="3" spans="1:8">
      <c r="A3" s="394"/>
      <c r="B3" s="393"/>
      <c r="C3" s="393"/>
      <c r="D3" s="393"/>
      <c r="E3" s="393"/>
      <c r="F3" s="393"/>
      <c r="G3" s="393"/>
    </row>
    <row r="4" spans="1:8" ht="15.75">
      <c r="A4" s="955" t="s">
        <v>20</v>
      </c>
      <c r="B4" s="955"/>
      <c r="C4" s="955"/>
      <c r="D4" s="955"/>
      <c r="E4" s="955"/>
      <c r="F4" s="955"/>
      <c r="G4" s="955"/>
    </row>
    <row r="5" spans="1:8">
      <c r="A5" s="331"/>
      <c r="B5" s="333" t="s">
        <v>2538</v>
      </c>
      <c r="C5" s="350"/>
      <c r="D5" s="391"/>
      <c r="E5" s="392"/>
      <c r="F5" s="391"/>
      <c r="G5" s="390"/>
    </row>
    <row r="6" spans="1:8">
      <c r="B6" s="333"/>
      <c r="C6" s="350"/>
      <c r="D6" s="391"/>
      <c r="E6" s="392"/>
      <c r="F6" s="391"/>
      <c r="G6" s="390"/>
    </row>
    <row r="7" spans="1:8">
      <c r="A7" s="331" t="s">
        <v>2537</v>
      </c>
      <c r="B7" s="918" t="s">
        <v>2522</v>
      </c>
      <c r="C7" s="918" t="s">
        <v>2521</v>
      </c>
      <c r="D7" s="918" t="s">
        <v>2520</v>
      </c>
      <c r="E7" s="918" t="s">
        <v>2287</v>
      </c>
      <c r="F7" s="347" t="s">
        <v>2519</v>
      </c>
      <c r="G7" s="347" t="s">
        <v>2536</v>
      </c>
      <c r="H7" s="324" t="s">
        <v>2535</v>
      </c>
    </row>
    <row r="8" spans="1:8" ht="15.75" customHeight="1">
      <c r="A8" s="331" t="s">
        <v>2534</v>
      </c>
      <c r="B8" s="920"/>
      <c r="C8" s="920"/>
      <c r="D8" s="920"/>
      <c r="E8" s="920"/>
      <c r="F8" s="347" t="s">
        <v>2517</v>
      </c>
      <c r="G8" s="347" t="s">
        <v>2516</v>
      </c>
    </row>
    <row r="9" spans="1:8" ht="13.5" customHeight="1">
      <c r="A9" s="389"/>
      <c r="B9" s="378" t="s">
        <v>2533</v>
      </c>
      <c r="C9" s="378" t="s">
        <v>2532</v>
      </c>
      <c r="D9" s="388" t="s">
        <v>2524</v>
      </c>
      <c r="E9" s="378">
        <v>45105</v>
      </c>
      <c r="F9" s="378">
        <v>45112</v>
      </c>
      <c r="G9" s="378">
        <v>45141</v>
      </c>
    </row>
    <row r="10" spans="1:8" ht="13.5" customHeight="1">
      <c r="A10" s="389"/>
      <c r="B10" s="378" t="s">
        <v>2531</v>
      </c>
      <c r="C10" s="378" t="s">
        <v>2530</v>
      </c>
      <c r="D10" s="388" t="s">
        <v>2524</v>
      </c>
      <c r="E10" s="378">
        <v>45112</v>
      </c>
      <c r="F10" s="378">
        <v>45119</v>
      </c>
      <c r="G10" s="378">
        <v>45148</v>
      </c>
    </row>
    <row r="11" spans="1:8" ht="13.5" customHeight="1">
      <c r="A11" s="389"/>
      <c r="B11" s="378" t="s">
        <v>2529</v>
      </c>
      <c r="C11" s="378" t="s">
        <v>2528</v>
      </c>
      <c r="D11" s="388" t="s">
        <v>2527</v>
      </c>
      <c r="E11" s="378">
        <v>45119</v>
      </c>
      <c r="F11" s="378">
        <v>45126</v>
      </c>
      <c r="G11" s="378">
        <v>45155</v>
      </c>
    </row>
    <row r="12" spans="1:8" ht="13.5" customHeight="1">
      <c r="A12" s="389"/>
      <c r="B12" s="378" t="s">
        <v>2526</v>
      </c>
      <c r="C12" s="378" t="s">
        <v>2525</v>
      </c>
      <c r="D12" s="388" t="s">
        <v>2524</v>
      </c>
      <c r="E12" s="378">
        <v>45126</v>
      </c>
      <c r="F12" s="378">
        <v>45133</v>
      </c>
      <c r="G12" s="378">
        <v>45162</v>
      </c>
    </row>
    <row r="13" spans="1:8" ht="13.5" customHeight="1">
      <c r="A13" s="389"/>
      <c r="B13" s="378"/>
      <c r="C13" s="378"/>
      <c r="D13" s="388" t="s">
        <v>2524</v>
      </c>
      <c r="E13" s="378">
        <v>45133</v>
      </c>
      <c r="F13" s="378">
        <v>45140</v>
      </c>
      <c r="G13" s="378">
        <v>45169</v>
      </c>
    </row>
    <row r="14" spans="1:8" s="387" customFormat="1" ht="13.5"/>
    <row r="15" spans="1:8" ht="13.5" customHeight="1">
      <c r="A15" s="331" t="s">
        <v>2523</v>
      </c>
      <c r="B15" s="918" t="s">
        <v>2522</v>
      </c>
      <c r="C15" s="918" t="s">
        <v>2521</v>
      </c>
      <c r="D15" s="918" t="s">
        <v>2520</v>
      </c>
      <c r="E15" s="918" t="s">
        <v>2287</v>
      </c>
      <c r="F15" s="347" t="s">
        <v>2519</v>
      </c>
      <c r="G15" s="347" t="s">
        <v>2518</v>
      </c>
      <c r="H15" s="324" t="s">
        <v>2300</v>
      </c>
    </row>
    <row r="16" spans="1:8" ht="13.5" customHeight="1">
      <c r="A16" s="386"/>
      <c r="B16" s="920"/>
      <c r="C16" s="920"/>
      <c r="D16" s="920"/>
      <c r="E16" s="920"/>
      <c r="F16" s="347" t="s">
        <v>2517</v>
      </c>
      <c r="G16" s="347" t="s">
        <v>2516</v>
      </c>
    </row>
    <row r="17" spans="1:8" ht="13.5" customHeight="1">
      <c r="A17" s="385" t="s">
        <v>2515</v>
      </c>
      <c r="B17" s="381" t="s">
        <v>2514</v>
      </c>
      <c r="C17" s="378" t="s">
        <v>61</v>
      </c>
      <c r="D17" s="347" t="s">
        <v>2508</v>
      </c>
      <c r="E17" s="378">
        <v>45100</v>
      </c>
      <c r="F17" s="378">
        <v>45109</v>
      </c>
      <c r="G17" s="378">
        <v>45138</v>
      </c>
    </row>
    <row r="18" spans="1:8" ht="13.5" customHeight="1">
      <c r="A18" s="385" t="s">
        <v>2513</v>
      </c>
      <c r="B18" s="381" t="s">
        <v>2512</v>
      </c>
      <c r="C18" s="378" t="s">
        <v>2488</v>
      </c>
      <c r="D18" s="347" t="s">
        <v>2508</v>
      </c>
      <c r="E18" s="378">
        <v>45107</v>
      </c>
      <c r="F18" s="378">
        <v>45116</v>
      </c>
      <c r="G18" s="378">
        <v>45145</v>
      </c>
    </row>
    <row r="19" spans="1:8" ht="13.5" customHeight="1">
      <c r="A19" s="385"/>
      <c r="B19" s="381" t="s">
        <v>2511</v>
      </c>
      <c r="C19" s="378" t="s">
        <v>61</v>
      </c>
      <c r="D19" s="347" t="s">
        <v>2510</v>
      </c>
      <c r="E19" s="378">
        <v>45114</v>
      </c>
      <c r="F19" s="378">
        <v>45123</v>
      </c>
      <c r="G19" s="378">
        <v>45152</v>
      </c>
    </row>
    <row r="20" spans="1:8" ht="13.5" customHeight="1">
      <c r="A20" s="385"/>
      <c r="B20" s="378" t="s">
        <v>2509</v>
      </c>
      <c r="C20" s="378" t="s">
        <v>2488</v>
      </c>
      <c r="D20" s="347" t="s">
        <v>2508</v>
      </c>
      <c r="E20" s="378">
        <v>45121</v>
      </c>
      <c r="F20" s="378">
        <v>45130</v>
      </c>
      <c r="G20" s="378">
        <v>45159</v>
      </c>
    </row>
    <row r="21" spans="1:8" ht="13.5" customHeight="1">
      <c r="A21" s="385"/>
      <c r="B21" s="381" t="s">
        <v>2507</v>
      </c>
      <c r="C21" s="378" t="s">
        <v>2488</v>
      </c>
      <c r="D21" s="347" t="s">
        <v>2506</v>
      </c>
      <c r="E21" s="378">
        <v>45128</v>
      </c>
      <c r="F21" s="378">
        <v>45137</v>
      </c>
      <c r="G21" s="378">
        <v>45166</v>
      </c>
    </row>
    <row r="22" spans="1:8" ht="13.5" customHeight="1">
      <c r="A22" s="385" t="s">
        <v>2505</v>
      </c>
      <c r="B22" s="381"/>
      <c r="C22" s="378"/>
      <c r="D22" s="347" t="s">
        <v>2296</v>
      </c>
      <c r="E22" s="378">
        <v>45135</v>
      </c>
      <c r="F22" s="378">
        <v>45144</v>
      </c>
      <c r="G22" s="378">
        <v>45173</v>
      </c>
    </row>
    <row r="24" spans="1:8" ht="12.75" customHeight="1">
      <c r="A24" s="383" t="s">
        <v>151</v>
      </c>
      <c r="B24" s="941" t="s">
        <v>22</v>
      </c>
      <c r="C24" s="941" t="s">
        <v>23</v>
      </c>
      <c r="D24" s="941" t="s">
        <v>24</v>
      </c>
      <c r="E24" s="941" t="s">
        <v>2287</v>
      </c>
      <c r="F24" s="384" t="s">
        <v>229</v>
      </c>
      <c r="G24" s="384" t="s">
        <v>35</v>
      </c>
      <c r="H24" s="324" t="s">
        <v>2240</v>
      </c>
    </row>
    <row r="25" spans="1:8" ht="14.25" customHeight="1">
      <c r="A25" s="383" t="s">
        <v>2457</v>
      </c>
      <c r="B25" s="941"/>
      <c r="C25" s="941"/>
      <c r="D25" s="941"/>
      <c r="E25" s="941"/>
      <c r="F25" s="378" t="s">
        <v>26</v>
      </c>
      <c r="G25" s="378" t="s">
        <v>27</v>
      </c>
    </row>
    <row r="26" spans="1:8" ht="13.5" customHeight="1">
      <c r="A26" s="383"/>
      <c r="B26" s="378" t="s">
        <v>2504</v>
      </c>
      <c r="C26" s="378" t="s">
        <v>108</v>
      </c>
      <c r="D26" s="347" t="s">
        <v>2284</v>
      </c>
      <c r="E26" s="378">
        <v>45104</v>
      </c>
      <c r="F26" s="378">
        <v>45110</v>
      </c>
      <c r="G26" s="378">
        <v>45133</v>
      </c>
    </row>
    <row r="27" spans="1:8" ht="13.5" customHeight="1">
      <c r="A27" s="383"/>
      <c r="B27" s="378" t="s">
        <v>2503</v>
      </c>
      <c r="C27" s="378" t="s">
        <v>108</v>
      </c>
      <c r="D27" s="347" t="s">
        <v>2284</v>
      </c>
      <c r="E27" s="378">
        <v>45111</v>
      </c>
      <c r="F27" s="378">
        <v>45117</v>
      </c>
      <c r="G27" s="378">
        <v>45140</v>
      </c>
    </row>
    <row r="28" spans="1:8" ht="13.5" customHeight="1">
      <c r="A28" s="383"/>
      <c r="B28" s="378" t="s">
        <v>2502</v>
      </c>
      <c r="C28" s="378" t="s">
        <v>59</v>
      </c>
      <c r="D28" s="347" t="s">
        <v>2501</v>
      </c>
      <c r="E28" s="378">
        <v>45118</v>
      </c>
      <c r="F28" s="378">
        <v>45124</v>
      </c>
      <c r="G28" s="378">
        <v>45147</v>
      </c>
    </row>
    <row r="29" spans="1:8" ht="13.5" customHeight="1">
      <c r="A29" s="383"/>
      <c r="B29" s="378" t="s">
        <v>2500</v>
      </c>
      <c r="C29" s="378" t="s">
        <v>159</v>
      </c>
      <c r="D29" s="347" t="s">
        <v>2284</v>
      </c>
      <c r="E29" s="378">
        <v>45125</v>
      </c>
      <c r="F29" s="378">
        <v>45131</v>
      </c>
      <c r="G29" s="378">
        <v>45154</v>
      </c>
    </row>
    <row r="30" spans="1:8" ht="13.5" customHeight="1">
      <c r="A30" s="383"/>
      <c r="B30" s="378" t="s">
        <v>2499</v>
      </c>
      <c r="C30" s="378" t="s">
        <v>209</v>
      </c>
      <c r="D30" s="347" t="s">
        <v>2284</v>
      </c>
      <c r="E30" s="378">
        <v>45132</v>
      </c>
      <c r="F30" s="378">
        <v>45138</v>
      </c>
      <c r="G30" s="378">
        <v>45161</v>
      </c>
    </row>
    <row r="31" spans="1:8" ht="13.5" customHeight="1">
      <c r="A31" s="383"/>
      <c r="B31" s="378"/>
      <c r="C31" s="378"/>
      <c r="D31" s="347" t="s">
        <v>2498</v>
      </c>
      <c r="E31" s="378">
        <v>45139</v>
      </c>
      <c r="F31" s="378">
        <v>45145</v>
      </c>
      <c r="G31" s="378">
        <v>45168</v>
      </c>
    </row>
    <row r="32" spans="1:8" ht="12.75" customHeight="1"/>
    <row r="33" spans="1:8">
      <c r="A33" s="382" t="s">
        <v>2497</v>
      </c>
      <c r="B33" s="941" t="s">
        <v>22</v>
      </c>
      <c r="C33" s="910" t="s">
        <v>23</v>
      </c>
      <c r="D33" s="910" t="s">
        <v>24</v>
      </c>
      <c r="E33" s="910" t="s">
        <v>2496</v>
      </c>
      <c r="F33" s="347" t="s">
        <v>229</v>
      </c>
      <c r="G33" s="347" t="s">
        <v>2495</v>
      </c>
      <c r="H33" s="324" t="s">
        <v>2240</v>
      </c>
    </row>
    <row r="34" spans="1:8">
      <c r="A34" s="331" t="s">
        <v>2494</v>
      </c>
      <c r="B34" s="941"/>
      <c r="C34" s="911"/>
      <c r="D34" s="911"/>
      <c r="E34" s="911"/>
      <c r="F34" s="379" t="s">
        <v>26</v>
      </c>
      <c r="G34" s="379" t="s">
        <v>27</v>
      </c>
    </row>
    <row r="35" spans="1:8" ht="13.5" customHeight="1">
      <c r="B35" s="381" t="s">
        <v>2493</v>
      </c>
      <c r="C35" s="378" t="s">
        <v>61</v>
      </c>
      <c r="D35" s="347" t="s">
        <v>2487</v>
      </c>
      <c r="E35" s="379">
        <v>45103</v>
      </c>
      <c r="F35" s="379">
        <v>45109</v>
      </c>
      <c r="G35" s="379">
        <v>45132</v>
      </c>
    </row>
    <row r="36" spans="1:8" ht="13.5" customHeight="1">
      <c r="B36" s="381" t="s">
        <v>2492</v>
      </c>
      <c r="C36" s="378" t="s">
        <v>2488</v>
      </c>
      <c r="D36" s="347" t="s">
        <v>2487</v>
      </c>
      <c r="E36" s="379">
        <v>45110</v>
      </c>
      <c r="F36" s="379">
        <v>45116</v>
      </c>
      <c r="G36" s="379">
        <v>45139</v>
      </c>
    </row>
    <row r="37" spans="1:8" ht="13.5" customHeight="1">
      <c r="B37" s="381" t="s">
        <v>2491</v>
      </c>
      <c r="C37" s="378" t="s">
        <v>61</v>
      </c>
      <c r="D37" s="347" t="s">
        <v>2296</v>
      </c>
      <c r="E37" s="379">
        <v>45117</v>
      </c>
      <c r="F37" s="379">
        <v>45123</v>
      </c>
      <c r="G37" s="379">
        <v>45146</v>
      </c>
    </row>
    <row r="38" spans="1:8" ht="13.5" customHeight="1">
      <c r="B38" s="378" t="s">
        <v>2490</v>
      </c>
      <c r="C38" s="378" t="s">
        <v>2488</v>
      </c>
      <c r="D38" s="347" t="s">
        <v>2296</v>
      </c>
      <c r="E38" s="379">
        <v>45124</v>
      </c>
      <c r="F38" s="379">
        <v>45130</v>
      </c>
      <c r="G38" s="379">
        <v>45153</v>
      </c>
    </row>
    <row r="39" spans="1:8" ht="13.5" customHeight="1">
      <c r="B39" s="381" t="s">
        <v>2489</v>
      </c>
      <c r="C39" s="378" t="s">
        <v>2488</v>
      </c>
      <c r="D39" s="347" t="s">
        <v>2296</v>
      </c>
      <c r="E39" s="379">
        <v>45131</v>
      </c>
      <c r="F39" s="379">
        <v>45137</v>
      </c>
      <c r="G39" s="379">
        <v>45160</v>
      </c>
    </row>
    <row r="40" spans="1:8" ht="13.5" customHeight="1">
      <c r="B40" s="381"/>
      <c r="C40" s="378"/>
      <c r="D40" s="347" t="s">
        <v>2487</v>
      </c>
      <c r="E40" s="379">
        <v>45138</v>
      </c>
      <c r="F40" s="379">
        <v>45144</v>
      </c>
      <c r="G40" s="379">
        <v>45167</v>
      </c>
    </row>
    <row r="41" spans="1:8" ht="13.5" customHeight="1">
      <c r="A41" s="331" t="s">
        <v>2486</v>
      </c>
      <c r="B41" s="358"/>
      <c r="C41" s="358"/>
      <c r="D41" s="361"/>
      <c r="E41" s="358"/>
      <c r="F41" s="358"/>
      <c r="G41" s="358"/>
    </row>
    <row r="42" spans="1:8" ht="13.5" customHeight="1">
      <c r="A42" s="331" t="s">
        <v>2485</v>
      </c>
      <c r="B42" s="941" t="s">
        <v>22</v>
      </c>
      <c r="C42" s="941" t="s">
        <v>23</v>
      </c>
      <c r="D42" s="941" t="s">
        <v>24</v>
      </c>
      <c r="E42" s="941" t="s">
        <v>2287</v>
      </c>
      <c r="F42" s="347" t="s">
        <v>229</v>
      </c>
      <c r="G42" s="347" t="s">
        <v>50</v>
      </c>
      <c r="H42" s="324" t="s">
        <v>2300</v>
      </c>
    </row>
    <row r="43" spans="1:8" ht="13.5" customHeight="1">
      <c r="A43" s="331"/>
      <c r="B43" s="941"/>
      <c r="C43" s="941"/>
      <c r="D43" s="941"/>
      <c r="E43" s="941"/>
      <c r="F43" s="379" t="s">
        <v>26</v>
      </c>
      <c r="G43" s="379" t="s">
        <v>27</v>
      </c>
    </row>
    <row r="44" spans="1:8" ht="13.5" customHeight="1">
      <c r="A44" s="331"/>
      <c r="B44" s="381" t="s">
        <v>2484</v>
      </c>
      <c r="C44" s="379" t="s">
        <v>2483</v>
      </c>
      <c r="D44" s="347" t="s">
        <v>2477</v>
      </c>
      <c r="E44" s="378">
        <v>45103</v>
      </c>
      <c r="F44" s="379">
        <v>45110</v>
      </c>
      <c r="G44" s="379">
        <v>45129</v>
      </c>
    </row>
    <row r="45" spans="1:8" ht="13.5" customHeight="1">
      <c r="A45" s="331"/>
      <c r="B45" s="379" t="s">
        <v>2482</v>
      </c>
      <c r="C45" s="379" t="s">
        <v>100</v>
      </c>
      <c r="D45" s="347" t="s">
        <v>2331</v>
      </c>
      <c r="E45" s="378">
        <v>45110</v>
      </c>
      <c r="F45" s="378">
        <v>45117</v>
      </c>
      <c r="G45" s="378">
        <v>45136</v>
      </c>
    </row>
    <row r="46" spans="1:8" ht="13.5" customHeight="1">
      <c r="A46" s="331"/>
      <c r="B46" s="381" t="s">
        <v>2481</v>
      </c>
      <c r="C46" s="379" t="s">
        <v>166</v>
      </c>
      <c r="D46" s="347" t="s">
        <v>2331</v>
      </c>
      <c r="E46" s="378">
        <v>45117</v>
      </c>
      <c r="F46" s="378">
        <v>45124</v>
      </c>
      <c r="G46" s="378">
        <v>45143</v>
      </c>
    </row>
    <row r="47" spans="1:8" ht="13.5" customHeight="1">
      <c r="A47" s="331"/>
      <c r="B47" s="381" t="s">
        <v>2480</v>
      </c>
      <c r="C47" s="379" t="s">
        <v>324</v>
      </c>
      <c r="D47" s="347" t="s">
        <v>2477</v>
      </c>
      <c r="E47" s="378">
        <v>45124</v>
      </c>
      <c r="F47" s="378">
        <v>45131</v>
      </c>
      <c r="G47" s="378">
        <v>45150</v>
      </c>
    </row>
    <row r="48" spans="1:8" ht="13.5" customHeight="1">
      <c r="A48" s="331"/>
      <c r="B48" s="379" t="s">
        <v>2479</v>
      </c>
      <c r="C48" s="379" t="s">
        <v>2478</v>
      </c>
      <c r="D48" s="347" t="s">
        <v>2331</v>
      </c>
      <c r="E48" s="378">
        <v>45131</v>
      </c>
      <c r="F48" s="378">
        <v>45138</v>
      </c>
      <c r="G48" s="378">
        <v>45157</v>
      </c>
    </row>
    <row r="49" spans="1:8" ht="13.5" customHeight="1">
      <c r="A49" s="331"/>
      <c r="B49" s="381"/>
      <c r="C49" s="379"/>
      <c r="D49" s="347" t="s">
        <v>2477</v>
      </c>
      <c r="E49" s="378">
        <v>45138</v>
      </c>
      <c r="F49" s="378">
        <v>45145</v>
      </c>
      <c r="G49" s="378">
        <v>45164</v>
      </c>
    </row>
    <row r="50" spans="1:8" ht="13.5" customHeight="1">
      <c r="A50" s="331"/>
      <c r="B50" s="358"/>
      <c r="C50" s="358"/>
      <c r="D50" s="361"/>
      <c r="E50" s="358"/>
      <c r="F50" s="358"/>
      <c r="G50" s="358"/>
    </row>
    <row r="51" spans="1:8" ht="13.5" customHeight="1">
      <c r="A51" s="380" t="s">
        <v>2476</v>
      </c>
      <c r="B51" s="941" t="s">
        <v>22</v>
      </c>
      <c r="C51" s="941" t="s">
        <v>23</v>
      </c>
      <c r="D51" s="941" t="s">
        <v>24</v>
      </c>
      <c r="E51" s="941" t="s">
        <v>2287</v>
      </c>
      <c r="F51" s="347" t="s">
        <v>229</v>
      </c>
      <c r="G51" s="347" t="s">
        <v>2475</v>
      </c>
      <c r="H51" s="324" t="s">
        <v>2240</v>
      </c>
    </row>
    <row r="52" spans="1:8" ht="13.5" customHeight="1">
      <c r="A52" s="331"/>
      <c r="B52" s="941"/>
      <c r="C52" s="941"/>
      <c r="D52" s="941"/>
      <c r="E52" s="941"/>
      <c r="F52" s="379" t="s">
        <v>26</v>
      </c>
      <c r="G52" s="379" t="s">
        <v>27</v>
      </c>
    </row>
    <row r="53" spans="1:8" ht="13.5" customHeight="1">
      <c r="A53" s="331"/>
      <c r="B53" s="378" t="s">
        <v>2474</v>
      </c>
      <c r="C53" s="378" t="s">
        <v>2473</v>
      </c>
      <c r="D53" s="347" t="s">
        <v>2468</v>
      </c>
      <c r="E53" s="378">
        <v>45103</v>
      </c>
      <c r="F53" s="379">
        <v>45113</v>
      </c>
      <c r="G53" s="379">
        <v>45132</v>
      </c>
    </row>
    <row r="54" spans="1:8" ht="13.5" customHeight="1">
      <c r="A54" s="331"/>
      <c r="B54" s="378" t="s">
        <v>2472</v>
      </c>
      <c r="C54" s="378" t="s">
        <v>12</v>
      </c>
      <c r="D54" s="347" t="s">
        <v>2468</v>
      </c>
      <c r="E54" s="378">
        <v>45110</v>
      </c>
      <c r="F54" s="378">
        <v>45120</v>
      </c>
      <c r="G54" s="378">
        <v>45139</v>
      </c>
    </row>
    <row r="55" spans="1:8" ht="13.5" customHeight="1">
      <c r="A55" s="331"/>
      <c r="B55" s="378" t="s">
        <v>2471</v>
      </c>
      <c r="C55" s="378" t="s">
        <v>2470</v>
      </c>
      <c r="D55" s="347" t="s">
        <v>2468</v>
      </c>
      <c r="E55" s="378">
        <v>45117</v>
      </c>
      <c r="F55" s="378">
        <v>45127</v>
      </c>
      <c r="G55" s="378">
        <v>45146</v>
      </c>
    </row>
    <row r="56" spans="1:8" ht="13.5" customHeight="1">
      <c r="A56" s="331"/>
      <c r="B56" s="378" t="s">
        <v>2469</v>
      </c>
      <c r="C56" s="378" t="s">
        <v>540</v>
      </c>
      <c r="D56" s="347" t="s">
        <v>2468</v>
      </c>
      <c r="E56" s="378">
        <v>45124</v>
      </c>
      <c r="F56" s="378">
        <v>45134</v>
      </c>
      <c r="G56" s="378">
        <v>45153</v>
      </c>
    </row>
    <row r="57" spans="1:8" ht="13.5" customHeight="1">
      <c r="A57" s="331"/>
      <c r="B57" s="378"/>
      <c r="C57" s="378"/>
      <c r="D57" s="347" t="s">
        <v>2467</v>
      </c>
      <c r="E57" s="378">
        <v>45131</v>
      </c>
      <c r="F57" s="378">
        <v>45141</v>
      </c>
      <c r="G57" s="378">
        <v>45160</v>
      </c>
    </row>
    <row r="58" spans="1:8" ht="13.5" customHeight="1">
      <c r="B58" s="358"/>
      <c r="C58" s="358"/>
      <c r="D58" s="358"/>
      <c r="E58" s="358"/>
      <c r="F58" s="358"/>
      <c r="G58" s="358"/>
    </row>
    <row r="59" spans="1:8" ht="13.5" customHeight="1">
      <c r="A59" s="331" t="s">
        <v>2466</v>
      </c>
      <c r="B59" s="941" t="s">
        <v>22</v>
      </c>
      <c r="C59" s="941" t="s">
        <v>23</v>
      </c>
      <c r="D59" s="941" t="s">
        <v>24</v>
      </c>
      <c r="E59" s="941" t="s">
        <v>2287</v>
      </c>
      <c r="F59" s="347" t="s">
        <v>229</v>
      </c>
      <c r="G59" s="347" t="s">
        <v>156</v>
      </c>
      <c r="H59" s="324" t="s">
        <v>2240</v>
      </c>
    </row>
    <row r="60" spans="1:8" ht="13.5" customHeight="1">
      <c r="A60" s="331" t="s">
        <v>2465</v>
      </c>
      <c r="B60" s="941"/>
      <c r="C60" s="941"/>
      <c r="D60" s="941"/>
      <c r="E60" s="941"/>
      <c r="F60" s="347" t="s">
        <v>26</v>
      </c>
      <c r="G60" s="347" t="s">
        <v>27</v>
      </c>
    </row>
    <row r="61" spans="1:8" ht="13.5" customHeight="1">
      <c r="A61" s="331"/>
      <c r="B61" s="378" t="s">
        <v>2464</v>
      </c>
      <c r="C61" s="378" t="s">
        <v>2463</v>
      </c>
      <c r="D61" s="378" t="s">
        <v>2461</v>
      </c>
      <c r="E61" s="378">
        <v>45100</v>
      </c>
      <c r="F61" s="378">
        <v>45108</v>
      </c>
      <c r="G61" s="378">
        <v>45137</v>
      </c>
    </row>
    <row r="62" spans="1:8" ht="13.5" customHeight="1">
      <c r="A62" s="331"/>
      <c r="B62" s="378" t="s">
        <v>2107</v>
      </c>
      <c r="C62" s="378" t="s">
        <v>2462</v>
      </c>
      <c r="D62" s="378" t="s">
        <v>2461</v>
      </c>
      <c r="E62" s="378">
        <v>45107</v>
      </c>
      <c r="F62" s="378">
        <v>45115</v>
      </c>
      <c r="G62" s="378">
        <v>45144</v>
      </c>
    </row>
    <row r="63" spans="1:8" ht="13.5" customHeight="1">
      <c r="A63" s="331"/>
      <c r="B63" s="378" t="s">
        <v>435</v>
      </c>
      <c r="C63" s="378" t="s">
        <v>436</v>
      </c>
      <c r="D63" s="378" t="s">
        <v>2461</v>
      </c>
      <c r="E63" s="378">
        <v>45114</v>
      </c>
      <c r="F63" s="378">
        <v>45122</v>
      </c>
      <c r="G63" s="378">
        <v>45151</v>
      </c>
    </row>
    <row r="64" spans="1:8" ht="13.5" customHeight="1">
      <c r="A64" s="331"/>
      <c r="B64" s="378" t="s">
        <v>2035</v>
      </c>
      <c r="C64" s="378" t="s">
        <v>438</v>
      </c>
      <c r="D64" s="378" t="s">
        <v>2461</v>
      </c>
      <c r="E64" s="378">
        <v>45121</v>
      </c>
      <c r="F64" s="378">
        <v>45129</v>
      </c>
      <c r="G64" s="378">
        <v>45158</v>
      </c>
    </row>
    <row r="65" spans="1:8" ht="13.5" customHeight="1">
      <c r="A65" s="331"/>
      <c r="B65" s="378" t="s">
        <v>439</v>
      </c>
      <c r="C65" s="378" t="s">
        <v>440</v>
      </c>
      <c r="D65" s="378" t="s">
        <v>2461</v>
      </c>
      <c r="E65" s="378">
        <v>45128</v>
      </c>
      <c r="F65" s="378">
        <v>45136</v>
      </c>
      <c r="G65" s="378">
        <v>45165</v>
      </c>
    </row>
    <row r="66" spans="1:8" ht="13.5" customHeight="1">
      <c r="A66" s="331"/>
      <c r="B66" s="378"/>
      <c r="C66" s="378"/>
      <c r="D66" s="378" t="s">
        <v>2460</v>
      </c>
      <c r="E66" s="378">
        <v>45135</v>
      </c>
      <c r="F66" s="378">
        <v>45143</v>
      </c>
      <c r="G66" s="378">
        <v>45172</v>
      </c>
    </row>
    <row r="67" spans="1:8">
      <c r="A67" s="331"/>
      <c r="B67" s="358"/>
      <c r="C67" s="358"/>
      <c r="D67" s="361"/>
      <c r="E67" s="358"/>
      <c r="F67" s="358"/>
      <c r="G67" s="358"/>
    </row>
    <row r="68" spans="1:8" ht="15.75">
      <c r="A68" s="362" t="s">
        <v>2459</v>
      </c>
      <c r="B68" s="362"/>
      <c r="C68" s="362"/>
      <c r="D68" s="362"/>
      <c r="E68" s="362"/>
      <c r="F68" s="362"/>
      <c r="G68" s="362"/>
    </row>
    <row r="69" spans="1:8">
      <c r="A69" s="373" t="s">
        <v>2458</v>
      </c>
      <c r="B69" s="921" t="s">
        <v>22</v>
      </c>
      <c r="C69" s="921" t="s">
        <v>23</v>
      </c>
      <c r="D69" s="921" t="s">
        <v>665</v>
      </c>
      <c r="E69" s="921" t="s">
        <v>2287</v>
      </c>
      <c r="F69" s="352" t="s">
        <v>229</v>
      </c>
      <c r="G69" s="352" t="s">
        <v>104</v>
      </c>
      <c r="H69" s="324" t="s">
        <v>2240</v>
      </c>
    </row>
    <row r="70" spans="1:8">
      <c r="A70" s="372" t="s">
        <v>2457</v>
      </c>
      <c r="B70" s="923"/>
      <c r="C70" s="923"/>
      <c r="D70" s="923"/>
      <c r="E70" s="923"/>
      <c r="F70" s="352" t="s">
        <v>2456</v>
      </c>
      <c r="G70" s="352" t="s">
        <v>2455</v>
      </c>
    </row>
    <row r="71" spans="1:8">
      <c r="A71" s="373"/>
      <c r="B71" s="346" t="s">
        <v>2454</v>
      </c>
      <c r="C71" s="346" t="s">
        <v>1778</v>
      </c>
      <c r="D71" s="352" t="s">
        <v>2448</v>
      </c>
      <c r="E71" s="346">
        <v>45103</v>
      </c>
      <c r="F71" s="346">
        <v>45110</v>
      </c>
      <c r="G71" s="346">
        <v>45118</v>
      </c>
    </row>
    <row r="72" spans="1:8">
      <c r="A72" s="373"/>
      <c r="B72" s="346" t="s">
        <v>2453</v>
      </c>
      <c r="C72" s="346" t="s">
        <v>1703</v>
      </c>
      <c r="D72" s="352" t="s">
        <v>2448</v>
      </c>
      <c r="E72" s="346">
        <v>45110</v>
      </c>
      <c r="F72" s="346">
        <v>45117</v>
      </c>
      <c r="G72" s="346">
        <v>45125</v>
      </c>
    </row>
    <row r="73" spans="1:8">
      <c r="A73" s="373"/>
      <c r="B73" s="346" t="s">
        <v>2452</v>
      </c>
      <c r="C73" s="346" t="s">
        <v>1734</v>
      </c>
      <c r="D73" s="352" t="s">
        <v>2448</v>
      </c>
      <c r="E73" s="346">
        <v>45117</v>
      </c>
      <c r="F73" s="346">
        <v>45124</v>
      </c>
      <c r="G73" s="346">
        <v>45132</v>
      </c>
    </row>
    <row r="74" spans="1:8">
      <c r="A74" s="373"/>
      <c r="B74" s="346" t="s">
        <v>2451</v>
      </c>
      <c r="C74" s="346" t="s">
        <v>1774</v>
      </c>
      <c r="D74" s="352" t="s">
        <v>2448</v>
      </c>
      <c r="E74" s="346">
        <v>45124</v>
      </c>
      <c r="F74" s="346">
        <v>45131</v>
      </c>
      <c r="G74" s="346">
        <v>45139</v>
      </c>
    </row>
    <row r="75" spans="1:8">
      <c r="A75" s="373"/>
      <c r="B75" s="346" t="s">
        <v>2450</v>
      </c>
      <c r="C75" s="346" t="s">
        <v>408</v>
      </c>
      <c r="D75" s="352" t="s">
        <v>2449</v>
      </c>
      <c r="E75" s="346">
        <v>45131</v>
      </c>
      <c r="F75" s="346">
        <v>45138</v>
      </c>
      <c r="G75" s="346">
        <v>45146</v>
      </c>
    </row>
    <row r="76" spans="1:8">
      <c r="A76" s="373"/>
      <c r="B76" s="346"/>
      <c r="C76" s="346"/>
      <c r="D76" s="352" t="s">
        <v>2448</v>
      </c>
      <c r="E76" s="346">
        <v>45138</v>
      </c>
      <c r="F76" s="346">
        <v>45145</v>
      </c>
      <c r="G76" s="346">
        <v>45153</v>
      </c>
    </row>
    <row r="77" spans="1:8">
      <c r="A77" s="328"/>
      <c r="B77" s="377"/>
      <c r="C77" s="376"/>
      <c r="D77" s="375"/>
      <c r="E77" s="374"/>
      <c r="F77" s="374"/>
      <c r="G77" s="374"/>
    </row>
    <row r="78" spans="1:8">
      <c r="A78" s="373" t="s">
        <v>2447</v>
      </c>
      <c r="B78" s="936" t="s">
        <v>22</v>
      </c>
      <c r="C78" s="936" t="s">
        <v>23</v>
      </c>
      <c r="D78" s="936" t="s">
        <v>24</v>
      </c>
      <c r="E78" s="936" t="s">
        <v>2287</v>
      </c>
      <c r="F78" s="326" t="s">
        <v>229</v>
      </c>
      <c r="G78" s="326" t="s">
        <v>2446</v>
      </c>
      <c r="H78" s="324" t="s">
        <v>2240</v>
      </c>
    </row>
    <row r="79" spans="1:8">
      <c r="A79" s="372" t="s">
        <v>2445</v>
      </c>
      <c r="B79" s="937"/>
      <c r="C79" s="937"/>
      <c r="D79" s="937"/>
      <c r="E79" s="937"/>
      <c r="F79" s="326" t="s">
        <v>26</v>
      </c>
      <c r="G79" s="326" t="s">
        <v>27</v>
      </c>
    </row>
    <row r="80" spans="1:8">
      <c r="A80" s="373"/>
      <c r="B80" s="342" t="s">
        <v>2440</v>
      </c>
      <c r="C80" s="342" t="s">
        <v>2439</v>
      </c>
      <c r="D80" s="371" t="s">
        <v>2443</v>
      </c>
      <c r="E80" s="342">
        <v>45106</v>
      </c>
      <c r="F80" s="342">
        <v>45112</v>
      </c>
      <c r="G80" s="342">
        <v>45117</v>
      </c>
    </row>
    <row r="81" spans="1:8">
      <c r="A81" s="372" t="s">
        <v>621</v>
      </c>
      <c r="B81" s="342" t="s">
        <v>2438</v>
      </c>
      <c r="C81" s="342" t="s">
        <v>2437</v>
      </c>
      <c r="D81" s="371" t="s">
        <v>2443</v>
      </c>
      <c r="E81" s="342">
        <v>45113</v>
      </c>
      <c r="F81" s="342">
        <v>45119</v>
      </c>
      <c r="G81" s="342">
        <v>45124</v>
      </c>
    </row>
    <row r="82" spans="1:8">
      <c r="A82" s="372" t="s">
        <v>621</v>
      </c>
      <c r="B82" s="342" t="s">
        <v>2436</v>
      </c>
      <c r="C82" s="342" t="s">
        <v>2435</v>
      </c>
      <c r="D82" s="371" t="s">
        <v>2443</v>
      </c>
      <c r="E82" s="342">
        <v>45120</v>
      </c>
      <c r="F82" s="342">
        <v>45126</v>
      </c>
      <c r="G82" s="342">
        <v>45131</v>
      </c>
    </row>
    <row r="83" spans="1:8">
      <c r="A83" s="372" t="s">
        <v>621</v>
      </c>
      <c r="B83" s="342" t="s">
        <v>2434</v>
      </c>
      <c r="C83" s="342" t="s">
        <v>2444</v>
      </c>
      <c r="D83" s="371" t="s">
        <v>2443</v>
      </c>
      <c r="E83" s="342">
        <v>45127</v>
      </c>
      <c r="F83" s="342">
        <v>45133</v>
      </c>
      <c r="G83" s="342">
        <v>45138</v>
      </c>
    </row>
    <row r="84" spans="1:8">
      <c r="A84" s="372" t="s">
        <v>621</v>
      </c>
      <c r="B84" s="342"/>
      <c r="C84" s="342"/>
      <c r="D84" s="371" t="s">
        <v>2443</v>
      </c>
      <c r="E84" s="342">
        <v>45134</v>
      </c>
      <c r="F84" s="342">
        <v>45140</v>
      </c>
      <c r="G84" s="342">
        <v>45145</v>
      </c>
    </row>
    <row r="85" spans="1:8">
      <c r="E85" s="369"/>
      <c r="F85" s="369"/>
      <c r="G85" s="369"/>
    </row>
    <row r="86" spans="1:8">
      <c r="A86" s="331" t="s">
        <v>2442</v>
      </c>
      <c r="B86" s="910" t="s">
        <v>22</v>
      </c>
      <c r="C86" s="910" t="s">
        <v>23</v>
      </c>
      <c r="D86" s="910" t="s">
        <v>24</v>
      </c>
      <c r="E86" s="910" t="s">
        <v>2287</v>
      </c>
      <c r="F86" s="347" t="s">
        <v>229</v>
      </c>
      <c r="G86" s="347" t="s">
        <v>2441</v>
      </c>
      <c r="H86" s="324" t="s">
        <v>2240</v>
      </c>
    </row>
    <row r="87" spans="1:8">
      <c r="A87" s="331" t="s">
        <v>2326</v>
      </c>
      <c r="B87" s="952"/>
      <c r="C87" s="952"/>
      <c r="D87" s="911"/>
      <c r="E87" s="911"/>
      <c r="F87" s="347" t="s">
        <v>26</v>
      </c>
      <c r="G87" s="347" t="s">
        <v>27</v>
      </c>
    </row>
    <row r="88" spans="1:8" ht="13.5" customHeight="1">
      <c r="B88" s="342" t="s">
        <v>2440</v>
      </c>
      <c r="C88" s="342" t="s">
        <v>2439</v>
      </c>
      <c r="D88" s="918" t="s">
        <v>2379</v>
      </c>
      <c r="E88" s="346">
        <v>45103</v>
      </c>
      <c r="F88" s="346">
        <v>45110</v>
      </c>
      <c r="G88" s="346">
        <v>45114</v>
      </c>
    </row>
    <row r="89" spans="1:8" ht="13.5" customHeight="1">
      <c r="B89" s="342" t="s">
        <v>2438</v>
      </c>
      <c r="C89" s="342" t="s">
        <v>2437</v>
      </c>
      <c r="D89" s="919"/>
      <c r="E89" s="346">
        <v>45110</v>
      </c>
      <c r="F89" s="346">
        <v>45117</v>
      </c>
      <c r="G89" s="346">
        <v>45121</v>
      </c>
    </row>
    <row r="90" spans="1:8" ht="13.5" customHeight="1">
      <c r="B90" s="342" t="s">
        <v>2436</v>
      </c>
      <c r="C90" s="342" t="s">
        <v>2435</v>
      </c>
      <c r="D90" s="919"/>
      <c r="E90" s="346">
        <v>45117</v>
      </c>
      <c r="F90" s="346">
        <v>45124</v>
      </c>
      <c r="G90" s="346">
        <v>45128</v>
      </c>
    </row>
    <row r="91" spans="1:8" ht="13.5" customHeight="1">
      <c r="B91" s="342" t="s">
        <v>2434</v>
      </c>
      <c r="C91" s="342" t="s">
        <v>2433</v>
      </c>
      <c r="D91" s="919"/>
      <c r="E91" s="346">
        <v>45124</v>
      </c>
      <c r="F91" s="346">
        <v>45131</v>
      </c>
      <c r="G91" s="346">
        <v>45135</v>
      </c>
    </row>
    <row r="92" spans="1:8" ht="13.5" customHeight="1">
      <c r="B92" s="342"/>
      <c r="C92" s="342"/>
      <c r="D92" s="919"/>
      <c r="E92" s="346">
        <v>45131</v>
      </c>
      <c r="F92" s="346">
        <v>45138</v>
      </c>
      <c r="G92" s="346">
        <v>45142</v>
      </c>
    </row>
    <row r="93" spans="1:8" ht="13.5" customHeight="1">
      <c r="B93" s="346"/>
      <c r="C93" s="346"/>
      <c r="D93" s="920"/>
      <c r="E93" s="346">
        <v>45138</v>
      </c>
      <c r="F93" s="346">
        <v>45145</v>
      </c>
      <c r="G93" s="346">
        <v>45149</v>
      </c>
    </row>
    <row r="95" spans="1:8">
      <c r="A95" s="331" t="s">
        <v>2432</v>
      </c>
      <c r="B95" s="947" t="s">
        <v>22</v>
      </c>
      <c r="C95" s="956" t="s">
        <v>23</v>
      </c>
      <c r="D95" s="951" t="s">
        <v>24</v>
      </c>
      <c r="E95" s="951" t="s">
        <v>2287</v>
      </c>
      <c r="F95" s="326" t="s">
        <v>229</v>
      </c>
      <c r="G95" s="326" t="s">
        <v>207</v>
      </c>
      <c r="H95" s="324" t="s">
        <v>2240</v>
      </c>
    </row>
    <row r="96" spans="1:8">
      <c r="A96" s="331" t="s">
        <v>2431</v>
      </c>
      <c r="B96" s="953"/>
      <c r="C96" s="956"/>
      <c r="D96" s="951"/>
      <c r="E96" s="951"/>
      <c r="F96" s="326" t="s">
        <v>26</v>
      </c>
      <c r="G96" s="326" t="s">
        <v>27</v>
      </c>
    </row>
    <row r="97" spans="1:8" ht="13.5" customHeight="1">
      <c r="A97" s="324" t="s">
        <v>2430</v>
      </c>
      <c r="B97" s="342" t="s">
        <v>2373</v>
      </c>
      <c r="C97" s="342" t="s">
        <v>2429</v>
      </c>
      <c r="D97" s="938" t="s">
        <v>2379</v>
      </c>
      <c r="E97" s="342">
        <v>45103</v>
      </c>
      <c r="F97" s="342">
        <v>45109</v>
      </c>
      <c r="G97" s="342">
        <v>45115</v>
      </c>
    </row>
    <row r="98" spans="1:8" ht="13.5" customHeight="1">
      <c r="B98" s="342" t="s">
        <v>252</v>
      </c>
      <c r="C98" s="342" t="s">
        <v>2378</v>
      </c>
      <c r="D98" s="939"/>
      <c r="E98" s="342">
        <v>45110</v>
      </c>
      <c r="F98" s="342">
        <v>45116</v>
      </c>
      <c r="G98" s="342">
        <v>45122</v>
      </c>
    </row>
    <row r="99" spans="1:8" ht="13.5" customHeight="1">
      <c r="B99" s="342" t="s">
        <v>291</v>
      </c>
      <c r="C99" s="342" t="s">
        <v>2428</v>
      </c>
      <c r="D99" s="939"/>
      <c r="E99" s="342">
        <v>45117</v>
      </c>
      <c r="F99" s="342">
        <v>45123</v>
      </c>
      <c r="G99" s="342">
        <v>45129</v>
      </c>
    </row>
    <row r="100" spans="1:8" ht="15" customHeight="1">
      <c r="B100" s="342" t="s">
        <v>242</v>
      </c>
      <c r="C100" s="342" t="s">
        <v>2427</v>
      </c>
      <c r="D100" s="939"/>
      <c r="E100" s="342">
        <v>45124</v>
      </c>
      <c r="F100" s="342">
        <v>45130</v>
      </c>
      <c r="G100" s="342">
        <v>45136</v>
      </c>
    </row>
    <row r="101" spans="1:8" ht="15" customHeight="1">
      <c r="B101" s="342" t="s">
        <v>296</v>
      </c>
      <c r="C101" s="342" t="s">
        <v>2426</v>
      </c>
      <c r="D101" s="939"/>
      <c r="E101" s="342">
        <v>45131</v>
      </c>
      <c r="F101" s="342">
        <v>45137</v>
      </c>
      <c r="G101" s="342">
        <v>45143</v>
      </c>
    </row>
    <row r="102" spans="1:8" ht="13.5" customHeight="1">
      <c r="B102" s="342"/>
      <c r="C102" s="342"/>
      <c r="D102" s="940"/>
      <c r="E102" s="342">
        <v>45138</v>
      </c>
      <c r="F102" s="342">
        <v>45144</v>
      </c>
      <c r="G102" s="342">
        <v>45150</v>
      </c>
    </row>
    <row r="103" spans="1:8" ht="13.5" customHeight="1">
      <c r="B103" s="369"/>
      <c r="C103" s="369"/>
      <c r="D103" s="370"/>
      <c r="E103" s="369"/>
      <c r="F103" s="369"/>
      <c r="G103" s="369"/>
    </row>
    <row r="104" spans="1:8" ht="13.5" customHeight="1">
      <c r="A104" s="331" t="s">
        <v>2425</v>
      </c>
      <c r="B104" s="951" t="s">
        <v>22</v>
      </c>
      <c r="C104" s="951" t="s">
        <v>23</v>
      </c>
      <c r="D104" s="951" t="s">
        <v>24</v>
      </c>
      <c r="E104" s="951" t="s">
        <v>2287</v>
      </c>
      <c r="F104" s="326" t="s">
        <v>229</v>
      </c>
      <c r="G104" s="326" t="s">
        <v>2424</v>
      </c>
      <c r="H104" s="324" t="s">
        <v>2240</v>
      </c>
    </row>
    <row r="105" spans="1:8" ht="13.5" customHeight="1">
      <c r="A105" s="331" t="s">
        <v>2423</v>
      </c>
      <c r="B105" s="951"/>
      <c r="C105" s="951"/>
      <c r="D105" s="951"/>
      <c r="E105" s="951"/>
      <c r="F105" s="326" t="s">
        <v>26</v>
      </c>
      <c r="G105" s="326" t="s">
        <v>27</v>
      </c>
    </row>
    <row r="106" spans="1:8" ht="13.5" customHeight="1">
      <c r="A106" s="331"/>
      <c r="B106" s="342" t="s">
        <v>189</v>
      </c>
      <c r="C106" s="342" t="s">
        <v>2422</v>
      </c>
      <c r="D106" s="938" t="s">
        <v>2266</v>
      </c>
      <c r="E106" s="342">
        <v>44740</v>
      </c>
      <c r="F106" s="342">
        <v>45112</v>
      </c>
      <c r="G106" s="342">
        <v>45118</v>
      </c>
    </row>
    <row r="107" spans="1:8" ht="13.5" customHeight="1">
      <c r="A107" s="331"/>
      <c r="B107" s="342" t="s">
        <v>2421</v>
      </c>
      <c r="C107" s="342" t="s">
        <v>2420</v>
      </c>
      <c r="D107" s="939"/>
      <c r="E107" s="342">
        <v>44747</v>
      </c>
      <c r="F107" s="342">
        <v>45119</v>
      </c>
      <c r="G107" s="342">
        <v>45125</v>
      </c>
    </row>
    <row r="108" spans="1:8" ht="13.5" customHeight="1">
      <c r="A108" s="331"/>
      <c r="B108" s="342" t="s">
        <v>2419</v>
      </c>
      <c r="C108" s="342" t="s">
        <v>2418</v>
      </c>
      <c r="D108" s="939"/>
      <c r="E108" s="342">
        <v>44754</v>
      </c>
      <c r="F108" s="342">
        <v>45126</v>
      </c>
      <c r="G108" s="342">
        <v>45132</v>
      </c>
    </row>
    <row r="109" spans="1:8" ht="13.5" customHeight="1">
      <c r="A109" s="331"/>
      <c r="B109" s="342" t="s">
        <v>2417</v>
      </c>
      <c r="C109" s="342" t="s">
        <v>2416</v>
      </c>
      <c r="D109" s="939"/>
      <c r="E109" s="342">
        <v>44761</v>
      </c>
      <c r="F109" s="342">
        <v>45133</v>
      </c>
      <c r="G109" s="342">
        <v>45139</v>
      </c>
    </row>
    <row r="110" spans="1:8" ht="13.5" customHeight="1">
      <c r="A110" s="331"/>
      <c r="B110" s="342"/>
      <c r="C110" s="342"/>
      <c r="D110" s="940"/>
      <c r="E110" s="342">
        <v>44768</v>
      </c>
      <c r="F110" s="342">
        <v>45140</v>
      </c>
      <c r="G110" s="342">
        <v>45146</v>
      </c>
    </row>
    <row r="111" spans="1:8" ht="13.5" customHeight="1">
      <c r="A111" s="331"/>
      <c r="B111" s="365"/>
      <c r="C111" s="365"/>
      <c r="D111" s="366"/>
      <c r="E111" s="365"/>
      <c r="F111" s="365"/>
      <c r="G111" s="365"/>
    </row>
    <row r="112" spans="1:8" ht="13.5" customHeight="1" thickBot="1">
      <c r="A112" s="368" t="s">
        <v>2415</v>
      </c>
      <c r="B112" s="951" t="s">
        <v>22</v>
      </c>
      <c r="C112" s="951" t="s">
        <v>23</v>
      </c>
      <c r="D112" s="951" t="s">
        <v>24</v>
      </c>
      <c r="E112" s="951" t="s">
        <v>2287</v>
      </c>
      <c r="F112" s="326" t="s">
        <v>229</v>
      </c>
      <c r="G112" s="326" t="s">
        <v>2414</v>
      </c>
      <c r="H112" s="324" t="s">
        <v>2300</v>
      </c>
    </row>
    <row r="113" spans="1:8" ht="13.5" customHeight="1">
      <c r="A113" s="331" t="s">
        <v>2248</v>
      </c>
      <c r="B113" s="951"/>
      <c r="C113" s="951"/>
      <c r="D113" s="951"/>
      <c r="E113" s="951"/>
      <c r="F113" s="326" t="s">
        <v>26</v>
      </c>
      <c r="G113" s="326" t="s">
        <v>27</v>
      </c>
    </row>
    <row r="114" spans="1:8" ht="13.5" customHeight="1">
      <c r="A114" s="331"/>
      <c r="B114" s="342"/>
      <c r="C114" s="342"/>
      <c r="D114" s="938" t="s">
        <v>2413</v>
      </c>
      <c r="E114" s="342">
        <v>45106</v>
      </c>
      <c r="F114" s="342">
        <v>45113</v>
      </c>
      <c r="G114" s="342">
        <v>45149</v>
      </c>
    </row>
    <row r="115" spans="1:8" ht="13.5" customHeight="1">
      <c r="A115" s="331"/>
      <c r="B115" s="342" t="s">
        <v>2412</v>
      </c>
      <c r="C115" s="342" t="s">
        <v>2411</v>
      </c>
      <c r="D115" s="939"/>
      <c r="E115" s="342">
        <v>45113</v>
      </c>
      <c r="F115" s="342">
        <v>45120</v>
      </c>
      <c r="G115" s="342">
        <v>45156</v>
      </c>
    </row>
    <row r="116" spans="1:8" ht="13.5" customHeight="1">
      <c r="A116" s="331"/>
      <c r="B116" s="342"/>
      <c r="C116" s="342"/>
      <c r="D116" s="939"/>
      <c r="E116" s="342">
        <v>45120</v>
      </c>
      <c r="F116" s="342">
        <v>45127</v>
      </c>
      <c r="G116" s="342">
        <v>45163</v>
      </c>
    </row>
    <row r="117" spans="1:8" ht="13.5" customHeight="1">
      <c r="A117" s="331"/>
      <c r="B117" s="342" t="s">
        <v>2410</v>
      </c>
      <c r="C117" s="342" t="s">
        <v>2409</v>
      </c>
      <c r="D117" s="939"/>
      <c r="E117" s="342">
        <v>45127</v>
      </c>
      <c r="F117" s="342">
        <v>45134</v>
      </c>
      <c r="G117" s="342">
        <v>45170</v>
      </c>
    </row>
    <row r="118" spans="1:8" ht="13.5" customHeight="1">
      <c r="A118" s="331"/>
      <c r="B118" s="342"/>
      <c r="C118" s="342"/>
      <c r="D118" s="940"/>
      <c r="E118" s="342">
        <v>45134</v>
      </c>
      <c r="F118" s="342">
        <v>45141</v>
      </c>
      <c r="G118" s="342">
        <v>45177</v>
      </c>
    </row>
    <row r="119" spans="1:8">
      <c r="A119" s="331"/>
      <c r="B119" s="331"/>
      <c r="C119" s="331"/>
      <c r="D119" s="331"/>
      <c r="E119" s="367"/>
      <c r="F119" s="367"/>
      <c r="G119" s="367"/>
    </row>
    <row r="120" spans="1:8">
      <c r="A120" s="331" t="s">
        <v>2408</v>
      </c>
      <c r="B120" s="947" t="s">
        <v>22</v>
      </c>
      <c r="C120" s="947" t="s">
        <v>23</v>
      </c>
      <c r="D120" s="936" t="s">
        <v>24</v>
      </c>
      <c r="E120" s="936" t="s">
        <v>2287</v>
      </c>
      <c r="F120" s="326" t="s">
        <v>229</v>
      </c>
      <c r="G120" s="326" t="s">
        <v>107</v>
      </c>
      <c r="H120" s="324" t="s">
        <v>2240</v>
      </c>
    </row>
    <row r="121" spans="1:8">
      <c r="A121" s="331" t="s">
        <v>2407</v>
      </c>
      <c r="B121" s="948"/>
      <c r="C121" s="948"/>
      <c r="D121" s="937"/>
      <c r="E121" s="937"/>
      <c r="F121" s="326" t="s">
        <v>26</v>
      </c>
      <c r="G121" s="326" t="s">
        <v>27</v>
      </c>
    </row>
    <row r="122" spans="1:8" ht="13.5" customHeight="1">
      <c r="A122" s="331"/>
      <c r="B122" s="342" t="s">
        <v>2406</v>
      </c>
      <c r="C122" s="342" t="s">
        <v>2405</v>
      </c>
      <c r="D122" s="938" t="s">
        <v>2266</v>
      </c>
      <c r="E122" s="342">
        <v>45106</v>
      </c>
      <c r="F122" s="342">
        <v>45112</v>
      </c>
      <c r="G122" s="342">
        <v>45126</v>
      </c>
    </row>
    <row r="123" spans="1:8" ht="12" customHeight="1">
      <c r="A123" s="331"/>
      <c r="B123" s="342" t="s">
        <v>2404</v>
      </c>
      <c r="C123" s="342" t="s">
        <v>2403</v>
      </c>
      <c r="D123" s="939"/>
      <c r="E123" s="342">
        <v>45113</v>
      </c>
      <c r="F123" s="342">
        <v>45119</v>
      </c>
      <c r="G123" s="342">
        <v>45133</v>
      </c>
    </row>
    <row r="124" spans="1:8" ht="12.75" customHeight="1">
      <c r="A124" s="331"/>
      <c r="B124" s="342" t="s">
        <v>2402</v>
      </c>
      <c r="C124" s="342" t="s">
        <v>2401</v>
      </c>
      <c r="D124" s="939"/>
      <c r="E124" s="342">
        <v>45120</v>
      </c>
      <c r="F124" s="342">
        <v>45126</v>
      </c>
      <c r="G124" s="342">
        <v>45140</v>
      </c>
    </row>
    <row r="125" spans="1:8" ht="12.75" customHeight="1">
      <c r="A125" s="331"/>
      <c r="B125" s="342" t="s">
        <v>2400</v>
      </c>
      <c r="C125" s="342" t="s">
        <v>2399</v>
      </c>
      <c r="D125" s="939"/>
      <c r="E125" s="342">
        <v>45127</v>
      </c>
      <c r="F125" s="342">
        <v>45133</v>
      </c>
      <c r="G125" s="342">
        <v>45147</v>
      </c>
    </row>
    <row r="126" spans="1:8" ht="12.75" customHeight="1">
      <c r="A126" s="331"/>
      <c r="B126" s="342"/>
      <c r="C126" s="342"/>
      <c r="D126" s="940"/>
      <c r="E126" s="342">
        <v>45134</v>
      </c>
      <c r="F126" s="342">
        <v>45140</v>
      </c>
      <c r="G126" s="342">
        <v>45154</v>
      </c>
    </row>
    <row r="128" spans="1:8">
      <c r="A128" s="331" t="s">
        <v>2382</v>
      </c>
      <c r="B128" s="947" t="s">
        <v>22</v>
      </c>
      <c r="C128" s="947" t="s">
        <v>23</v>
      </c>
      <c r="D128" s="936" t="s">
        <v>1720</v>
      </c>
      <c r="E128" s="936" t="s">
        <v>2287</v>
      </c>
      <c r="F128" s="326" t="s">
        <v>229</v>
      </c>
      <c r="G128" s="326" t="s">
        <v>107</v>
      </c>
    </row>
    <row r="129" spans="1:8">
      <c r="A129" s="331"/>
      <c r="B129" s="948"/>
      <c r="C129" s="948"/>
      <c r="D129" s="937"/>
      <c r="E129" s="937"/>
      <c r="F129" s="326" t="s">
        <v>26</v>
      </c>
      <c r="G129" s="326" t="s">
        <v>27</v>
      </c>
    </row>
    <row r="130" spans="1:8" ht="13.5" customHeight="1">
      <c r="A130" s="331"/>
      <c r="B130" s="342"/>
      <c r="C130" s="342"/>
      <c r="D130" s="938" t="s">
        <v>129</v>
      </c>
      <c r="E130" s="342">
        <v>45047</v>
      </c>
      <c r="F130" s="342">
        <v>45053</v>
      </c>
      <c r="G130" s="342">
        <v>45070</v>
      </c>
    </row>
    <row r="131" spans="1:8" ht="13.5" customHeight="1">
      <c r="A131" s="331"/>
      <c r="B131" s="342"/>
      <c r="C131" s="342"/>
      <c r="D131" s="939"/>
      <c r="E131" s="342">
        <f t="shared" ref="E131:G134" si="0">E130+7</f>
        <v>45054</v>
      </c>
      <c r="F131" s="342">
        <f t="shared" si="0"/>
        <v>45060</v>
      </c>
      <c r="G131" s="342">
        <f t="shared" si="0"/>
        <v>45077</v>
      </c>
    </row>
    <row r="132" spans="1:8" ht="13.5" customHeight="1">
      <c r="A132" s="331"/>
      <c r="B132" s="342"/>
      <c r="C132" s="342"/>
      <c r="D132" s="939"/>
      <c r="E132" s="342">
        <f t="shared" si="0"/>
        <v>45061</v>
      </c>
      <c r="F132" s="342">
        <f t="shared" si="0"/>
        <v>45067</v>
      </c>
      <c r="G132" s="342">
        <f t="shared" si="0"/>
        <v>45084</v>
      </c>
    </row>
    <row r="133" spans="1:8" ht="13.5" customHeight="1">
      <c r="A133" s="331"/>
      <c r="B133" s="342"/>
      <c r="C133" s="342"/>
      <c r="D133" s="939"/>
      <c r="E133" s="342">
        <f t="shared" si="0"/>
        <v>45068</v>
      </c>
      <c r="F133" s="342">
        <f t="shared" si="0"/>
        <v>45074</v>
      </c>
      <c r="G133" s="342">
        <f t="shared" si="0"/>
        <v>45091</v>
      </c>
    </row>
    <row r="134" spans="1:8" ht="13.5" customHeight="1">
      <c r="A134" s="331"/>
      <c r="B134" s="342"/>
      <c r="C134" s="342"/>
      <c r="D134" s="940"/>
      <c r="E134" s="342">
        <f t="shared" si="0"/>
        <v>45075</v>
      </c>
      <c r="F134" s="342">
        <f t="shared" si="0"/>
        <v>45081</v>
      </c>
      <c r="G134" s="342">
        <f t="shared" si="0"/>
        <v>45098</v>
      </c>
    </row>
    <row r="135" spans="1:8" ht="13.5" customHeight="1">
      <c r="A135" s="331"/>
      <c r="B135" s="365"/>
      <c r="C135" s="365"/>
      <c r="D135" s="366"/>
      <c r="E135" s="365"/>
      <c r="F135" s="365"/>
      <c r="G135" s="365"/>
    </row>
    <row r="136" spans="1:8" ht="13.5" customHeight="1">
      <c r="A136" s="331" t="s">
        <v>2398</v>
      </c>
      <c r="B136" s="947" t="s">
        <v>22</v>
      </c>
      <c r="C136" s="947" t="s">
        <v>23</v>
      </c>
      <c r="D136" s="936" t="s">
        <v>1720</v>
      </c>
      <c r="E136" s="936" t="s">
        <v>2287</v>
      </c>
      <c r="F136" s="326" t="s">
        <v>229</v>
      </c>
      <c r="G136" s="326" t="s">
        <v>2397</v>
      </c>
      <c r="H136" s="324" t="s">
        <v>2240</v>
      </c>
    </row>
    <row r="137" spans="1:8" ht="13.5" customHeight="1">
      <c r="A137" s="331" t="s">
        <v>2326</v>
      </c>
      <c r="B137" s="948"/>
      <c r="C137" s="948"/>
      <c r="D137" s="937"/>
      <c r="E137" s="937"/>
      <c r="F137" s="326" t="s">
        <v>26</v>
      </c>
      <c r="G137" s="326" t="s">
        <v>27</v>
      </c>
    </row>
    <row r="138" spans="1:8" ht="13.5" customHeight="1">
      <c r="A138" s="331"/>
      <c r="B138" s="342" t="s">
        <v>2396</v>
      </c>
      <c r="C138" s="342" t="s">
        <v>1321</v>
      </c>
      <c r="D138" s="938" t="s">
        <v>2379</v>
      </c>
      <c r="E138" s="342">
        <v>45104</v>
      </c>
      <c r="F138" s="342">
        <v>45110</v>
      </c>
      <c r="G138" s="342">
        <v>45121</v>
      </c>
    </row>
    <row r="139" spans="1:8" ht="13.5" customHeight="1">
      <c r="A139" s="331"/>
      <c r="B139" s="342" t="s">
        <v>2395</v>
      </c>
      <c r="C139" s="342" t="s">
        <v>370</v>
      </c>
      <c r="D139" s="939"/>
      <c r="E139" s="342">
        <v>45111</v>
      </c>
      <c r="F139" s="342">
        <v>45117</v>
      </c>
      <c r="G139" s="342">
        <v>45128</v>
      </c>
    </row>
    <row r="140" spans="1:8" ht="13.5" customHeight="1">
      <c r="A140" s="331"/>
      <c r="B140" s="342" t="s">
        <v>2394</v>
      </c>
      <c r="C140" s="342" t="s">
        <v>371</v>
      </c>
      <c r="D140" s="939"/>
      <c r="E140" s="342">
        <v>45118</v>
      </c>
      <c r="F140" s="342">
        <v>45124</v>
      </c>
      <c r="G140" s="342">
        <v>45135</v>
      </c>
    </row>
    <row r="141" spans="1:8" ht="13.5" customHeight="1">
      <c r="A141" s="331"/>
      <c r="B141" s="342" t="s">
        <v>2393</v>
      </c>
      <c r="C141" s="342" t="s">
        <v>372</v>
      </c>
      <c r="D141" s="939"/>
      <c r="E141" s="342">
        <v>45125</v>
      </c>
      <c r="F141" s="342">
        <v>45131</v>
      </c>
      <c r="G141" s="342">
        <v>45142</v>
      </c>
    </row>
    <row r="142" spans="1:8" ht="13.5" customHeight="1">
      <c r="A142" s="331"/>
      <c r="B142" s="342" t="s">
        <v>2392</v>
      </c>
      <c r="C142" s="342" t="s">
        <v>373</v>
      </c>
      <c r="D142" s="939"/>
      <c r="E142" s="342">
        <v>45132</v>
      </c>
      <c r="F142" s="342">
        <v>45138</v>
      </c>
      <c r="G142" s="342">
        <v>45149</v>
      </c>
    </row>
    <row r="143" spans="1:8" ht="13.5" customHeight="1">
      <c r="A143" s="331"/>
      <c r="B143" s="342"/>
      <c r="C143" s="342"/>
      <c r="D143" s="940"/>
      <c r="E143" s="342">
        <v>45139</v>
      </c>
      <c r="F143" s="342">
        <v>45145</v>
      </c>
      <c r="G143" s="342">
        <v>45156</v>
      </c>
    </row>
    <row r="144" spans="1:8">
      <c r="F144" s="343"/>
      <c r="G144" s="343"/>
    </row>
    <row r="145" spans="1:8">
      <c r="A145" s="335" t="s">
        <v>2391</v>
      </c>
      <c r="B145" s="910" t="s">
        <v>22</v>
      </c>
      <c r="C145" s="910" t="s">
        <v>23</v>
      </c>
      <c r="D145" s="910" t="s">
        <v>24</v>
      </c>
      <c r="E145" s="910" t="s">
        <v>2287</v>
      </c>
      <c r="F145" s="347" t="s">
        <v>229</v>
      </c>
      <c r="G145" s="347" t="s">
        <v>193</v>
      </c>
      <c r="H145" s="324" t="s">
        <v>2240</v>
      </c>
    </row>
    <row r="146" spans="1:8">
      <c r="A146" s="331" t="s">
        <v>2390</v>
      </c>
      <c r="B146" s="911"/>
      <c r="C146" s="911"/>
      <c r="D146" s="911"/>
      <c r="E146" s="911"/>
      <c r="F146" s="347" t="s">
        <v>26</v>
      </c>
      <c r="G146" s="347" t="s">
        <v>27</v>
      </c>
    </row>
    <row r="147" spans="1:8" ht="12.75" customHeight="1">
      <c r="A147" s="331"/>
      <c r="B147" s="363" t="s">
        <v>2389</v>
      </c>
      <c r="C147" s="363" t="s">
        <v>1437</v>
      </c>
      <c r="D147" s="915" t="s">
        <v>2388</v>
      </c>
      <c r="E147" s="363">
        <v>45105</v>
      </c>
      <c r="F147" s="363">
        <v>45110</v>
      </c>
      <c r="G147" s="363">
        <v>45120</v>
      </c>
    </row>
    <row r="148" spans="1:8" ht="13.5" customHeight="1">
      <c r="A148" s="331"/>
      <c r="B148" s="363" t="s">
        <v>2387</v>
      </c>
      <c r="C148" s="363" t="s">
        <v>388</v>
      </c>
      <c r="D148" s="916"/>
      <c r="E148" s="363">
        <v>45112</v>
      </c>
      <c r="F148" s="363">
        <v>45117</v>
      </c>
      <c r="G148" s="363">
        <v>45127</v>
      </c>
    </row>
    <row r="149" spans="1:8" ht="13.5" customHeight="1">
      <c r="A149" s="331"/>
      <c r="B149" s="363" t="s">
        <v>2386</v>
      </c>
      <c r="C149" s="363" t="s">
        <v>389</v>
      </c>
      <c r="D149" s="916"/>
      <c r="E149" s="363">
        <v>45119</v>
      </c>
      <c r="F149" s="363">
        <v>45124</v>
      </c>
      <c r="G149" s="363">
        <v>45134</v>
      </c>
    </row>
    <row r="150" spans="1:8" ht="12.75" customHeight="1">
      <c r="A150" s="331"/>
      <c r="B150" s="363" t="s">
        <v>2385</v>
      </c>
      <c r="C150" s="363" t="s">
        <v>390</v>
      </c>
      <c r="D150" s="916"/>
      <c r="E150" s="363">
        <v>45126</v>
      </c>
      <c r="F150" s="363">
        <v>45131</v>
      </c>
      <c r="G150" s="363">
        <v>45141</v>
      </c>
    </row>
    <row r="151" spans="1:8" ht="12.75" customHeight="1">
      <c r="A151" s="331"/>
      <c r="B151" s="363" t="s">
        <v>2384</v>
      </c>
      <c r="C151" s="363" t="s">
        <v>372</v>
      </c>
      <c r="D151" s="916"/>
      <c r="E151" s="363">
        <v>45133</v>
      </c>
      <c r="F151" s="363">
        <v>45138</v>
      </c>
      <c r="G151" s="363">
        <v>45148</v>
      </c>
    </row>
    <row r="152" spans="1:8" ht="12.75" customHeight="1">
      <c r="A152" s="331"/>
      <c r="B152" s="363"/>
      <c r="C152" s="363"/>
      <c r="D152" s="917"/>
      <c r="E152" s="363">
        <v>45140</v>
      </c>
      <c r="F152" s="363">
        <v>45145</v>
      </c>
      <c r="G152" s="363">
        <v>45155</v>
      </c>
    </row>
    <row r="153" spans="1:8">
      <c r="A153" s="364"/>
      <c r="B153" s="364"/>
      <c r="C153" s="364"/>
      <c r="D153" s="364"/>
      <c r="E153" s="364"/>
      <c r="F153" s="364"/>
      <c r="G153" s="358"/>
    </row>
    <row r="154" spans="1:8" ht="15.75">
      <c r="A154" s="362" t="s">
        <v>98</v>
      </c>
      <c r="B154" s="362"/>
      <c r="C154" s="362"/>
      <c r="D154" s="362"/>
      <c r="E154" s="362"/>
      <c r="F154" s="362"/>
      <c r="G154" s="362"/>
    </row>
    <row r="155" spans="1:8" ht="14.1" customHeight="1">
      <c r="A155" s="331" t="s">
        <v>2383</v>
      </c>
      <c r="B155" s="910" t="s">
        <v>22</v>
      </c>
      <c r="C155" s="910" t="s">
        <v>23</v>
      </c>
      <c r="D155" s="910" t="s">
        <v>24</v>
      </c>
      <c r="E155" s="910" t="s">
        <v>2287</v>
      </c>
      <c r="F155" s="347" t="s">
        <v>229</v>
      </c>
      <c r="G155" s="347" t="s">
        <v>2383</v>
      </c>
      <c r="H155" s="324" t="s">
        <v>2300</v>
      </c>
    </row>
    <row r="156" spans="1:8" ht="14.1" customHeight="1">
      <c r="A156" s="331" t="s">
        <v>2382</v>
      </c>
      <c r="B156" s="952"/>
      <c r="C156" s="911"/>
      <c r="D156" s="911"/>
      <c r="E156" s="911"/>
      <c r="F156" s="347" t="s">
        <v>26</v>
      </c>
      <c r="G156" s="347" t="s">
        <v>27</v>
      </c>
    </row>
    <row r="157" spans="1:8" ht="13.5" customHeight="1">
      <c r="A157" s="331"/>
      <c r="B157" s="363" t="s">
        <v>2381</v>
      </c>
      <c r="C157" s="363" t="s">
        <v>2380</v>
      </c>
      <c r="D157" s="915" t="s">
        <v>2379</v>
      </c>
      <c r="E157" s="363">
        <v>45103</v>
      </c>
      <c r="F157" s="363">
        <v>45108</v>
      </c>
      <c r="G157" s="363">
        <v>45123</v>
      </c>
    </row>
    <row r="158" spans="1:8" ht="13.5" customHeight="1">
      <c r="A158" s="331"/>
      <c r="B158" s="363" t="s">
        <v>252</v>
      </c>
      <c r="C158" s="363" t="s">
        <v>2378</v>
      </c>
      <c r="D158" s="916"/>
      <c r="E158" s="363">
        <v>45110</v>
      </c>
      <c r="F158" s="363">
        <v>45115</v>
      </c>
      <c r="G158" s="363">
        <v>45130</v>
      </c>
    </row>
    <row r="159" spans="1:8" ht="13.5" customHeight="1">
      <c r="A159" s="331"/>
      <c r="B159" s="363" t="s">
        <v>2377</v>
      </c>
      <c r="C159" s="363" t="s">
        <v>2376</v>
      </c>
      <c r="D159" s="916"/>
      <c r="E159" s="363">
        <v>45117</v>
      </c>
      <c r="F159" s="363">
        <v>45122</v>
      </c>
      <c r="G159" s="363">
        <v>45137</v>
      </c>
    </row>
    <row r="160" spans="1:8" ht="13.5" customHeight="1">
      <c r="A160" s="331"/>
      <c r="B160" s="363" t="s">
        <v>2375</v>
      </c>
      <c r="C160" s="363" t="s">
        <v>2374</v>
      </c>
      <c r="D160" s="916"/>
      <c r="E160" s="363">
        <v>45124</v>
      </c>
      <c r="F160" s="363">
        <v>45129</v>
      </c>
      <c r="G160" s="363">
        <v>45144</v>
      </c>
    </row>
    <row r="161" spans="1:8" ht="13.5" customHeight="1">
      <c r="A161" s="331"/>
      <c r="B161" s="363" t="s">
        <v>2373</v>
      </c>
      <c r="C161" s="363" t="s">
        <v>2372</v>
      </c>
      <c r="D161" s="916"/>
      <c r="E161" s="363">
        <v>45131</v>
      </c>
      <c r="F161" s="363">
        <v>45136</v>
      </c>
      <c r="G161" s="363">
        <v>45151</v>
      </c>
    </row>
    <row r="162" spans="1:8" ht="13.5" customHeight="1">
      <c r="A162" s="331"/>
      <c r="B162" s="363"/>
      <c r="C162" s="363"/>
      <c r="D162" s="917"/>
      <c r="E162" s="363">
        <v>45138</v>
      </c>
      <c r="F162" s="363">
        <v>45143</v>
      </c>
      <c r="G162" s="363">
        <v>45158</v>
      </c>
    </row>
    <row r="163" spans="1:8">
      <c r="A163" s="331"/>
      <c r="B163" s="358"/>
      <c r="C163" s="358"/>
    </row>
    <row r="164" spans="1:8" ht="15.75">
      <c r="A164" s="362" t="s">
        <v>112</v>
      </c>
      <c r="B164" s="362"/>
      <c r="C164" s="362"/>
      <c r="D164" s="362"/>
      <c r="E164" s="362"/>
      <c r="F164" s="362"/>
      <c r="G164" s="362"/>
    </row>
    <row r="165" spans="1:8">
      <c r="A165" s="331" t="s">
        <v>2371</v>
      </c>
      <c r="B165" s="910" t="s">
        <v>22</v>
      </c>
      <c r="C165" s="910" t="s">
        <v>23</v>
      </c>
      <c r="D165" s="910" t="s">
        <v>24</v>
      </c>
      <c r="E165" s="910" t="s">
        <v>2287</v>
      </c>
      <c r="F165" s="347" t="s">
        <v>229</v>
      </c>
      <c r="G165" s="347" t="s">
        <v>124</v>
      </c>
      <c r="H165" s="324" t="s">
        <v>2240</v>
      </c>
    </row>
    <row r="166" spans="1:8">
      <c r="A166" s="330" t="s">
        <v>2370</v>
      </c>
      <c r="B166" s="911"/>
      <c r="C166" s="911"/>
      <c r="D166" s="911"/>
      <c r="E166" s="911"/>
      <c r="F166" s="347" t="s">
        <v>26</v>
      </c>
      <c r="G166" s="347" t="s">
        <v>27</v>
      </c>
    </row>
    <row r="167" spans="1:8" ht="13.5" customHeight="1">
      <c r="A167" s="331"/>
      <c r="B167" s="346" t="s">
        <v>2325</v>
      </c>
      <c r="C167" s="346" t="s">
        <v>208</v>
      </c>
      <c r="D167" s="347" t="s">
        <v>2284</v>
      </c>
      <c r="E167" s="346">
        <v>45104</v>
      </c>
      <c r="F167" s="346">
        <v>45111</v>
      </c>
      <c r="G167" s="346">
        <v>45134</v>
      </c>
    </row>
    <row r="168" spans="1:8" ht="13.5" customHeight="1">
      <c r="A168" s="331"/>
      <c r="B168" s="346" t="s">
        <v>2324</v>
      </c>
      <c r="C168" s="346" t="s">
        <v>1594</v>
      </c>
      <c r="D168" s="347" t="s">
        <v>2284</v>
      </c>
      <c r="E168" s="346">
        <v>45111</v>
      </c>
      <c r="F168" s="346">
        <v>45118</v>
      </c>
      <c r="G168" s="346">
        <v>45141</v>
      </c>
    </row>
    <row r="169" spans="1:8" ht="13.5" customHeight="1">
      <c r="A169" s="331"/>
      <c r="B169" s="346" t="s">
        <v>2328</v>
      </c>
      <c r="C169" s="346" t="s">
        <v>1593</v>
      </c>
      <c r="D169" s="347" t="s">
        <v>2284</v>
      </c>
      <c r="E169" s="346">
        <v>45118</v>
      </c>
      <c r="F169" s="346">
        <v>45125</v>
      </c>
      <c r="G169" s="346">
        <v>45148</v>
      </c>
    </row>
    <row r="170" spans="1:8" ht="13.5" customHeight="1">
      <c r="A170" s="331"/>
      <c r="B170" s="346" t="s">
        <v>2322</v>
      </c>
      <c r="C170" s="346" t="s">
        <v>1592</v>
      </c>
      <c r="D170" s="347" t="s">
        <v>2284</v>
      </c>
      <c r="E170" s="346">
        <v>45125</v>
      </c>
      <c r="F170" s="346">
        <v>45132</v>
      </c>
      <c r="G170" s="346">
        <v>45155</v>
      </c>
    </row>
    <row r="171" spans="1:8" ht="13.5" customHeight="1">
      <c r="A171" s="331"/>
      <c r="B171" s="346"/>
      <c r="C171" s="346"/>
      <c r="D171" s="347" t="s">
        <v>2284</v>
      </c>
      <c r="E171" s="346">
        <v>45132</v>
      </c>
      <c r="F171" s="346">
        <v>45139</v>
      </c>
      <c r="G171" s="346">
        <v>45162</v>
      </c>
    </row>
    <row r="173" spans="1:8">
      <c r="A173" s="331" t="s">
        <v>2369</v>
      </c>
      <c r="B173" s="941" t="s">
        <v>22</v>
      </c>
      <c r="C173" s="910" t="s">
        <v>23</v>
      </c>
      <c r="D173" s="910" t="s">
        <v>24</v>
      </c>
      <c r="E173" s="910" t="s">
        <v>2287</v>
      </c>
      <c r="F173" s="347" t="s">
        <v>229</v>
      </c>
      <c r="G173" s="347" t="s">
        <v>116</v>
      </c>
      <c r="H173" s="324" t="s">
        <v>2240</v>
      </c>
    </row>
    <row r="174" spans="1:8">
      <c r="A174" s="331" t="s">
        <v>2356</v>
      </c>
      <c r="B174" s="941"/>
      <c r="C174" s="911"/>
      <c r="D174" s="911"/>
      <c r="E174" s="911"/>
      <c r="F174" s="347" t="s">
        <v>26</v>
      </c>
      <c r="G174" s="347" t="s">
        <v>27</v>
      </c>
    </row>
    <row r="175" spans="1:8" ht="13.5" customHeight="1">
      <c r="A175" s="344"/>
      <c r="B175" s="359" t="s">
        <v>2355</v>
      </c>
      <c r="C175" s="359" t="s">
        <v>2354</v>
      </c>
      <c r="D175" s="918" t="s">
        <v>2231</v>
      </c>
      <c r="E175" s="359">
        <v>45105</v>
      </c>
      <c r="F175" s="359">
        <v>45112</v>
      </c>
      <c r="G175" s="359">
        <v>45147</v>
      </c>
    </row>
    <row r="176" spans="1:8" ht="13.5" customHeight="1">
      <c r="A176" s="331"/>
      <c r="B176" s="359" t="s">
        <v>2353</v>
      </c>
      <c r="C176" s="359" t="s">
        <v>331</v>
      </c>
      <c r="D176" s="919"/>
      <c r="E176" s="359">
        <v>45112</v>
      </c>
      <c r="F176" s="359">
        <v>45119</v>
      </c>
      <c r="G176" s="359">
        <v>45154</v>
      </c>
    </row>
    <row r="177" spans="1:8" ht="13.5" customHeight="1">
      <c r="A177" s="331"/>
      <c r="B177" s="359" t="s">
        <v>2352</v>
      </c>
      <c r="C177" s="359" t="s">
        <v>165</v>
      </c>
      <c r="D177" s="919"/>
      <c r="E177" s="359">
        <v>45119</v>
      </c>
      <c r="F177" s="359">
        <v>45126</v>
      </c>
      <c r="G177" s="359">
        <v>45161</v>
      </c>
    </row>
    <row r="178" spans="1:8" ht="13.5" customHeight="1">
      <c r="A178" s="331"/>
      <c r="B178" s="359" t="s">
        <v>2351</v>
      </c>
      <c r="C178" s="359" t="s">
        <v>2350</v>
      </c>
      <c r="D178" s="919"/>
      <c r="E178" s="359">
        <v>45126</v>
      </c>
      <c r="F178" s="359">
        <v>45133</v>
      </c>
      <c r="G178" s="359">
        <v>45168</v>
      </c>
    </row>
    <row r="179" spans="1:8" ht="13.5" customHeight="1">
      <c r="A179" s="331"/>
      <c r="B179" s="359"/>
      <c r="C179" s="359"/>
      <c r="D179" s="919"/>
      <c r="E179" s="359">
        <v>45133</v>
      </c>
      <c r="F179" s="359">
        <v>45140</v>
      </c>
      <c r="G179" s="359">
        <v>45175</v>
      </c>
    </row>
    <row r="180" spans="1:8" ht="13.5" customHeight="1">
      <c r="A180" s="331"/>
      <c r="B180" s="360"/>
      <c r="C180" s="360"/>
      <c r="D180" s="361"/>
      <c r="E180" s="360"/>
      <c r="F180" s="360"/>
      <c r="G180" s="360"/>
    </row>
    <row r="181" spans="1:8" ht="13.5" customHeight="1">
      <c r="A181" s="331" t="s">
        <v>2349</v>
      </c>
      <c r="B181" s="941" t="s">
        <v>22</v>
      </c>
      <c r="C181" s="910" t="s">
        <v>23</v>
      </c>
      <c r="D181" s="910" t="s">
        <v>24</v>
      </c>
      <c r="E181" s="910" t="s">
        <v>2287</v>
      </c>
      <c r="F181" s="347" t="s">
        <v>229</v>
      </c>
      <c r="G181" s="347" t="s">
        <v>2369</v>
      </c>
      <c r="H181" s="324" t="s">
        <v>2300</v>
      </c>
    </row>
    <row r="182" spans="1:8" ht="13.5" customHeight="1">
      <c r="A182" s="331"/>
      <c r="B182" s="941"/>
      <c r="C182" s="911"/>
      <c r="D182" s="911"/>
      <c r="E182" s="911"/>
      <c r="F182" s="347" t="s">
        <v>26</v>
      </c>
      <c r="G182" s="347" t="s">
        <v>27</v>
      </c>
    </row>
    <row r="183" spans="1:8" ht="13.5" customHeight="1">
      <c r="A183" s="331"/>
      <c r="B183" s="359" t="s">
        <v>2368</v>
      </c>
      <c r="C183" s="359" t="s">
        <v>1778</v>
      </c>
      <c r="D183" s="918" t="s">
        <v>2246</v>
      </c>
      <c r="E183" s="359">
        <v>45107</v>
      </c>
      <c r="F183" s="359">
        <v>45114</v>
      </c>
      <c r="G183" s="359">
        <v>45154</v>
      </c>
    </row>
    <row r="184" spans="1:8" ht="13.5" customHeight="1">
      <c r="A184" s="331"/>
      <c r="B184" s="359" t="s">
        <v>2367</v>
      </c>
      <c r="C184" s="359" t="s">
        <v>1703</v>
      </c>
      <c r="D184" s="919"/>
      <c r="E184" s="359">
        <v>45114</v>
      </c>
      <c r="F184" s="359">
        <v>45121</v>
      </c>
      <c r="G184" s="359">
        <v>45161</v>
      </c>
    </row>
    <row r="185" spans="1:8" ht="13.5" customHeight="1">
      <c r="A185" s="331"/>
      <c r="B185" s="359" t="s">
        <v>2346</v>
      </c>
      <c r="C185" s="359" t="s">
        <v>1734</v>
      </c>
      <c r="D185" s="919"/>
      <c r="E185" s="359">
        <v>45121</v>
      </c>
      <c r="F185" s="359">
        <v>45128</v>
      </c>
      <c r="G185" s="359">
        <v>45168</v>
      </c>
    </row>
    <row r="186" spans="1:8" ht="13.5" customHeight="1">
      <c r="A186" s="331"/>
      <c r="B186" s="359" t="s">
        <v>2366</v>
      </c>
      <c r="C186" s="359" t="s">
        <v>1774</v>
      </c>
      <c r="D186" s="919"/>
      <c r="E186" s="359">
        <v>45128</v>
      </c>
      <c r="F186" s="359">
        <v>45135</v>
      </c>
      <c r="G186" s="359">
        <v>45175</v>
      </c>
    </row>
    <row r="187" spans="1:8" ht="13.5" customHeight="1">
      <c r="A187" s="331"/>
      <c r="B187" s="359"/>
      <c r="C187" s="359"/>
      <c r="D187" s="920"/>
      <c r="E187" s="359">
        <v>45135</v>
      </c>
      <c r="F187" s="359">
        <v>45142</v>
      </c>
      <c r="G187" s="359">
        <v>45182</v>
      </c>
    </row>
    <row r="188" spans="1:8" ht="13.5" customHeight="1">
      <c r="A188" s="331" t="s">
        <v>118</v>
      </c>
      <c r="B188" s="360"/>
      <c r="C188" s="360"/>
      <c r="D188" s="361"/>
      <c r="E188" s="360"/>
      <c r="F188" s="360"/>
      <c r="G188" s="360"/>
    </row>
    <row r="189" spans="1:8" ht="13.5" customHeight="1">
      <c r="A189" s="331" t="s">
        <v>2349</v>
      </c>
      <c r="B189" s="910" t="s">
        <v>22</v>
      </c>
      <c r="C189" s="910" t="s">
        <v>23</v>
      </c>
      <c r="D189" s="910" t="s">
        <v>24</v>
      </c>
      <c r="E189" s="910" t="s">
        <v>2287</v>
      </c>
      <c r="F189" s="347" t="s">
        <v>229</v>
      </c>
      <c r="G189" s="347" t="s">
        <v>119</v>
      </c>
      <c r="H189" s="324" t="s">
        <v>2235</v>
      </c>
    </row>
    <row r="190" spans="1:8" ht="13.5" customHeight="1">
      <c r="A190" s="331"/>
      <c r="B190" s="911"/>
      <c r="C190" s="911"/>
      <c r="D190" s="911"/>
      <c r="E190" s="911"/>
      <c r="F190" s="347" t="s">
        <v>26</v>
      </c>
      <c r="G190" s="347" t="s">
        <v>27</v>
      </c>
    </row>
    <row r="191" spans="1:8" ht="13.5" customHeight="1">
      <c r="A191" s="331"/>
      <c r="B191" s="359" t="s">
        <v>2365</v>
      </c>
      <c r="C191" s="359" t="s">
        <v>2364</v>
      </c>
      <c r="D191" s="918" t="s">
        <v>2296</v>
      </c>
      <c r="E191" s="359">
        <v>45107</v>
      </c>
      <c r="F191" s="359">
        <v>45114</v>
      </c>
      <c r="G191" s="359">
        <v>45144</v>
      </c>
    </row>
    <row r="192" spans="1:8" ht="13.5" customHeight="1">
      <c r="A192" s="331"/>
      <c r="B192" s="359" t="s">
        <v>2363</v>
      </c>
      <c r="C192" s="359" t="s">
        <v>2362</v>
      </c>
      <c r="D192" s="919"/>
      <c r="E192" s="359">
        <v>45114</v>
      </c>
      <c r="F192" s="359">
        <v>45121</v>
      </c>
      <c r="G192" s="359">
        <v>45151</v>
      </c>
    </row>
    <row r="193" spans="1:8" ht="13.5" customHeight="1">
      <c r="A193" s="331"/>
      <c r="B193" s="359" t="s">
        <v>2361</v>
      </c>
      <c r="C193" s="359" t="s">
        <v>2360</v>
      </c>
      <c r="D193" s="919"/>
      <c r="E193" s="359">
        <v>45121</v>
      </c>
      <c r="F193" s="359">
        <v>45128</v>
      </c>
      <c r="G193" s="359">
        <v>45158</v>
      </c>
    </row>
    <row r="194" spans="1:8" ht="13.5" customHeight="1">
      <c r="A194" s="331"/>
      <c r="B194" s="359" t="s">
        <v>2359</v>
      </c>
      <c r="C194" s="359" t="s">
        <v>2358</v>
      </c>
      <c r="D194" s="919"/>
      <c r="E194" s="359">
        <v>45128</v>
      </c>
      <c r="F194" s="359">
        <v>45135</v>
      </c>
      <c r="G194" s="359">
        <v>45165</v>
      </c>
    </row>
    <row r="195" spans="1:8" ht="13.5" customHeight="1">
      <c r="A195" s="331"/>
      <c r="B195" s="359"/>
      <c r="C195" s="359"/>
      <c r="D195" s="920"/>
      <c r="E195" s="359">
        <v>45135</v>
      </c>
      <c r="F195" s="359">
        <v>45142</v>
      </c>
      <c r="G195" s="359">
        <v>45172</v>
      </c>
    </row>
    <row r="196" spans="1:8" ht="13.5" customHeight="1">
      <c r="B196" s="360"/>
      <c r="C196" s="360"/>
      <c r="D196" s="361"/>
      <c r="E196" s="360"/>
      <c r="F196" s="360"/>
      <c r="G196" s="360"/>
    </row>
    <row r="197" spans="1:8" ht="13.5" customHeight="1">
      <c r="A197" s="331" t="s">
        <v>2357</v>
      </c>
      <c r="B197" s="910" t="s">
        <v>22</v>
      </c>
      <c r="C197" s="910" t="s">
        <v>23</v>
      </c>
      <c r="D197" s="910" t="s">
        <v>24</v>
      </c>
      <c r="E197" s="910" t="s">
        <v>2287</v>
      </c>
      <c r="F197" s="347" t="s">
        <v>229</v>
      </c>
      <c r="G197" s="347" t="s">
        <v>115</v>
      </c>
      <c r="H197" s="324" t="s">
        <v>2240</v>
      </c>
    </row>
    <row r="198" spans="1:8" ht="13.5" customHeight="1">
      <c r="A198" s="331" t="s">
        <v>2356</v>
      </c>
      <c r="B198" s="911"/>
      <c r="C198" s="911"/>
      <c r="D198" s="911"/>
      <c r="E198" s="911"/>
      <c r="F198" s="347" t="s">
        <v>26</v>
      </c>
      <c r="G198" s="347" t="s">
        <v>27</v>
      </c>
    </row>
    <row r="199" spans="1:8" ht="13.5" customHeight="1">
      <c r="A199" s="344"/>
      <c r="B199" s="359" t="s">
        <v>2355</v>
      </c>
      <c r="C199" s="359" t="s">
        <v>2354</v>
      </c>
      <c r="D199" s="918" t="s">
        <v>2231</v>
      </c>
      <c r="E199" s="359">
        <v>45105</v>
      </c>
      <c r="F199" s="359">
        <v>45112</v>
      </c>
      <c r="G199" s="359">
        <v>45149</v>
      </c>
    </row>
    <row r="200" spans="1:8" ht="13.5" customHeight="1">
      <c r="A200" s="344"/>
      <c r="B200" s="359" t="s">
        <v>2353</v>
      </c>
      <c r="C200" s="359" t="s">
        <v>331</v>
      </c>
      <c r="D200" s="919"/>
      <c r="E200" s="359">
        <f t="shared" ref="E200:G203" si="1">E199+7</f>
        <v>45112</v>
      </c>
      <c r="F200" s="359">
        <f t="shared" si="1"/>
        <v>45119</v>
      </c>
      <c r="G200" s="359">
        <f t="shared" si="1"/>
        <v>45156</v>
      </c>
    </row>
    <row r="201" spans="1:8" ht="13.5" customHeight="1">
      <c r="A201" s="344"/>
      <c r="B201" s="359" t="s">
        <v>2352</v>
      </c>
      <c r="C201" s="359" t="s">
        <v>165</v>
      </c>
      <c r="D201" s="919"/>
      <c r="E201" s="359">
        <f t="shared" si="1"/>
        <v>45119</v>
      </c>
      <c r="F201" s="359">
        <f t="shared" si="1"/>
        <v>45126</v>
      </c>
      <c r="G201" s="359">
        <f t="shared" si="1"/>
        <v>45163</v>
      </c>
    </row>
    <row r="202" spans="1:8" ht="13.5" customHeight="1">
      <c r="A202" s="344"/>
      <c r="B202" s="359" t="s">
        <v>2351</v>
      </c>
      <c r="C202" s="359" t="s">
        <v>2350</v>
      </c>
      <c r="D202" s="919"/>
      <c r="E202" s="359">
        <f t="shared" si="1"/>
        <v>45126</v>
      </c>
      <c r="F202" s="359">
        <f t="shared" si="1"/>
        <v>45133</v>
      </c>
      <c r="G202" s="359">
        <f t="shared" si="1"/>
        <v>45170</v>
      </c>
    </row>
    <row r="203" spans="1:8" ht="13.5" customHeight="1">
      <c r="A203" s="344"/>
      <c r="B203" s="359"/>
      <c r="C203" s="359"/>
      <c r="D203" s="920"/>
      <c r="E203" s="359">
        <f t="shared" si="1"/>
        <v>45133</v>
      </c>
      <c r="F203" s="359">
        <f t="shared" si="1"/>
        <v>45140</v>
      </c>
      <c r="G203" s="359">
        <f t="shared" si="1"/>
        <v>45177</v>
      </c>
    </row>
    <row r="204" spans="1:8" ht="13.5" customHeight="1">
      <c r="A204" s="331"/>
      <c r="B204" s="360"/>
      <c r="C204" s="360"/>
    </row>
    <row r="205" spans="1:8" ht="13.5" customHeight="1">
      <c r="A205" s="331" t="s">
        <v>2349</v>
      </c>
      <c r="B205" s="910" t="s">
        <v>22</v>
      </c>
      <c r="C205" s="910" t="s">
        <v>23</v>
      </c>
      <c r="D205" s="910" t="s">
        <v>24</v>
      </c>
      <c r="E205" s="910" t="s">
        <v>2287</v>
      </c>
      <c r="F205" s="347" t="s">
        <v>229</v>
      </c>
      <c r="G205" s="347" t="s">
        <v>115</v>
      </c>
      <c r="H205" s="324" t="s">
        <v>2240</v>
      </c>
    </row>
    <row r="206" spans="1:8" ht="13.5" customHeight="1">
      <c r="A206" s="331"/>
      <c r="B206" s="911"/>
      <c r="C206" s="911"/>
      <c r="D206" s="911"/>
      <c r="E206" s="911"/>
      <c r="F206" s="347" t="s">
        <v>26</v>
      </c>
      <c r="G206" s="347" t="s">
        <v>27</v>
      </c>
    </row>
    <row r="207" spans="1:8" ht="13.5" customHeight="1">
      <c r="A207" s="331"/>
      <c r="B207" s="359" t="s">
        <v>2348</v>
      </c>
      <c r="C207" s="359" t="s">
        <v>1778</v>
      </c>
      <c r="D207" s="918" t="s">
        <v>2246</v>
      </c>
      <c r="E207" s="359">
        <v>45107</v>
      </c>
      <c r="F207" s="359">
        <v>45114</v>
      </c>
      <c r="G207" s="359">
        <v>45151</v>
      </c>
    </row>
    <row r="208" spans="1:8" ht="13.5" customHeight="1">
      <c r="A208" s="331"/>
      <c r="B208" s="359" t="s">
        <v>2347</v>
      </c>
      <c r="C208" s="359" t="s">
        <v>1703</v>
      </c>
      <c r="D208" s="919"/>
      <c r="E208" s="359">
        <v>45114</v>
      </c>
      <c r="F208" s="359">
        <v>45121</v>
      </c>
      <c r="G208" s="359">
        <v>45158</v>
      </c>
    </row>
    <row r="209" spans="1:8" ht="13.5" customHeight="1">
      <c r="A209" s="331"/>
      <c r="B209" s="359" t="s">
        <v>2346</v>
      </c>
      <c r="C209" s="359" t="s">
        <v>1734</v>
      </c>
      <c r="D209" s="919"/>
      <c r="E209" s="359">
        <v>45121</v>
      </c>
      <c r="F209" s="359">
        <v>45128</v>
      </c>
      <c r="G209" s="359">
        <v>45165</v>
      </c>
    </row>
    <row r="210" spans="1:8" ht="13.5" customHeight="1">
      <c r="A210" s="331"/>
      <c r="B210" s="359" t="s">
        <v>2345</v>
      </c>
      <c r="C210" s="359" t="s">
        <v>1774</v>
      </c>
      <c r="D210" s="919"/>
      <c r="E210" s="359">
        <v>45128</v>
      </c>
      <c r="F210" s="359">
        <v>45135</v>
      </c>
      <c r="G210" s="359">
        <v>45172</v>
      </c>
    </row>
    <row r="211" spans="1:8" ht="13.5" customHeight="1">
      <c r="A211" s="331"/>
      <c r="B211" s="359"/>
      <c r="C211" s="359"/>
      <c r="D211" s="920"/>
      <c r="E211" s="359">
        <v>45135</v>
      </c>
      <c r="F211" s="359">
        <v>45142</v>
      </c>
      <c r="G211" s="359">
        <v>45179</v>
      </c>
    </row>
    <row r="212" spans="1:8">
      <c r="B212" s="359"/>
      <c r="C212" s="359"/>
      <c r="F212" s="358"/>
      <c r="G212" s="358"/>
    </row>
    <row r="213" spans="1:8">
      <c r="A213" s="331" t="s">
        <v>2344</v>
      </c>
      <c r="B213" s="936" t="s">
        <v>22</v>
      </c>
      <c r="C213" s="936" t="s">
        <v>23</v>
      </c>
      <c r="D213" s="936" t="s">
        <v>24</v>
      </c>
      <c r="E213" s="936" t="s">
        <v>2287</v>
      </c>
      <c r="F213" s="326" t="s">
        <v>229</v>
      </c>
      <c r="G213" s="326" t="s">
        <v>122</v>
      </c>
      <c r="H213" s="332" t="s">
        <v>2240</v>
      </c>
    </row>
    <row r="214" spans="1:8">
      <c r="A214" s="331" t="s">
        <v>2319</v>
      </c>
      <c r="B214" s="937"/>
      <c r="C214" s="937"/>
      <c r="D214" s="937"/>
      <c r="E214" s="937"/>
      <c r="F214" s="357" t="s">
        <v>26</v>
      </c>
      <c r="G214" s="357" t="s">
        <v>27</v>
      </c>
    </row>
    <row r="215" spans="1:8" ht="13.5" customHeight="1">
      <c r="B215" s="352" t="s">
        <v>2343</v>
      </c>
      <c r="C215" s="352" t="s">
        <v>2342</v>
      </c>
      <c r="D215" s="921" t="s">
        <v>2231</v>
      </c>
      <c r="E215" s="352">
        <v>45104</v>
      </c>
      <c r="F215" s="352">
        <v>45110</v>
      </c>
      <c r="G215" s="352">
        <v>45146</v>
      </c>
    </row>
    <row r="216" spans="1:8" ht="13.5" customHeight="1">
      <c r="B216" s="352" t="s">
        <v>2341</v>
      </c>
      <c r="C216" s="352" t="s">
        <v>2340</v>
      </c>
      <c r="D216" s="922"/>
      <c r="E216" s="352">
        <v>45111</v>
      </c>
      <c r="F216" s="352">
        <v>45117</v>
      </c>
      <c r="G216" s="352">
        <v>45153</v>
      </c>
    </row>
    <row r="217" spans="1:8" ht="13.5" customHeight="1">
      <c r="B217" s="352" t="s">
        <v>2339</v>
      </c>
      <c r="C217" s="352" t="s">
        <v>1176</v>
      </c>
      <c r="D217" s="922"/>
      <c r="E217" s="352">
        <v>45118</v>
      </c>
      <c r="F217" s="352">
        <v>45124</v>
      </c>
      <c r="G217" s="352">
        <v>45160</v>
      </c>
    </row>
    <row r="218" spans="1:8" ht="13.5" customHeight="1">
      <c r="B218" s="352" t="s">
        <v>2338</v>
      </c>
      <c r="C218" s="352" t="s">
        <v>2337</v>
      </c>
      <c r="D218" s="922"/>
      <c r="E218" s="352">
        <v>45125</v>
      </c>
      <c r="F218" s="352">
        <v>45131</v>
      </c>
      <c r="G218" s="352">
        <v>45167</v>
      </c>
    </row>
    <row r="219" spans="1:8" ht="13.5" customHeight="1">
      <c r="B219" s="352" t="s">
        <v>2336</v>
      </c>
      <c r="C219" s="352" t="s">
        <v>2335</v>
      </c>
      <c r="D219" s="922"/>
      <c r="E219" s="352">
        <v>45132</v>
      </c>
      <c r="F219" s="352">
        <v>45138</v>
      </c>
      <c r="G219" s="352">
        <v>45174</v>
      </c>
    </row>
    <row r="220" spans="1:8" ht="13.5" customHeight="1">
      <c r="B220" s="352"/>
      <c r="C220" s="352"/>
      <c r="D220" s="923"/>
      <c r="E220" s="352">
        <v>45139</v>
      </c>
      <c r="F220" s="352">
        <v>45145</v>
      </c>
      <c r="G220" s="352">
        <v>45181</v>
      </c>
    </row>
    <row r="222" spans="1:8" s="332" customFormat="1">
      <c r="A222" s="331" t="s">
        <v>121</v>
      </c>
      <c r="B222" s="951" t="s">
        <v>22</v>
      </c>
      <c r="C222" s="951" t="s">
        <v>23</v>
      </c>
      <c r="D222" s="951" t="s">
        <v>24</v>
      </c>
      <c r="E222" s="951" t="s">
        <v>2287</v>
      </c>
      <c r="F222" s="326" t="s">
        <v>229</v>
      </c>
      <c r="G222" s="326" t="s">
        <v>121</v>
      </c>
      <c r="H222" s="332" t="s">
        <v>2240</v>
      </c>
    </row>
    <row r="223" spans="1:8">
      <c r="A223" s="356" t="s">
        <v>2334</v>
      </c>
      <c r="B223" s="951"/>
      <c r="C223" s="951"/>
      <c r="D223" s="951"/>
      <c r="E223" s="951"/>
      <c r="F223" s="326" t="s">
        <v>26</v>
      </c>
      <c r="G223" s="326" t="s">
        <v>27</v>
      </c>
    </row>
    <row r="224" spans="1:8" ht="13.5" customHeight="1">
      <c r="B224" s="346" t="s">
        <v>2325</v>
      </c>
      <c r="C224" s="346" t="s">
        <v>208</v>
      </c>
      <c r="D224" s="921" t="s">
        <v>2231</v>
      </c>
      <c r="E224" s="352">
        <v>45104</v>
      </c>
      <c r="F224" s="352">
        <v>45111</v>
      </c>
      <c r="G224" s="342">
        <v>45147</v>
      </c>
    </row>
    <row r="225" spans="1:8" ht="13.5" customHeight="1">
      <c r="B225" s="346" t="s">
        <v>2324</v>
      </c>
      <c r="C225" s="346" t="s">
        <v>1594</v>
      </c>
      <c r="D225" s="922"/>
      <c r="E225" s="352">
        <v>45111</v>
      </c>
      <c r="F225" s="352">
        <v>45118</v>
      </c>
      <c r="G225" s="342">
        <v>45154</v>
      </c>
    </row>
    <row r="226" spans="1:8" ht="13.5" customHeight="1">
      <c r="B226" s="346" t="s">
        <v>2328</v>
      </c>
      <c r="C226" s="346" t="s">
        <v>1593</v>
      </c>
      <c r="D226" s="922"/>
      <c r="E226" s="352">
        <v>45118</v>
      </c>
      <c r="F226" s="352">
        <v>45125</v>
      </c>
      <c r="G226" s="342">
        <v>45161</v>
      </c>
    </row>
    <row r="227" spans="1:8" ht="13.5" customHeight="1">
      <c r="B227" s="346" t="s">
        <v>2322</v>
      </c>
      <c r="C227" s="346" t="s">
        <v>1592</v>
      </c>
      <c r="D227" s="922"/>
      <c r="E227" s="352">
        <v>45125</v>
      </c>
      <c r="F227" s="352">
        <v>45132</v>
      </c>
      <c r="G227" s="342">
        <v>45168</v>
      </c>
    </row>
    <row r="228" spans="1:8" ht="13.5" customHeight="1">
      <c r="B228" s="346"/>
      <c r="C228" s="346"/>
      <c r="D228" s="923"/>
      <c r="E228" s="352">
        <v>45132</v>
      </c>
      <c r="F228" s="352">
        <v>45139</v>
      </c>
      <c r="G228" s="342">
        <v>45175</v>
      </c>
    </row>
    <row r="229" spans="1:8">
      <c r="A229" s="331"/>
      <c r="B229" s="331"/>
      <c r="C229" s="354"/>
      <c r="D229" s="350"/>
      <c r="E229" s="350"/>
      <c r="F229" s="350"/>
      <c r="G229" s="350"/>
    </row>
    <row r="230" spans="1:8">
      <c r="A230" s="328" t="s">
        <v>2333</v>
      </c>
      <c r="B230" s="949" t="s">
        <v>22</v>
      </c>
      <c r="C230" s="949" t="s">
        <v>23</v>
      </c>
      <c r="D230" s="936" t="s">
        <v>24</v>
      </c>
      <c r="E230" s="936" t="s">
        <v>2287</v>
      </c>
      <c r="F230" s="326" t="s">
        <v>229</v>
      </c>
      <c r="G230" s="326" t="s">
        <v>2</v>
      </c>
      <c r="H230" s="332" t="s">
        <v>2240</v>
      </c>
    </row>
    <row r="231" spans="1:8">
      <c r="A231" s="355" t="s">
        <v>2332</v>
      </c>
      <c r="B231" s="950"/>
      <c r="C231" s="950"/>
      <c r="D231" s="937"/>
      <c r="E231" s="937"/>
      <c r="F231" s="326" t="s">
        <v>26</v>
      </c>
      <c r="G231" s="326" t="s">
        <v>27</v>
      </c>
    </row>
    <row r="232" spans="1:8" s="327" customFormat="1" ht="13.5" customHeight="1">
      <c r="A232" s="353"/>
      <c r="B232" s="346" t="s">
        <v>2325</v>
      </c>
      <c r="C232" s="346" t="s">
        <v>208</v>
      </c>
      <c r="D232" s="933" t="s">
        <v>2331</v>
      </c>
      <c r="E232" s="351">
        <v>45103</v>
      </c>
      <c r="F232" s="351">
        <v>45111</v>
      </c>
      <c r="G232" s="351">
        <v>45152</v>
      </c>
    </row>
    <row r="233" spans="1:8" s="327" customFormat="1" ht="13.5" customHeight="1">
      <c r="A233" s="353"/>
      <c r="B233" s="346" t="s">
        <v>2324</v>
      </c>
      <c r="C233" s="346" t="s">
        <v>1594</v>
      </c>
      <c r="D233" s="934"/>
      <c r="E233" s="351">
        <v>45110</v>
      </c>
      <c r="F233" s="351">
        <v>45118</v>
      </c>
      <c r="G233" s="351">
        <v>45159</v>
      </c>
    </row>
    <row r="234" spans="1:8" s="327" customFormat="1" ht="13.5" customHeight="1">
      <c r="A234" s="353"/>
      <c r="B234" s="346" t="s">
        <v>2328</v>
      </c>
      <c r="C234" s="346" t="s">
        <v>1593</v>
      </c>
      <c r="D234" s="934"/>
      <c r="E234" s="351">
        <v>45117</v>
      </c>
      <c r="F234" s="351">
        <v>45125</v>
      </c>
      <c r="G234" s="351">
        <v>45166</v>
      </c>
    </row>
    <row r="235" spans="1:8" s="327" customFormat="1" ht="13.5" customHeight="1">
      <c r="A235" s="353"/>
      <c r="B235" s="346" t="s">
        <v>2322</v>
      </c>
      <c r="C235" s="346" t="s">
        <v>1592</v>
      </c>
      <c r="D235" s="934"/>
      <c r="E235" s="351">
        <v>45124</v>
      </c>
      <c r="F235" s="351">
        <v>45132</v>
      </c>
      <c r="G235" s="351">
        <v>45173</v>
      </c>
    </row>
    <row r="236" spans="1:8" s="327" customFormat="1" ht="13.5" customHeight="1">
      <c r="A236" s="353"/>
      <c r="B236" s="346"/>
      <c r="C236" s="346"/>
      <c r="D236" s="935"/>
      <c r="E236" s="351">
        <v>45131</v>
      </c>
      <c r="F236" s="351">
        <v>45139</v>
      </c>
      <c r="G236" s="351">
        <v>45180</v>
      </c>
    </row>
    <row r="237" spans="1:8" s="327" customFormat="1" ht="13.5" customHeight="1">
      <c r="A237" s="353"/>
      <c r="B237" s="331"/>
      <c r="C237" s="354"/>
    </row>
    <row r="238" spans="1:8" s="327" customFormat="1" ht="13.5" customHeight="1">
      <c r="A238" s="353" t="s">
        <v>2330</v>
      </c>
      <c r="B238" s="949" t="s">
        <v>22</v>
      </c>
      <c r="C238" s="949" t="s">
        <v>23</v>
      </c>
      <c r="D238" s="936" t="s">
        <v>24</v>
      </c>
      <c r="E238" s="936" t="s">
        <v>2287</v>
      </c>
      <c r="F238" s="326" t="s">
        <v>229</v>
      </c>
      <c r="G238" s="326" t="s">
        <v>2330</v>
      </c>
      <c r="H238" s="332" t="s">
        <v>2240</v>
      </c>
    </row>
    <row r="239" spans="1:8" s="327" customFormat="1" ht="13.5" customHeight="1">
      <c r="A239" s="353" t="s">
        <v>2329</v>
      </c>
      <c r="B239" s="950"/>
      <c r="C239" s="950"/>
      <c r="D239" s="937"/>
      <c r="E239" s="937"/>
      <c r="F239" s="326" t="s">
        <v>26</v>
      </c>
      <c r="G239" s="326" t="s">
        <v>27</v>
      </c>
    </row>
    <row r="240" spans="1:8" s="327" customFormat="1" ht="13.5" customHeight="1">
      <c r="A240" s="353"/>
      <c r="B240" s="346" t="s">
        <v>2325</v>
      </c>
      <c r="C240" s="346" t="s">
        <v>208</v>
      </c>
      <c r="D240" s="933" t="s">
        <v>2231</v>
      </c>
      <c r="E240" s="352">
        <v>45104</v>
      </c>
      <c r="F240" s="352">
        <v>45111</v>
      </c>
      <c r="G240" s="351">
        <v>45141</v>
      </c>
    </row>
    <row r="241" spans="1:8" s="327" customFormat="1" ht="13.5" customHeight="1">
      <c r="A241" s="353"/>
      <c r="B241" s="346" t="s">
        <v>2324</v>
      </c>
      <c r="C241" s="346" t="s">
        <v>1594</v>
      </c>
      <c r="D241" s="934"/>
      <c r="E241" s="352">
        <v>45111</v>
      </c>
      <c r="F241" s="352">
        <v>45118</v>
      </c>
      <c r="G241" s="351">
        <v>45148</v>
      </c>
    </row>
    <row r="242" spans="1:8" s="327" customFormat="1" ht="13.5" customHeight="1">
      <c r="A242" s="353"/>
      <c r="B242" s="346" t="s">
        <v>2328</v>
      </c>
      <c r="C242" s="346" t="s">
        <v>1593</v>
      </c>
      <c r="D242" s="934"/>
      <c r="E242" s="352">
        <v>45118</v>
      </c>
      <c r="F242" s="352">
        <v>45125</v>
      </c>
      <c r="G242" s="351">
        <v>45155</v>
      </c>
    </row>
    <row r="243" spans="1:8" s="327" customFormat="1" ht="13.5" customHeight="1">
      <c r="A243" s="353"/>
      <c r="B243" s="346" t="s">
        <v>2322</v>
      </c>
      <c r="C243" s="346" t="s">
        <v>1592</v>
      </c>
      <c r="D243" s="934"/>
      <c r="E243" s="352">
        <v>45125</v>
      </c>
      <c r="F243" s="352">
        <v>45132</v>
      </c>
      <c r="G243" s="351">
        <v>45162</v>
      </c>
    </row>
    <row r="244" spans="1:8" s="327" customFormat="1" ht="13.5" customHeight="1">
      <c r="A244" s="353"/>
      <c r="B244" s="346"/>
      <c r="C244" s="346"/>
      <c r="D244" s="935"/>
      <c r="E244" s="352">
        <v>45132</v>
      </c>
      <c r="F244" s="352">
        <v>45139</v>
      </c>
      <c r="G244" s="351">
        <v>45169</v>
      </c>
    </row>
    <row r="245" spans="1:8">
      <c r="B245" s="350"/>
      <c r="C245" s="350"/>
      <c r="D245" s="350"/>
      <c r="E245" s="350"/>
      <c r="F245" s="349"/>
      <c r="G245" s="349"/>
    </row>
    <row r="246" spans="1:8">
      <c r="A246" s="331" t="s">
        <v>2327</v>
      </c>
      <c r="B246" s="910" t="s">
        <v>22</v>
      </c>
      <c r="C246" s="910" t="s">
        <v>23</v>
      </c>
      <c r="D246" s="910" t="s">
        <v>24</v>
      </c>
      <c r="E246" s="910" t="s">
        <v>2287</v>
      </c>
      <c r="F246" s="347" t="s">
        <v>229</v>
      </c>
      <c r="G246" s="347" t="s">
        <v>212</v>
      </c>
      <c r="H246" s="324" t="s">
        <v>2240</v>
      </c>
    </row>
    <row r="247" spans="1:8">
      <c r="A247" s="331" t="s">
        <v>2326</v>
      </c>
      <c r="B247" s="911"/>
      <c r="C247" s="911"/>
      <c r="D247" s="911"/>
      <c r="E247" s="911"/>
      <c r="F247" s="347" t="s">
        <v>26</v>
      </c>
      <c r="G247" s="347" t="s">
        <v>27</v>
      </c>
    </row>
    <row r="248" spans="1:8" ht="13.5" customHeight="1">
      <c r="A248" s="324" t="s">
        <v>621</v>
      </c>
      <c r="B248" s="346" t="s">
        <v>2325</v>
      </c>
      <c r="C248" s="346" t="s">
        <v>208</v>
      </c>
      <c r="D248" s="348" t="s">
        <v>2231</v>
      </c>
      <c r="E248" s="346">
        <v>45104</v>
      </c>
      <c r="F248" s="346">
        <v>45110</v>
      </c>
      <c r="G248" s="346">
        <v>45134</v>
      </c>
    </row>
    <row r="249" spans="1:8" ht="13.5" customHeight="1">
      <c r="A249" s="324" t="s">
        <v>621</v>
      </c>
      <c r="B249" s="346" t="s">
        <v>2324</v>
      </c>
      <c r="C249" s="346" t="s">
        <v>1594</v>
      </c>
      <c r="D249" s="348" t="s">
        <v>2231</v>
      </c>
      <c r="E249" s="346">
        <v>45111</v>
      </c>
      <c r="F249" s="346">
        <v>45117</v>
      </c>
      <c r="G249" s="346">
        <v>45141</v>
      </c>
    </row>
    <row r="250" spans="1:8" ht="13.5" customHeight="1">
      <c r="A250" s="324" t="s">
        <v>621</v>
      </c>
      <c r="B250" s="346" t="s">
        <v>2323</v>
      </c>
      <c r="C250" s="346" t="s">
        <v>1200</v>
      </c>
      <c r="D250" s="348" t="s">
        <v>2231</v>
      </c>
      <c r="E250" s="346">
        <v>45118</v>
      </c>
      <c r="F250" s="346">
        <v>45124</v>
      </c>
      <c r="G250" s="346">
        <v>45148</v>
      </c>
    </row>
    <row r="251" spans="1:8" ht="13.5" customHeight="1">
      <c r="A251" s="324" t="s">
        <v>621</v>
      </c>
      <c r="B251" s="346" t="s">
        <v>2322</v>
      </c>
      <c r="C251" s="346" t="s">
        <v>1592</v>
      </c>
      <c r="D251" s="348" t="s">
        <v>2231</v>
      </c>
      <c r="E251" s="346">
        <v>45125</v>
      </c>
      <c r="F251" s="346">
        <v>45131</v>
      </c>
      <c r="G251" s="346">
        <v>45155</v>
      </c>
    </row>
    <row r="252" spans="1:8" ht="13.5" customHeight="1">
      <c r="A252" s="324" t="s">
        <v>621</v>
      </c>
      <c r="B252" s="346" t="s">
        <v>2321</v>
      </c>
      <c r="C252" s="346" t="s">
        <v>1198</v>
      </c>
      <c r="D252" s="348" t="s">
        <v>2231</v>
      </c>
      <c r="E252" s="346">
        <v>45132</v>
      </c>
      <c r="F252" s="346">
        <v>45138</v>
      </c>
      <c r="G252" s="346">
        <v>45162</v>
      </c>
    </row>
    <row r="253" spans="1:8" ht="13.5" customHeight="1">
      <c r="A253" s="324" t="s">
        <v>621</v>
      </c>
      <c r="B253" s="346"/>
      <c r="C253" s="346"/>
      <c r="D253" s="348" t="s">
        <v>2231</v>
      </c>
      <c r="E253" s="346">
        <v>45139</v>
      </c>
      <c r="F253" s="346">
        <v>45145</v>
      </c>
      <c r="G253" s="346">
        <v>45169</v>
      </c>
    </row>
    <row r="255" spans="1:8" ht="13.5" customHeight="1">
      <c r="A255" s="331" t="s">
        <v>2320</v>
      </c>
      <c r="B255" s="910" t="s">
        <v>22</v>
      </c>
      <c r="C255" s="910" t="s">
        <v>23</v>
      </c>
      <c r="D255" s="910" t="s">
        <v>24</v>
      </c>
      <c r="E255" s="910" t="s">
        <v>2287</v>
      </c>
      <c r="F255" s="347" t="s">
        <v>229</v>
      </c>
      <c r="G255" s="347" t="s">
        <v>2320</v>
      </c>
      <c r="H255" s="324" t="s">
        <v>2240</v>
      </c>
    </row>
    <row r="256" spans="1:8" ht="13.5" customHeight="1">
      <c r="A256" s="331" t="s">
        <v>2319</v>
      </c>
      <c r="B256" s="911"/>
      <c r="C256" s="911"/>
      <c r="D256" s="911"/>
      <c r="E256" s="911"/>
      <c r="F256" s="347" t="s">
        <v>26</v>
      </c>
      <c r="G256" s="347" t="s">
        <v>27</v>
      </c>
    </row>
    <row r="257" spans="1:8" ht="13.5" customHeight="1">
      <c r="B257" s="346" t="s">
        <v>2318</v>
      </c>
      <c r="C257" s="346" t="s">
        <v>454</v>
      </c>
      <c r="D257" s="943" t="s">
        <v>2266</v>
      </c>
      <c r="E257" s="346">
        <v>45104</v>
      </c>
      <c r="F257" s="346">
        <v>45110</v>
      </c>
      <c r="G257" s="346">
        <v>45154</v>
      </c>
    </row>
    <row r="258" spans="1:8" ht="13.5" customHeight="1">
      <c r="B258" s="346" t="s">
        <v>2317</v>
      </c>
      <c r="C258" s="346" t="s">
        <v>455</v>
      </c>
      <c r="D258" s="944"/>
      <c r="E258" s="346">
        <v>45111</v>
      </c>
      <c r="F258" s="346">
        <v>45117</v>
      </c>
      <c r="G258" s="346">
        <v>45161</v>
      </c>
    </row>
    <row r="259" spans="1:8" ht="13.5" customHeight="1">
      <c r="B259" s="346" t="s">
        <v>2316</v>
      </c>
      <c r="C259" s="346" t="s">
        <v>2315</v>
      </c>
      <c r="D259" s="944"/>
      <c r="E259" s="346">
        <v>45118</v>
      </c>
      <c r="F259" s="346">
        <v>45124</v>
      </c>
      <c r="G259" s="346">
        <v>45168</v>
      </c>
    </row>
    <row r="260" spans="1:8" ht="13.5" customHeight="1">
      <c r="B260" s="346"/>
      <c r="C260" s="346"/>
      <c r="D260" s="944"/>
      <c r="E260" s="346">
        <v>45125</v>
      </c>
      <c r="F260" s="346">
        <v>45131</v>
      </c>
      <c r="G260" s="346">
        <v>45175</v>
      </c>
    </row>
    <row r="261" spans="1:8" ht="13.5" customHeight="1">
      <c r="B261" s="346" t="s">
        <v>2314</v>
      </c>
      <c r="C261" s="346" t="s">
        <v>203</v>
      </c>
      <c r="D261" s="944"/>
      <c r="E261" s="346">
        <v>45132</v>
      </c>
      <c r="F261" s="346">
        <v>45138</v>
      </c>
      <c r="G261" s="346">
        <v>45182</v>
      </c>
    </row>
    <row r="262" spans="1:8" ht="13.5" customHeight="1">
      <c r="B262" s="346" t="s">
        <v>2313</v>
      </c>
      <c r="C262" s="346" t="s">
        <v>2312</v>
      </c>
      <c r="D262" s="945"/>
      <c r="E262" s="346">
        <v>45139</v>
      </c>
      <c r="F262" s="346">
        <v>45145</v>
      </c>
      <c r="G262" s="346">
        <v>45189</v>
      </c>
    </row>
    <row r="263" spans="1:8" ht="13.5" customHeight="1">
      <c r="B263" s="346"/>
      <c r="C263" s="346"/>
    </row>
    <row r="264" spans="1:8">
      <c r="A264" s="331" t="s">
        <v>2301</v>
      </c>
      <c r="B264" s="936" t="s">
        <v>22</v>
      </c>
      <c r="C264" s="936" t="s">
        <v>23</v>
      </c>
      <c r="D264" s="936" t="s">
        <v>24</v>
      </c>
      <c r="E264" s="936" t="s">
        <v>2287</v>
      </c>
      <c r="F264" s="326" t="s">
        <v>229</v>
      </c>
      <c r="G264" s="326" t="s">
        <v>128</v>
      </c>
      <c r="H264" s="324" t="s">
        <v>2240</v>
      </c>
    </row>
    <row r="265" spans="1:8">
      <c r="A265" s="330" t="s">
        <v>2311</v>
      </c>
      <c r="B265" s="946"/>
      <c r="C265" s="946"/>
      <c r="D265" s="946"/>
      <c r="E265" s="946"/>
      <c r="F265" s="326"/>
      <c r="G265" s="326"/>
    </row>
    <row r="266" spans="1:8">
      <c r="B266" s="937"/>
      <c r="C266" s="937"/>
      <c r="D266" s="937"/>
      <c r="E266" s="937"/>
      <c r="F266" s="326" t="s">
        <v>26</v>
      </c>
      <c r="G266" s="326" t="s">
        <v>27</v>
      </c>
    </row>
    <row r="267" spans="1:8" ht="12.75" customHeight="1">
      <c r="A267" s="344"/>
      <c r="B267" s="342" t="s">
        <v>2310</v>
      </c>
      <c r="C267" s="342" t="s">
        <v>2309</v>
      </c>
      <c r="D267" s="938" t="s">
        <v>2308</v>
      </c>
      <c r="E267" s="342">
        <v>45103</v>
      </c>
      <c r="F267" s="342">
        <v>45109</v>
      </c>
      <c r="G267" s="342">
        <v>45124</v>
      </c>
    </row>
    <row r="268" spans="1:8" ht="12.75" customHeight="1">
      <c r="A268" s="344"/>
      <c r="B268" s="342"/>
      <c r="C268" s="342"/>
      <c r="D268" s="939"/>
      <c r="E268" s="342">
        <v>45110</v>
      </c>
      <c r="F268" s="342">
        <v>45116</v>
      </c>
      <c r="G268" s="342">
        <v>45131</v>
      </c>
    </row>
    <row r="269" spans="1:8" ht="12.75" customHeight="1">
      <c r="A269" s="344"/>
      <c r="B269" s="342" t="s">
        <v>2307</v>
      </c>
      <c r="C269" s="342" t="s">
        <v>2306</v>
      </c>
      <c r="D269" s="939"/>
      <c r="E269" s="342">
        <v>45117</v>
      </c>
      <c r="F269" s="342">
        <v>45123</v>
      </c>
      <c r="G269" s="342">
        <v>45138</v>
      </c>
    </row>
    <row r="270" spans="1:8" ht="12.75" customHeight="1">
      <c r="A270" s="344"/>
      <c r="B270" s="342" t="s">
        <v>2305</v>
      </c>
      <c r="C270" s="342" t="s">
        <v>2304</v>
      </c>
      <c r="D270" s="939"/>
      <c r="E270" s="342">
        <v>45124</v>
      </c>
      <c r="F270" s="342">
        <v>45130</v>
      </c>
      <c r="G270" s="342">
        <v>45145</v>
      </c>
    </row>
    <row r="271" spans="1:8" ht="12.75" customHeight="1">
      <c r="A271" s="344"/>
      <c r="B271" s="345" t="s">
        <v>2303</v>
      </c>
      <c r="C271" s="342" t="s">
        <v>2302</v>
      </c>
      <c r="D271" s="939"/>
      <c r="E271" s="342">
        <v>45131</v>
      </c>
      <c r="F271" s="342">
        <v>45137</v>
      </c>
      <c r="G271" s="342">
        <v>45152</v>
      </c>
    </row>
    <row r="272" spans="1:8" ht="12.75" customHeight="1">
      <c r="A272" s="344"/>
      <c r="B272" s="342"/>
      <c r="C272" s="342"/>
      <c r="D272" s="940"/>
      <c r="E272" s="342">
        <v>45138</v>
      </c>
      <c r="F272" s="342">
        <v>45144</v>
      </c>
      <c r="G272" s="342">
        <v>45159</v>
      </c>
    </row>
    <row r="273" spans="1:8">
      <c r="A273" s="331"/>
      <c r="E273" s="343"/>
    </row>
    <row r="274" spans="1:8" ht="12.75" customHeight="1">
      <c r="A274" s="331" t="s">
        <v>2301</v>
      </c>
      <c r="B274" s="936" t="s">
        <v>22</v>
      </c>
      <c r="C274" s="936" t="s">
        <v>23</v>
      </c>
      <c r="D274" s="936" t="s">
        <v>24</v>
      </c>
      <c r="E274" s="936" t="s">
        <v>2287</v>
      </c>
      <c r="F274" s="326" t="s">
        <v>229</v>
      </c>
      <c r="G274" s="326" t="s">
        <v>128</v>
      </c>
      <c r="H274" s="324" t="s">
        <v>2300</v>
      </c>
    </row>
    <row r="275" spans="1:8" ht="12.75" customHeight="1">
      <c r="A275" s="331" t="s">
        <v>2299</v>
      </c>
      <c r="B275" s="937"/>
      <c r="C275" s="937"/>
      <c r="D275" s="937"/>
      <c r="E275" s="937"/>
      <c r="F275" s="326" t="s">
        <v>26</v>
      </c>
      <c r="G275" s="326" t="s">
        <v>27</v>
      </c>
    </row>
    <row r="276" spans="1:8" ht="12.75" customHeight="1">
      <c r="A276" s="331"/>
      <c r="B276" s="342" t="s">
        <v>2298</v>
      </c>
      <c r="C276" s="342" t="s">
        <v>2297</v>
      </c>
      <c r="D276" s="924" t="s">
        <v>2296</v>
      </c>
      <c r="E276" s="342">
        <v>45104</v>
      </c>
      <c r="F276" s="342">
        <v>45110</v>
      </c>
      <c r="G276" s="342">
        <v>45125</v>
      </c>
    </row>
    <row r="277" spans="1:8" ht="13.5" customHeight="1">
      <c r="B277" s="342" t="s">
        <v>2295</v>
      </c>
      <c r="C277" s="342" t="s">
        <v>2294</v>
      </c>
      <c r="D277" s="925"/>
      <c r="E277" s="342">
        <v>45111</v>
      </c>
      <c r="F277" s="342">
        <v>45117</v>
      </c>
      <c r="G277" s="342">
        <v>45132</v>
      </c>
    </row>
    <row r="278" spans="1:8" ht="13.5" customHeight="1">
      <c r="B278" s="342" t="s">
        <v>2293</v>
      </c>
      <c r="C278" s="342" t="s">
        <v>1282</v>
      </c>
      <c r="D278" s="925"/>
      <c r="E278" s="342">
        <v>45118</v>
      </c>
      <c r="F278" s="342">
        <v>45124</v>
      </c>
      <c r="G278" s="342">
        <v>45139</v>
      </c>
    </row>
    <row r="279" spans="1:8" ht="13.5" customHeight="1">
      <c r="A279" s="331"/>
      <c r="B279" s="342" t="s">
        <v>2292</v>
      </c>
      <c r="C279" s="342" t="s">
        <v>2291</v>
      </c>
      <c r="D279" s="925"/>
      <c r="E279" s="342">
        <v>45125</v>
      </c>
      <c r="F279" s="342">
        <v>45131</v>
      </c>
      <c r="G279" s="342">
        <v>45146</v>
      </c>
    </row>
    <row r="280" spans="1:8" ht="13.5" customHeight="1">
      <c r="A280" s="331"/>
      <c r="B280" s="342" t="s">
        <v>2290</v>
      </c>
      <c r="C280" s="342" t="s">
        <v>2289</v>
      </c>
      <c r="D280" s="925"/>
      <c r="E280" s="342">
        <v>45132</v>
      </c>
      <c r="F280" s="342">
        <v>45138</v>
      </c>
      <c r="G280" s="342">
        <v>45153</v>
      </c>
    </row>
    <row r="281" spans="1:8" ht="12.75" customHeight="1">
      <c r="A281" s="331"/>
      <c r="B281" s="342"/>
      <c r="C281" s="342"/>
      <c r="D281" s="926"/>
      <c r="E281" s="342">
        <v>45139</v>
      </c>
      <c r="F281" s="342">
        <v>45145</v>
      </c>
      <c r="G281" s="342">
        <v>45160</v>
      </c>
    </row>
    <row r="282" spans="1:8" ht="12.75" customHeight="1"/>
    <row r="283" spans="1:8">
      <c r="A283" s="341" t="s">
        <v>2288</v>
      </c>
      <c r="B283" s="912" t="s">
        <v>22</v>
      </c>
      <c r="C283" s="912" t="s">
        <v>23</v>
      </c>
      <c r="D283" s="912" t="s">
        <v>24</v>
      </c>
      <c r="E283" s="949" t="s">
        <v>2287</v>
      </c>
      <c r="F283" s="342" t="s">
        <v>229</v>
      </c>
      <c r="G283" s="342" t="s">
        <v>128</v>
      </c>
      <c r="H283" s="327" t="s">
        <v>2240</v>
      </c>
    </row>
    <row r="284" spans="1:8" ht="12" customHeight="1">
      <c r="A284" s="341"/>
      <c r="B284" s="914"/>
      <c r="C284" s="914"/>
      <c r="D284" s="914"/>
      <c r="E284" s="950"/>
      <c r="F284" s="340" t="s">
        <v>26</v>
      </c>
      <c r="G284" s="326" t="s">
        <v>27</v>
      </c>
    </row>
    <row r="285" spans="1:8" ht="12" customHeight="1">
      <c r="A285" s="341"/>
      <c r="B285" s="340" t="s">
        <v>2286</v>
      </c>
      <c r="C285" s="340" t="s">
        <v>2285</v>
      </c>
      <c r="D285" s="924" t="s">
        <v>2284</v>
      </c>
      <c r="E285" s="340">
        <v>45107</v>
      </c>
      <c r="F285" s="340">
        <v>45114</v>
      </c>
      <c r="G285" s="340">
        <v>45129</v>
      </c>
    </row>
    <row r="286" spans="1:8" ht="12" customHeight="1">
      <c r="A286" s="341"/>
      <c r="B286" s="340" t="s">
        <v>2283</v>
      </c>
      <c r="C286" s="340" t="s">
        <v>2282</v>
      </c>
      <c r="D286" s="925"/>
      <c r="E286" s="340">
        <v>45114</v>
      </c>
      <c r="F286" s="340">
        <v>45121</v>
      </c>
      <c r="G286" s="340">
        <v>45136</v>
      </c>
    </row>
    <row r="287" spans="1:8" ht="12" customHeight="1">
      <c r="A287" s="341"/>
      <c r="B287" s="340" t="s">
        <v>2281</v>
      </c>
      <c r="C287" s="340" t="s">
        <v>2280</v>
      </c>
      <c r="D287" s="925"/>
      <c r="E287" s="340">
        <v>45121</v>
      </c>
      <c r="F287" s="340">
        <v>45128</v>
      </c>
      <c r="G287" s="340">
        <v>45143</v>
      </c>
    </row>
    <row r="288" spans="1:8" ht="12" customHeight="1">
      <c r="A288" s="341"/>
      <c r="B288" s="340" t="s">
        <v>2279</v>
      </c>
      <c r="C288" s="340" t="s">
        <v>2278</v>
      </c>
      <c r="D288" s="925"/>
      <c r="E288" s="340">
        <v>45128</v>
      </c>
      <c r="F288" s="340">
        <v>45135</v>
      </c>
      <c r="G288" s="340">
        <v>45150</v>
      </c>
    </row>
    <row r="289" spans="1:8" ht="12" customHeight="1">
      <c r="A289" s="341"/>
      <c r="B289" s="340"/>
      <c r="C289" s="340"/>
      <c r="D289" s="926"/>
      <c r="E289" s="340">
        <v>45135</v>
      </c>
      <c r="F289" s="340">
        <v>45142</v>
      </c>
      <c r="G289" s="340">
        <v>45157</v>
      </c>
    </row>
    <row r="290" spans="1:8" s="327" customFormat="1" ht="12.75" customHeight="1">
      <c r="B290" s="337"/>
    </row>
    <row r="291" spans="1:8" s="327" customFormat="1" ht="12.75" customHeight="1">
      <c r="A291" s="335" t="s">
        <v>2277</v>
      </c>
      <c r="B291" s="930" t="s">
        <v>22</v>
      </c>
      <c r="C291" s="930" t="s">
        <v>23</v>
      </c>
      <c r="D291" s="930" t="s">
        <v>24</v>
      </c>
      <c r="E291" s="930" t="s">
        <v>2237</v>
      </c>
      <c r="F291" s="339" t="s">
        <v>229</v>
      </c>
      <c r="G291" s="339" t="s">
        <v>2276</v>
      </c>
      <c r="H291" s="327" t="s">
        <v>2240</v>
      </c>
    </row>
    <row r="292" spans="1:8" s="327" customFormat="1" ht="12.75" customHeight="1">
      <c r="A292" s="335" t="s">
        <v>2258</v>
      </c>
      <c r="B292" s="932"/>
      <c r="C292" s="932"/>
      <c r="D292" s="932"/>
      <c r="E292" s="932"/>
      <c r="F292" s="339" t="s">
        <v>26</v>
      </c>
      <c r="G292" s="339" t="s">
        <v>27</v>
      </c>
    </row>
    <row r="293" spans="1:8" s="327" customFormat="1" ht="12.75" customHeight="1">
      <c r="A293" s="335"/>
      <c r="B293" s="338" t="s">
        <v>2275</v>
      </c>
      <c r="C293" s="338" t="s">
        <v>5</v>
      </c>
      <c r="D293" s="927" t="s">
        <v>2266</v>
      </c>
      <c r="E293" s="338">
        <v>45104</v>
      </c>
      <c r="F293" s="338">
        <v>45111</v>
      </c>
      <c r="G293" s="338">
        <v>45131</v>
      </c>
    </row>
    <row r="294" spans="1:8" s="327" customFormat="1" ht="12.75" customHeight="1">
      <c r="A294" s="335"/>
      <c r="B294" s="338" t="s">
        <v>2274</v>
      </c>
      <c r="C294" s="338" t="s">
        <v>5</v>
      </c>
      <c r="D294" s="928"/>
      <c r="E294" s="338">
        <v>45111</v>
      </c>
      <c r="F294" s="338">
        <v>45118</v>
      </c>
      <c r="G294" s="338">
        <v>45138</v>
      </c>
    </row>
    <row r="295" spans="1:8" s="327" customFormat="1" ht="12.75" customHeight="1">
      <c r="A295" s="335"/>
      <c r="B295" s="338" t="s">
        <v>2273</v>
      </c>
      <c r="C295" s="338" t="s">
        <v>6</v>
      </c>
      <c r="D295" s="928"/>
      <c r="E295" s="338">
        <v>45118</v>
      </c>
      <c r="F295" s="338">
        <v>45125</v>
      </c>
      <c r="G295" s="338">
        <v>45145</v>
      </c>
    </row>
    <row r="296" spans="1:8" s="327" customFormat="1" ht="12.75" customHeight="1">
      <c r="A296" s="335"/>
      <c r="B296" s="338" t="s">
        <v>2272</v>
      </c>
      <c r="C296" s="338" t="s">
        <v>1616</v>
      </c>
      <c r="D296" s="928"/>
      <c r="E296" s="338">
        <v>45125</v>
      </c>
      <c r="F296" s="338">
        <v>45132</v>
      </c>
      <c r="G296" s="338">
        <v>45152</v>
      </c>
    </row>
    <row r="297" spans="1:8" s="327" customFormat="1" ht="12.75" customHeight="1">
      <c r="A297" s="335"/>
      <c r="B297" s="338"/>
      <c r="C297" s="338"/>
      <c r="D297" s="929"/>
      <c r="E297" s="338">
        <v>45132</v>
      </c>
      <c r="F297" s="338">
        <v>45139</v>
      </c>
      <c r="G297" s="338">
        <v>45159</v>
      </c>
    </row>
    <row r="298" spans="1:8" s="327" customFormat="1" ht="12.75" customHeight="1">
      <c r="A298" s="337"/>
      <c r="B298" s="337"/>
      <c r="C298" s="337"/>
      <c r="D298" s="337"/>
      <c r="E298" s="337"/>
      <c r="F298" s="337"/>
      <c r="G298" s="337"/>
    </row>
    <row r="299" spans="1:8" s="327" customFormat="1" ht="12.75" customHeight="1">
      <c r="A299" s="335" t="s">
        <v>2271</v>
      </c>
      <c r="B299" s="930" t="s">
        <v>22</v>
      </c>
      <c r="C299" s="930" t="s">
        <v>23</v>
      </c>
      <c r="D299" s="930" t="s">
        <v>24</v>
      </c>
      <c r="E299" s="930" t="s">
        <v>2237</v>
      </c>
      <c r="F299" s="339" t="s">
        <v>229</v>
      </c>
      <c r="G299" s="339" t="s">
        <v>2270</v>
      </c>
      <c r="H299" s="327" t="s">
        <v>2240</v>
      </c>
    </row>
    <row r="300" spans="1:8" s="327" customFormat="1" ht="12.75" customHeight="1">
      <c r="A300" s="335" t="s">
        <v>2269</v>
      </c>
      <c r="B300" s="932"/>
      <c r="C300" s="932"/>
      <c r="D300" s="932"/>
      <c r="E300" s="932"/>
      <c r="F300" s="339" t="s">
        <v>26</v>
      </c>
      <c r="G300" s="339" t="s">
        <v>27</v>
      </c>
    </row>
    <row r="301" spans="1:8" s="327" customFormat="1" ht="12.75" customHeight="1">
      <c r="A301" s="335"/>
      <c r="B301" s="338" t="s">
        <v>2268</v>
      </c>
      <c r="C301" s="338" t="s">
        <v>2267</v>
      </c>
      <c r="D301" s="930" t="s">
        <v>2266</v>
      </c>
      <c r="E301" s="338">
        <v>45104</v>
      </c>
      <c r="F301" s="338">
        <v>45111</v>
      </c>
      <c r="G301" s="338">
        <v>45132</v>
      </c>
    </row>
    <row r="302" spans="1:8" s="327" customFormat="1" ht="12.75" customHeight="1">
      <c r="A302" s="335"/>
      <c r="B302" s="338" t="s">
        <v>2265</v>
      </c>
      <c r="C302" s="338" t="s">
        <v>2264</v>
      </c>
      <c r="D302" s="931"/>
      <c r="E302" s="338">
        <v>45111</v>
      </c>
      <c r="F302" s="338">
        <v>45118</v>
      </c>
      <c r="G302" s="338">
        <v>45139</v>
      </c>
    </row>
    <row r="303" spans="1:8" s="327" customFormat="1" ht="12.75" customHeight="1">
      <c r="A303" s="335"/>
      <c r="B303" s="338" t="s">
        <v>2263</v>
      </c>
      <c r="C303" s="338" t="s">
        <v>2262</v>
      </c>
      <c r="D303" s="931"/>
      <c r="E303" s="338">
        <v>45118</v>
      </c>
      <c r="F303" s="338">
        <v>45125</v>
      </c>
      <c r="G303" s="338">
        <v>45146</v>
      </c>
    </row>
    <row r="304" spans="1:8" s="327" customFormat="1" ht="12.75" customHeight="1">
      <c r="A304" s="335"/>
      <c r="B304" s="338" t="s">
        <v>2261</v>
      </c>
      <c r="C304" s="338" t="s">
        <v>2260</v>
      </c>
      <c r="D304" s="931"/>
      <c r="E304" s="338">
        <v>45125</v>
      </c>
      <c r="F304" s="338">
        <v>45132</v>
      </c>
      <c r="G304" s="338">
        <v>45153</v>
      </c>
    </row>
    <row r="305" spans="1:8" s="327" customFormat="1" ht="12.75" customHeight="1">
      <c r="A305" s="335"/>
      <c r="B305" s="338"/>
      <c r="C305" s="338"/>
      <c r="D305" s="932"/>
      <c r="E305" s="338">
        <v>45132</v>
      </c>
      <c r="F305" s="338">
        <v>45139</v>
      </c>
      <c r="G305" s="338">
        <v>45160</v>
      </c>
    </row>
    <row r="306" spans="1:8" s="327" customFormat="1" ht="12.75" customHeight="1">
      <c r="A306" s="335"/>
      <c r="B306" s="335"/>
      <c r="C306" s="335"/>
      <c r="D306" s="335"/>
      <c r="E306" s="337"/>
      <c r="F306" s="337"/>
      <c r="G306" s="337"/>
    </row>
    <row r="307" spans="1:8" s="327" customFormat="1" ht="12.75" customHeight="1">
      <c r="A307" s="335" t="s">
        <v>2259</v>
      </c>
      <c r="B307" s="947" t="s">
        <v>22</v>
      </c>
      <c r="C307" s="947" t="s">
        <v>23</v>
      </c>
      <c r="D307" s="956" t="s">
        <v>24</v>
      </c>
      <c r="E307" s="956" t="s">
        <v>2237</v>
      </c>
      <c r="F307" s="336" t="s">
        <v>229</v>
      </c>
      <c r="G307" s="336" t="s">
        <v>133</v>
      </c>
      <c r="H307" s="327" t="s">
        <v>2235</v>
      </c>
    </row>
    <row r="308" spans="1:8" s="327" customFormat="1" ht="12.75" customHeight="1">
      <c r="A308" s="335" t="s">
        <v>2258</v>
      </c>
      <c r="B308" s="948"/>
      <c r="C308" s="948"/>
      <c r="D308" s="956"/>
      <c r="E308" s="956"/>
      <c r="F308" s="336" t="s">
        <v>26</v>
      </c>
      <c r="G308" s="336" t="s">
        <v>27</v>
      </c>
    </row>
    <row r="309" spans="1:8" s="327" customFormat="1" ht="12.75" customHeight="1">
      <c r="A309" s="335"/>
      <c r="B309" s="334" t="s">
        <v>2257</v>
      </c>
      <c r="C309" s="334" t="s">
        <v>2256</v>
      </c>
      <c r="D309" s="933" t="s">
        <v>2231</v>
      </c>
      <c r="E309" s="334">
        <v>45104</v>
      </c>
      <c r="F309" s="334">
        <v>45111</v>
      </c>
      <c r="G309" s="334">
        <v>45142</v>
      </c>
    </row>
    <row r="310" spans="1:8" s="327" customFormat="1" ht="12.75" customHeight="1">
      <c r="A310" s="335"/>
      <c r="B310" s="334" t="s">
        <v>2255</v>
      </c>
      <c r="C310" s="334" t="s">
        <v>2254</v>
      </c>
      <c r="D310" s="934"/>
      <c r="E310" s="334">
        <v>45111</v>
      </c>
      <c r="F310" s="334">
        <v>45118</v>
      </c>
      <c r="G310" s="334">
        <v>45149</v>
      </c>
    </row>
    <row r="311" spans="1:8" s="327" customFormat="1" ht="12.75" customHeight="1">
      <c r="A311" s="335"/>
      <c r="B311" s="334" t="s">
        <v>2253</v>
      </c>
      <c r="C311" s="334" t="s">
        <v>2252</v>
      </c>
      <c r="D311" s="934"/>
      <c r="E311" s="334">
        <v>45118</v>
      </c>
      <c r="F311" s="334">
        <v>45125</v>
      </c>
      <c r="G311" s="334">
        <v>45156</v>
      </c>
    </row>
    <row r="312" spans="1:8" s="327" customFormat="1" ht="12.75" customHeight="1">
      <c r="A312" s="335"/>
      <c r="B312" s="334" t="s">
        <v>2251</v>
      </c>
      <c r="C312" s="334" t="s">
        <v>2250</v>
      </c>
      <c r="D312" s="934"/>
      <c r="E312" s="334">
        <v>45125</v>
      </c>
      <c r="F312" s="334">
        <v>45132</v>
      </c>
      <c r="G312" s="334">
        <v>45163</v>
      </c>
    </row>
    <row r="313" spans="1:8" s="327" customFormat="1" ht="12.75" customHeight="1">
      <c r="A313" s="335"/>
      <c r="B313" s="334"/>
      <c r="C313" s="334"/>
      <c r="D313" s="935"/>
      <c r="E313" s="334">
        <v>45132</v>
      </c>
      <c r="F313" s="334">
        <v>45139</v>
      </c>
      <c r="G313" s="334">
        <v>45170</v>
      </c>
    </row>
    <row r="314" spans="1:8">
      <c r="C314" s="333"/>
      <c r="D314" s="333"/>
      <c r="E314" s="333"/>
      <c r="G314" s="332"/>
    </row>
    <row r="315" spans="1:8">
      <c r="A315" s="331" t="s">
        <v>2249</v>
      </c>
      <c r="B315" s="956" t="s">
        <v>22</v>
      </c>
      <c r="C315" s="956" t="s">
        <v>23</v>
      </c>
      <c r="D315" s="942" t="s">
        <v>24</v>
      </c>
      <c r="E315" s="942" t="s">
        <v>2237</v>
      </c>
      <c r="F315" s="326" t="s">
        <v>229</v>
      </c>
      <c r="G315" s="326" t="s">
        <v>220</v>
      </c>
      <c r="H315" s="327" t="s">
        <v>2240</v>
      </c>
    </row>
    <row r="316" spans="1:8">
      <c r="A316" s="330" t="s">
        <v>2248</v>
      </c>
      <c r="B316" s="956"/>
      <c r="C316" s="956"/>
      <c r="D316" s="942"/>
      <c r="E316" s="942"/>
      <c r="F316" s="326" t="s">
        <v>26</v>
      </c>
      <c r="G316" s="326" t="s">
        <v>27</v>
      </c>
    </row>
    <row r="317" spans="1:8" ht="13.5" customHeight="1">
      <c r="B317" s="325" t="s">
        <v>2247</v>
      </c>
      <c r="C317" s="325" t="s">
        <v>1703</v>
      </c>
      <c r="D317" s="912" t="s">
        <v>2246</v>
      </c>
      <c r="E317" s="325">
        <v>45106</v>
      </c>
      <c r="F317" s="325">
        <v>45113</v>
      </c>
      <c r="G317" s="325">
        <v>45152</v>
      </c>
    </row>
    <row r="318" spans="1:8" ht="13.5" customHeight="1">
      <c r="B318" s="325" t="s">
        <v>2245</v>
      </c>
      <c r="C318" s="325" t="s">
        <v>1734</v>
      </c>
      <c r="D318" s="913"/>
      <c r="E318" s="325">
        <v>45113</v>
      </c>
      <c r="F318" s="325">
        <v>45120</v>
      </c>
      <c r="G318" s="325">
        <v>45159</v>
      </c>
    </row>
    <row r="319" spans="1:8" ht="13.5" customHeight="1">
      <c r="B319" s="325" t="s">
        <v>2244</v>
      </c>
      <c r="C319" s="325" t="s">
        <v>1774</v>
      </c>
      <c r="D319" s="913"/>
      <c r="E319" s="325">
        <v>45120</v>
      </c>
      <c r="F319" s="325">
        <v>45127</v>
      </c>
      <c r="G319" s="325">
        <v>45166</v>
      </c>
    </row>
    <row r="320" spans="1:8" ht="13.5" customHeight="1">
      <c r="B320" s="325" t="s">
        <v>2243</v>
      </c>
      <c r="C320" s="325" t="s">
        <v>408</v>
      </c>
      <c r="D320" s="913"/>
      <c r="E320" s="325">
        <v>45127</v>
      </c>
      <c r="F320" s="325">
        <v>45134</v>
      </c>
      <c r="G320" s="325">
        <v>45173</v>
      </c>
    </row>
    <row r="321" spans="1:8" ht="13.5" customHeight="1">
      <c r="B321" s="325"/>
      <c r="C321" s="325"/>
      <c r="D321" s="914"/>
      <c r="E321" s="325">
        <v>45134</v>
      </c>
      <c r="F321" s="325">
        <v>45141</v>
      </c>
      <c r="G321" s="325">
        <v>45180</v>
      </c>
    </row>
    <row r="323" spans="1:8">
      <c r="A323" s="324" t="s">
        <v>2242</v>
      </c>
      <c r="B323" s="951" t="s">
        <v>22</v>
      </c>
      <c r="C323" s="951" t="s">
        <v>23</v>
      </c>
      <c r="D323" s="951" t="s">
        <v>24</v>
      </c>
      <c r="E323" s="951" t="s">
        <v>2237</v>
      </c>
      <c r="F323" s="326" t="s">
        <v>229</v>
      </c>
      <c r="G323" s="326" t="s">
        <v>2242</v>
      </c>
      <c r="H323" s="327" t="s">
        <v>2240</v>
      </c>
    </row>
    <row r="324" spans="1:8">
      <c r="A324" s="324" t="s">
        <v>2239</v>
      </c>
      <c r="B324" s="951"/>
      <c r="C324" s="951"/>
      <c r="D324" s="951"/>
      <c r="E324" s="951"/>
      <c r="F324" s="326" t="s">
        <v>26</v>
      </c>
      <c r="G324" s="326" t="s">
        <v>27</v>
      </c>
    </row>
    <row r="325" spans="1:8" ht="13.5" customHeight="1">
      <c r="A325" s="329"/>
      <c r="B325" s="325" t="s">
        <v>2233</v>
      </c>
      <c r="C325" s="325" t="s">
        <v>2232</v>
      </c>
      <c r="D325" s="912" t="s">
        <v>2238</v>
      </c>
      <c r="E325" s="325">
        <v>45105</v>
      </c>
      <c r="F325" s="325">
        <v>45110</v>
      </c>
      <c r="G325" s="325">
        <v>45122</v>
      </c>
    </row>
    <row r="326" spans="1:8" ht="13.5" customHeight="1">
      <c r="A326" s="329"/>
      <c r="B326" s="325" t="s">
        <v>2230</v>
      </c>
      <c r="C326" s="325" t="s">
        <v>2229</v>
      </c>
      <c r="D326" s="913"/>
      <c r="E326" s="325">
        <v>45112</v>
      </c>
      <c r="F326" s="325">
        <v>45117</v>
      </c>
      <c r="G326" s="325">
        <v>45129</v>
      </c>
    </row>
    <row r="327" spans="1:8" ht="13.5" customHeight="1">
      <c r="A327" s="329"/>
      <c r="B327" s="325" t="s">
        <v>2228</v>
      </c>
      <c r="C327" s="325" t="s">
        <v>2227</v>
      </c>
      <c r="D327" s="913"/>
      <c r="E327" s="325">
        <v>45119</v>
      </c>
      <c r="F327" s="325">
        <v>45124</v>
      </c>
      <c r="G327" s="325">
        <v>45136</v>
      </c>
    </row>
    <row r="328" spans="1:8" ht="13.5" customHeight="1">
      <c r="A328" s="329"/>
      <c r="B328" s="325" t="s">
        <v>2226</v>
      </c>
      <c r="C328" s="325" t="s">
        <v>2225</v>
      </c>
      <c r="D328" s="913"/>
      <c r="E328" s="325">
        <v>45126</v>
      </c>
      <c r="F328" s="325">
        <v>45131</v>
      </c>
      <c r="G328" s="325">
        <v>45143</v>
      </c>
    </row>
    <row r="329" spans="1:8" ht="13.5" customHeight="1">
      <c r="A329" s="329"/>
      <c r="B329" s="325" t="s">
        <v>2224</v>
      </c>
      <c r="C329" s="325" t="s">
        <v>2223</v>
      </c>
      <c r="D329" s="913"/>
      <c r="E329" s="325">
        <v>45133</v>
      </c>
      <c r="F329" s="325">
        <v>45138</v>
      </c>
      <c r="G329" s="325">
        <v>45150</v>
      </c>
    </row>
    <row r="330" spans="1:8" ht="13.5" customHeight="1">
      <c r="A330" s="329"/>
      <c r="B330" s="325"/>
      <c r="C330" s="325"/>
      <c r="D330" s="914"/>
      <c r="E330" s="325">
        <v>45140</v>
      </c>
      <c r="F330" s="325">
        <v>45145</v>
      </c>
      <c r="G330" s="325">
        <v>45157</v>
      </c>
    </row>
    <row r="331" spans="1:8">
      <c r="B331" s="328"/>
      <c r="C331" s="328"/>
      <c r="D331" s="328"/>
      <c r="E331" s="328"/>
      <c r="F331" s="328"/>
      <c r="G331" s="328"/>
    </row>
    <row r="332" spans="1:8">
      <c r="A332" s="324" t="s">
        <v>2241</v>
      </c>
      <c r="B332" s="951" t="s">
        <v>22</v>
      </c>
      <c r="C332" s="951" t="s">
        <v>23</v>
      </c>
      <c r="D332" s="951" t="s">
        <v>24</v>
      </c>
      <c r="E332" s="951" t="s">
        <v>2237</v>
      </c>
      <c r="F332" s="326" t="s">
        <v>229</v>
      </c>
      <c r="G332" s="326" t="s">
        <v>66</v>
      </c>
      <c r="H332" s="327" t="s">
        <v>2240</v>
      </c>
    </row>
    <row r="333" spans="1:8">
      <c r="A333" s="324" t="s">
        <v>2239</v>
      </c>
      <c r="B333" s="951"/>
      <c r="C333" s="951"/>
      <c r="D333" s="951"/>
      <c r="E333" s="951"/>
      <c r="F333" s="326" t="s">
        <v>26</v>
      </c>
      <c r="G333" s="326" t="s">
        <v>27</v>
      </c>
    </row>
    <row r="334" spans="1:8" ht="14.25" customHeight="1">
      <c r="B334" s="325" t="s">
        <v>2233</v>
      </c>
      <c r="C334" s="325" t="s">
        <v>2232</v>
      </c>
      <c r="D334" s="912" t="s">
        <v>2238</v>
      </c>
      <c r="E334" s="325">
        <v>45105</v>
      </c>
      <c r="F334" s="325">
        <v>45110</v>
      </c>
      <c r="G334" s="325">
        <v>45126</v>
      </c>
    </row>
    <row r="335" spans="1:8" ht="13.5" customHeight="1">
      <c r="B335" s="325" t="s">
        <v>2230</v>
      </c>
      <c r="C335" s="325" t="s">
        <v>2229</v>
      </c>
      <c r="D335" s="913"/>
      <c r="E335" s="325">
        <v>45112</v>
      </c>
      <c r="F335" s="325">
        <v>45117</v>
      </c>
      <c r="G335" s="325">
        <v>45133</v>
      </c>
    </row>
    <row r="336" spans="1:8" ht="13.5" customHeight="1">
      <c r="B336" s="325" t="s">
        <v>2228</v>
      </c>
      <c r="C336" s="325" t="s">
        <v>2227</v>
      </c>
      <c r="D336" s="913"/>
      <c r="E336" s="325">
        <v>45119</v>
      </c>
      <c r="F336" s="325">
        <v>45124</v>
      </c>
      <c r="G336" s="325">
        <v>45140</v>
      </c>
    </row>
    <row r="337" spans="1:8" ht="13.5" customHeight="1">
      <c r="B337" s="325" t="s">
        <v>2226</v>
      </c>
      <c r="C337" s="325" t="s">
        <v>2225</v>
      </c>
      <c r="D337" s="913"/>
      <c r="E337" s="325">
        <v>45126</v>
      </c>
      <c r="F337" s="325">
        <v>45131</v>
      </c>
      <c r="G337" s="325">
        <v>45147</v>
      </c>
    </row>
    <row r="338" spans="1:8" ht="13.5" customHeight="1">
      <c r="B338" s="325" t="s">
        <v>2224</v>
      </c>
      <c r="C338" s="325" t="s">
        <v>2223</v>
      </c>
      <c r="D338" s="913"/>
      <c r="E338" s="325">
        <v>45133</v>
      </c>
      <c r="F338" s="325">
        <v>45138</v>
      </c>
      <c r="G338" s="325">
        <v>45154</v>
      </c>
    </row>
    <row r="339" spans="1:8" ht="14.25" customHeight="1">
      <c r="B339" s="325"/>
      <c r="C339" s="325"/>
      <c r="D339" s="914"/>
      <c r="E339" s="325">
        <v>45140</v>
      </c>
      <c r="F339" s="325">
        <v>45145</v>
      </c>
      <c r="G339" s="325">
        <v>45161</v>
      </c>
    </row>
    <row r="341" spans="1:8">
      <c r="A341" s="324" t="s">
        <v>2236</v>
      </c>
      <c r="B341" s="947" t="s">
        <v>22</v>
      </c>
      <c r="C341" s="947" t="s">
        <v>23</v>
      </c>
      <c r="D341" s="942" t="s">
        <v>24</v>
      </c>
      <c r="E341" s="942" t="s">
        <v>2237</v>
      </c>
      <c r="F341" s="326" t="s">
        <v>229</v>
      </c>
      <c r="G341" s="326" t="s">
        <v>2236</v>
      </c>
      <c r="H341" s="327" t="s">
        <v>2235</v>
      </c>
    </row>
    <row r="342" spans="1:8">
      <c r="A342" s="324" t="s">
        <v>2234</v>
      </c>
      <c r="B342" s="948"/>
      <c r="C342" s="948"/>
      <c r="D342" s="942"/>
      <c r="E342" s="942"/>
      <c r="F342" s="326" t="s">
        <v>26</v>
      </c>
      <c r="G342" s="326" t="s">
        <v>27</v>
      </c>
    </row>
    <row r="343" spans="1:8" ht="13.5" customHeight="1">
      <c r="B343" s="325" t="s">
        <v>2233</v>
      </c>
      <c r="C343" s="325" t="s">
        <v>2232</v>
      </c>
      <c r="D343" s="912" t="s">
        <v>2231</v>
      </c>
      <c r="E343" s="325">
        <v>45106</v>
      </c>
      <c r="F343" s="325">
        <v>45112</v>
      </c>
      <c r="G343" s="325">
        <v>45127</v>
      </c>
    </row>
    <row r="344" spans="1:8" ht="13.5" customHeight="1">
      <c r="B344" s="325" t="s">
        <v>2230</v>
      </c>
      <c r="C344" s="325" t="s">
        <v>2229</v>
      </c>
      <c r="D344" s="913"/>
      <c r="E344" s="325">
        <v>45113</v>
      </c>
      <c r="F344" s="325">
        <v>45119</v>
      </c>
      <c r="G344" s="325">
        <v>45134</v>
      </c>
    </row>
    <row r="345" spans="1:8" ht="13.5" customHeight="1">
      <c r="B345" s="325" t="s">
        <v>2228</v>
      </c>
      <c r="C345" s="325" t="s">
        <v>2227</v>
      </c>
      <c r="D345" s="913"/>
      <c r="E345" s="325">
        <v>45120</v>
      </c>
      <c r="F345" s="325">
        <v>45126</v>
      </c>
      <c r="G345" s="325">
        <v>45141</v>
      </c>
    </row>
    <row r="346" spans="1:8" ht="13.5" customHeight="1">
      <c r="B346" s="325" t="s">
        <v>2226</v>
      </c>
      <c r="C346" s="325" t="s">
        <v>2225</v>
      </c>
      <c r="D346" s="913"/>
      <c r="E346" s="325">
        <v>45127</v>
      </c>
      <c r="F346" s="325">
        <v>45133</v>
      </c>
      <c r="G346" s="325">
        <v>45148</v>
      </c>
    </row>
    <row r="347" spans="1:8" ht="13.5" customHeight="1">
      <c r="B347" s="325" t="s">
        <v>2224</v>
      </c>
      <c r="C347" s="325" t="s">
        <v>2223</v>
      </c>
      <c r="D347" s="914"/>
      <c r="E347" s="325">
        <v>45134</v>
      </c>
      <c r="F347" s="325">
        <v>45140</v>
      </c>
      <c r="G347" s="325">
        <v>45155</v>
      </c>
    </row>
    <row r="348" spans="1:8">
      <c r="B348" s="325"/>
      <c r="C348" s="325"/>
    </row>
  </sheetData>
  <mergeCells count="191">
    <mergeCell ref="D343:D347"/>
    <mergeCell ref="E255:E256"/>
    <mergeCell ref="E222:E223"/>
    <mergeCell ref="E189:E190"/>
    <mergeCell ref="E283:E284"/>
    <mergeCell ref="E181:E182"/>
    <mergeCell ref="E205:E206"/>
    <mergeCell ref="E341:E342"/>
    <mergeCell ref="E197:E198"/>
    <mergeCell ref="E332:E333"/>
    <mergeCell ref="E291:E292"/>
    <mergeCell ref="E264:E266"/>
    <mergeCell ref="C315:C316"/>
    <mergeCell ref="E86:E87"/>
    <mergeCell ref="C189:C190"/>
    <mergeCell ref="D283:D284"/>
    <mergeCell ref="D222:D223"/>
    <mergeCell ref="C136:C137"/>
    <mergeCell ref="E323:E324"/>
    <mergeCell ref="E315:E316"/>
    <mergeCell ref="D315:D316"/>
    <mergeCell ref="E238:E239"/>
    <mergeCell ref="E299:E300"/>
    <mergeCell ref="C291:C292"/>
    <mergeCell ref="D246:D247"/>
    <mergeCell ref="E274:E275"/>
    <mergeCell ref="D255:D256"/>
    <mergeCell ref="C299:C300"/>
    <mergeCell ref="C323:C324"/>
    <mergeCell ref="D323:D324"/>
    <mergeCell ref="E246:E247"/>
    <mergeCell ref="E307:E308"/>
    <mergeCell ref="E213:E214"/>
    <mergeCell ref="E230:E231"/>
    <mergeCell ref="B69:B70"/>
    <mergeCell ref="E165:E166"/>
    <mergeCell ref="E173:E174"/>
    <mergeCell ref="D181:D182"/>
    <mergeCell ref="C165:C166"/>
    <mergeCell ref="C173:C174"/>
    <mergeCell ref="E136:E137"/>
    <mergeCell ref="E128:E129"/>
    <mergeCell ref="E104:E105"/>
    <mergeCell ref="D145:D146"/>
    <mergeCell ref="E155:E156"/>
    <mergeCell ref="E145:E146"/>
    <mergeCell ref="B145:B146"/>
    <mergeCell ref="D120:D121"/>
    <mergeCell ref="C95:C96"/>
    <mergeCell ref="C104:C105"/>
    <mergeCell ref="C78:C79"/>
    <mergeCell ref="B315:B316"/>
    <mergeCell ref="B213:B214"/>
    <mergeCell ref="B222:B223"/>
    <mergeCell ref="C264:C266"/>
    <mergeCell ref="B283:B284"/>
    <mergeCell ref="C255:C256"/>
    <mergeCell ref="C283:C284"/>
    <mergeCell ref="B255:B256"/>
    <mergeCell ref="C274:C275"/>
    <mergeCell ref="C307:C308"/>
    <mergeCell ref="D307:D308"/>
    <mergeCell ref="D197:D198"/>
    <mergeCell ref="D213:D214"/>
    <mergeCell ref="D189:D190"/>
    <mergeCell ref="D274:D275"/>
    <mergeCell ref="D205:D206"/>
    <mergeCell ref="D299:D300"/>
    <mergeCell ref="D291:D292"/>
    <mergeCell ref="D238:D239"/>
    <mergeCell ref="D264:D266"/>
    <mergeCell ref="E33:E34"/>
    <mergeCell ref="B33:B34"/>
    <mergeCell ref="E42:E43"/>
    <mergeCell ref="D42:D43"/>
    <mergeCell ref="B78:B79"/>
    <mergeCell ref="E59:E60"/>
    <mergeCell ref="E112:E113"/>
    <mergeCell ref="E95:E96"/>
    <mergeCell ref="E120:E121"/>
    <mergeCell ref="E69:E70"/>
    <mergeCell ref="C69:C70"/>
    <mergeCell ref="D78:D79"/>
    <mergeCell ref="D104:D105"/>
    <mergeCell ref="B112:B113"/>
    <mergeCell ref="E78:E79"/>
    <mergeCell ref="C120:C121"/>
    <mergeCell ref="C42:C43"/>
    <mergeCell ref="B42:B43"/>
    <mergeCell ref="C86:C87"/>
    <mergeCell ref="D59:D60"/>
    <mergeCell ref="D86:D87"/>
    <mergeCell ref="D95:D96"/>
    <mergeCell ref="B59:B60"/>
    <mergeCell ref="C59:C60"/>
    <mergeCell ref="C15:C16"/>
    <mergeCell ref="E15:E16"/>
    <mergeCell ref="E24:E25"/>
    <mergeCell ref="B15:B16"/>
    <mergeCell ref="D15:D16"/>
    <mergeCell ref="B24:B25"/>
    <mergeCell ref="C24:C25"/>
    <mergeCell ref="A1:G1"/>
    <mergeCell ref="A4:G4"/>
    <mergeCell ref="B7:B8"/>
    <mergeCell ref="E7:E8"/>
    <mergeCell ref="C7:C8"/>
    <mergeCell ref="D7:D8"/>
    <mergeCell ref="B86:B87"/>
    <mergeCell ref="B120:B121"/>
    <mergeCell ref="B95:B96"/>
    <mergeCell ref="B136:B137"/>
    <mergeCell ref="C181:C182"/>
    <mergeCell ref="B155:B156"/>
    <mergeCell ref="C155:C156"/>
    <mergeCell ref="B165:B166"/>
    <mergeCell ref="D24:D25"/>
    <mergeCell ref="D33:D34"/>
    <mergeCell ref="C33:C34"/>
    <mergeCell ref="D136:D137"/>
    <mergeCell ref="C145:C146"/>
    <mergeCell ref="D88:D93"/>
    <mergeCell ref="D97:D102"/>
    <mergeCell ref="D106:D110"/>
    <mergeCell ref="D114:D118"/>
    <mergeCell ref="D122:D126"/>
    <mergeCell ref="D138:D143"/>
    <mergeCell ref="D128:D129"/>
    <mergeCell ref="D69:D70"/>
    <mergeCell ref="C128:C129"/>
    <mergeCell ref="C112:C113"/>
    <mergeCell ref="D112:D113"/>
    <mergeCell ref="D51:D52"/>
    <mergeCell ref="E51:E52"/>
    <mergeCell ref="B264:B266"/>
    <mergeCell ref="B274:B275"/>
    <mergeCell ref="B307:B308"/>
    <mergeCell ref="B299:B300"/>
    <mergeCell ref="B246:B247"/>
    <mergeCell ref="C230:C231"/>
    <mergeCell ref="B230:B231"/>
    <mergeCell ref="B238:B239"/>
    <mergeCell ref="B104:B105"/>
    <mergeCell ref="B128:B129"/>
    <mergeCell ref="B51:B52"/>
    <mergeCell ref="C51:C52"/>
    <mergeCell ref="C238:C239"/>
    <mergeCell ref="C197:C198"/>
    <mergeCell ref="B197:B198"/>
    <mergeCell ref="B181:B182"/>
    <mergeCell ref="C205:C206"/>
    <mergeCell ref="C213:C214"/>
    <mergeCell ref="B189:B190"/>
    <mergeCell ref="B291:B292"/>
    <mergeCell ref="C246:C247"/>
    <mergeCell ref="C222:C223"/>
    <mergeCell ref="D130:D134"/>
    <mergeCell ref="D155:D156"/>
    <mergeCell ref="B173:B174"/>
    <mergeCell ref="D341:D342"/>
    <mergeCell ref="D232:D236"/>
    <mergeCell ref="D240:D244"/>
    <mergeCell ref="D257:D262"/>
    <mergeCell ref="D267:D272"/>
    <mergeCell ref="D276:D281"/>
    <mergeCell ref="B341:B342"/>
    <mergeCell ref="C341:C342"/>
    <mergeCell ref="B323:B324"/>
    <mergeCell ref="B205:B206"/>
    <mergeCell ref="B332:B333"/>
    <mergeCell ref="C332:C333"/>
    <mergeCell ref="D332:D333"/>
    <mergeCell ref="D165:D166"/>
    <mergeCell ref="D173:D174"/>
    <mergeCell ref="D334:D339"/>
    <mergeCell ref="D147:D152"/>
    <mergeCell ref="D157:D162"/>
    <mergeCell ref="D175:D179"/>
    <mergeCell ref="D183:D187"/>
    <mergeCell ref="D191:D195"/>
    <mergeCell ref="D199:D203"/>
    <mergeCell ref="D207:D211"/>
    <mergeCell ref="D215:D220"/>
    <mergeCell ref="D224:D228"/>
    <mergeCell ref="D285:D289"/>
    <mergeCell ref="D293:D297"/>
    <mergeCell ref="D301:D305"/>
    <mergeCell ref="D309:D313"/>
    <mergeCell ref="D317:D321"/>
    <mergeCell ref="D325:D330"/>
    <mergeCell ref="D230:D231"/>
  </mergeCells>
  <phoneticPr fontId="12" type="noConversion"/>
  <hyperlinks>
    <hyperlink ref="A112" r:id="rId1" display="https://www.cma-cgm.com/ebusiness/schedules/port/detail?POLDescription=PIPAVAV%20%3B%20IN%20%3B%20INPAV&amp;ActualPOLDescription=PIPAVAV%20%3B%20IN%20%3B%20INPAV"/>
    <hyperlink ref="B80" r:id="rId2" location="/schedule?portname=TOKYO%20TOWER" display="https://cn.wanhai.com/cec/ - /schedule?portname=TOKYO%20TOWER"/>
    <hyperlink ref="B81" r:id="rId3" location="/schedule?portname=WAN%20HAI%20276" display="https://cn.wanhai.com/cec/ - /schedule?portname=WAN%20HAI%20276"/>
    <hyperlink ref="B82" r:id="rId4" location="/schedule?portname=WAN%20HAI%20278" display="https://cn.wanhai.com/cec/ - /schedule?portname=WAN%20HAI%20278"/>
    <hyperlink ref="B83" r:id="rId5" location="/schedule?portname=WAN%20HAI%20178" display="https://cn.wanhai.com/cec/ - /schedule?portname=WAN%20HAI%20178"/>
    <hyperlink ref="B88" r:id="rId6" location="/schedule?portname=TOKYO%20TOWER" display="https://cn.wanhai.com/cec/ - /schedule?portname=TOKYO%20TOWER"/>
    <hyperlink ref="B89" r:id="rId7" location="/schedule?portname=WAN%20HAI%20276" display="https://cn.wanhai.com/cec/ - /schedule?portname=WAN%20HAI%20276"/>
    <hyperlink ref="B90" r:id="rId8" location="/schedule?portname=WAN%20HAI%20278" display="https://cn.wanhai.com/cec/ - /schedule?portname=WAN%20HAI%20278"/>
    <hyperlink ref="B91" r:id="rId9" location="/schedule?portname=WAN%20HAI%20178" display="https://cn.wanhai.com/cec/ - /schedule?portname=WAN%20HAI%20178"/>
    <hyperlink ref="B97" r:id="rId10" location="/schedule?portname=INTERASIA%20ENGAGE" display="https://cn.wanhai.com/cec/ - /schedule?portname=INTERASIA%20ENGAGE"/>
    <hyperlink ref="B98" r:id="rId11" location="/schedule?portname=OOCL%20AUSTRALIA" display="https://cn.wanhai.com/cec/ - /schedule?portname=OOCL%20AUSTRALIA"/>
    <hyperlink ref="B99" r:id="rId12" location="/schedule?portname=INTERASIA%20HORIZON" display="https://cn.wanhai.com/cec/ - /schedule?portname=INTERASIA%20HORIZON"/>
    <hyperlink ref="B100" r:id="rId13" location="/schedule?portname=XIN%20WEN%20ZHOU" display="https://cn.wanhai.com/cec/ - /schedule?portname=XIN%20WEN%20ZHOU"/>
    <hyperlink ref="B101" r:id="rId14" location="/schedule?portname=SEASPAN%20OSAKA" display="https://cn.wanhai.com/cec/ - /schedule?portname=SEASPAN%20OSAKA"/>
    <hyperlink ref="B157" r:id="rId15" location="/schedule?portname=WAN%20HAI%20317" display="https://cn.wanhai.com/cec/ - /schedule?portname=WAN%20HAI%20317"/>
    <hyperlink ref="B158" r:id="rId16" location="/schedule?portname=OOCL%20AUSTRALIA" display="https://cn.wanhai.com/cec/ - /schedule?portname=OOCL%20AUSTRALIA"/>
    <hyperlink ref="B159" r:id="rId17" location="/schedule?portname=VALENCE" display="https://cn.wanhai.com/cec/ - /schedule?portname=VALENCE"/>
    <hyperlink ref="B160" r:id="rId18" location="/schedule?portname=COCHRANE" display="https://cn.wanhai.com/cec/ - /schedule?portname=COCHRANE"/>
    <hyperlink ref="B161" r:id="rId19" location="/schedule?portname=INTERASIA%20ENGAGE" display="https://cn.wanhai.com/cec/ - /schedule?portname=INTERASIA%20ENGAGE"/>
  </hyperlinks>
  <pageMargins left="0.69930555555555596" right="0.69930555555555596" top="0.75" bottom="0.75" header="0.3" footer="0.3"/>
  <pageSetup paperSize="9" orientation="portrait" horizontalDpi="200" verticalDpi="300" r:id="rId20"/>
  <drawing r:id="rId2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968"/>
  <sheetViews>
    <sheetView zoomScale="115" zoomScaleNormal="115" workbookViewId="0">
      <selection activeCell="B958" sqref="B958:B959"/>
    </sheetView>
  </sheetViews>
  <sheetFormatPr defaultRowHeight="15.75"/>
  <cols>
    <col min="1" max="1" width="4.375" style="402" customWidth="1"/>
    <col min="2" max="2" width="43.875" style="401" customWidth="1"/>
    <col min="3" max="3" width="15.125" style="400" customWidth="1"/>
    <col min="4" max="4" width="13.75" style="399" bestFit="1" customWidth="1"/>
    <col min="5" max="5" width="14.875" style="399" customWidth="1"/>
    <col min="6" max="6" width="13.125" style="399" customWidth="1"/>
    <col min="7" max="7" width="18.625" style="399" customWidth="1"/>
    <col min="8" max="8" width="23.25" style="399" customWidth="1"/>
    <col min="9" max="16384" width="9" style="399"/>
  </cols>
  <sheetData>
    <row r="1" spans="1:8" ht="67.5" customHeight="1">
      <c r="A1" s="1063" t="s">
        <v>3248</v>
      </c>
      <c r="B1" s="1064"/>
      <c r="C1" s="1063"/>
      <c r="D1" s="1063"/>
      <c r="E1" s="1063"/>
      <c r="F1" s="1064"/>
      <c r="G1" s="1063"/>
    </row>
    <row r="2" spans="1:8" ht="33.75" customHeight="1">
      <c r="A2" s="1065" t="s">
        <v>19</v>
      </c>
      <c r="B2" s="1066"/>
      <c r="C2" s="617"/>
      <c r="D2" s="616"/>
      <c r="E2" s="616"/>
      <c r="F2" s="616"/>
      <c r="G2" s="615">
        <v>45108</v>
      </c>
    </row>
    <row r="3" spans="1:8" s="400" customFormat="1" ht="21.75" customHeight="1">
      <c r="A3" s="614"/>
      <c r="B3" s="1067"/>
      <c r="C3" s="1068"/>
      <c r="D3" s="1068"/>
      <c r="E3" s="1068"/>
      <c r="F3" s="1068"/>
      <c r="G3" s="1068"/>
      <c r="H3" s="399"/>
    </row>
    <row r="4" spans="1:8" s="400" customFormat="1" ht="15" customHeight="1">
      <c r="A4" s="613" t="s">
        <v>20</v>
      </c>
      <c r="B4" s="613"/>
      <c r="C4" s="613"/>
      <c r="D4" s="613"/>
      <c r="E4" s="613"/>
      <c r="F4" s="613"/>
      <c r="G4" s="613"/>
    </row>
    <row r="5" spans="1:8" s="458" customFormat="1" ht="15" customHeight="1">
      <c r="A5" s="1057" t="s">
        <v>3247</v>
      </c>
      <c r="B5" s="1057"/>
      <c r="C5" s="612"/>
      <c r="D5" s="611"/>
      <c r="E5" s="611"/>
      <c r="F5" s="610"/>
      <c r="G5" s="610"/>
    </row>
    <row r="6" spans="1:8" s="410" customFormat="1" ht="15" customHeight="1">
      <c r="A6" s="584"/>
      <c r="B6" s="978" t="s">
        <v>2889</v>
      </c>
      <c r="C6" s="1054" t="s">
        <v>23</v>
      </c>
      <c r="D6" s="1054" t="s">
        <v>3049</v>
      </c>
      <c r="E6" s="586" t="s">
        <v>2554</v>
      </c>
      <c r="F6" s="587" t="s">
        <v>8</v>
      </c>
      <c r="G6" s="586" t="s">
        <v>45</v>
      </c>
    </row>
    <row r="7" spans="1:8" s="410" customFormat="1" ht="15" customHeight="1">
      <c r="A7" s="584"/>
      <c r="B7" s="978"/>
      <c r="C7" s="1054"/>
      <c r="D7" s="1054"/>
      <c r="E7" s="586" t="s">
        <v>2553</v>
      </c>
      <c r="F7" s="587" t="s">
        <v>26</v>
      </c>
      <c r="G7" s="586" t="s">
        <v>27</v>
      </c>
    </row>
    <row r="8" spans="1:8" s="410" customFormat="1" ht="15" customHeight="1">
      <c r="A8" s="584"/>
      <c r="B8" s="453" t="s">
        <v>2910</v>
      </c>
      <c r="C8" s="453" t="s">
        <v>2910</v>
      </c>
      <c r="D8" s="1046" t="s">
        <v>3246</v>
      </c>
      <c r="E8" s="609">
        <f>F8-6</f>
        <v>45108</v>
      </c>
      <c r="F8" s="416">
        <v>45114</v>
      </c>
      <c r="G8" s="416">
        <f>F8+40</f>
        <v>45154</v>
      </c>
    </row>
    <row r="9" spans="1:8" s="410" customFormat="1" ht="15" customHeight="1">
      <c r="A9" s="584"/>
      <c r="B9" s="453" t="s">
        <v>3196</v>
      </c>
      <c r="C9" s="453" t="s">
        <v>3195</v>
      </c>
      <c r="D9" s="1047"/>
      <c r="E9" s="609">
        <f>F9-6</f>
        <v>45115</v>
      </c>
      <c r="F9" s="416">
        <f>F8+7</f>
        <v>45121</v>
      </c>
      <c r="G9" s="416">
        <f>F9+40</f>
        <v>45161</v>
      </c>
    </row>
    <row r="10" spans="1:8" s="410" customFormat="1" ht="15" customHeight="1">
      <c r="A10" s="584"/>
      <c r="B10" s="453" t="s">
        <v>3194</v>
      </c>
      <c r="C10" s="453" t="s">
        <v>3192</v>
      </c>
      <c r="D10" s="1047"/>
      <c r="E10" s="609">
        <f>F10-6</f>
        <v>45122</v>
      </c>
      <c r="F10" s="416">
        <f>F9+7</f>
        <v>45128</v>
      </c>
      <c r="G10" s="416">
        <f>F10+40</f>
        <v>45168</v>
      </c>
    </row>
    <row r="11" spans="1:8" s="410" customFormat="1" ht="15" customHeight="1">
      <c r="A11" s="584"/>
      <c r="B11" s="453" t="s">
        <v>3193</v>
      </c>
      <c r="C11" s="453" t="s">
        <v>3192</v>
      </c>
      <c r="D11" s="1047"/>
      <c r="E11" s="609">
        <f>F11-6</f>
        <v>45129</v>
      </c>
      <c r="F11" s="416">
        <f>F10+7</f>
        <v>45135</v>
      </c>
      <c r="G11" s="416">
        <f>F11+40</f>
        <v>45175</v>
      </c>
    </row>
    <row r="12" spans="1:8" s="410" customFormat="1" ht="15" customHeight="1">
      <c r="A12" s="584"/>
      <c r="B12" s="453" t="s">
        <v>3191</v>
      </c>
      <c r="C12" s="453" t="s">
        <v>3190</v>
      </c>
      <c r="D12" s="1048"/>
      <c r="E12" s="609">
        <f>F12-6</f>
        <v>45136</v>
      </c>
      <c r="F12" s="416">
        <f>F11+7</f>
        <v>45142</v>
      </c>
      <c r="G12" s="416">
        <f>F12+40</f>
        <v>45182</v>
      </c>
    </row>
    <row r="13" spans="1:8" s="420" customFormat="1" ht="15" customHeight="1">
      <c r="A13" s="1060" t="s">
        <v>3244</v>
      </c>
      <c r="B13" s="1060"/>
      <c r="C13" s="596"/>
      <c r="D13" s="596"/>
      <c r="E13" s="589"/>
      <c r="F13" s="588"/>
      <c r="G13" s="588"/>
    </row>
    <row r="14" spans="1:8" s="410" customFormat="1" ht="15" customHeight="1">
      <c r="A14" s="584"/>
      <c r="B14" s="1072" t="s">
        <v>2889</v>
      </c>
      <c r="C14" s="1054" t="s">
        <v>23</v>
      </c>
      <c r="D14" s="1054" t="s">
        <v>7</v>
      </c>
      <c r="E14" s="586" t="s">
        <v>2554</v>
      </c>
      <c r="F14" s="587" t="s">
        <v>8</v>
      </c>
      <c r="G14" s="586" t="s">
        <v>3245</v>
      </c>
    </row>
    <row r="15" spans="1:8" s="410" customFormat="1" ht="15" customHeight="1">
      <c r="A15" s="584"/>
      <c r="B15" s="1072"/>
      <c r="C15" s="1054"/>
      <c r="D15" s="1054"/>
      <c r="E15" s="586" t="s">
        <v>2553</v>
      </c>
      <c r="F15" s="587" t="s">
        <v>26</v>
      </c>
      <c r="G15" s="586" t="s">
        <v>27</v>
      </c>
    </row>
    <row r="16" spans="1:8" s="410" customFormat="1" ht="15" customHeight="1">
      <c r="A16" s="584"/>
      <c r="B16" s="453" t="s">
        <v>2910</v>
      </c>
      <c r="C16" s="453" t="s">
        <v>2910</v>
      </c>
      <c r="D16" s="1021" t="s">
        <v>87</v>
      </c>
      <c r="E16" s="593">
        <f>F16-6</f>
        <v>45108</v>
      </c>
      <c r="F16" s="416">
        <v>45114</v>
      </c>
      <c r="G16" s="592">
        <f>F16+45</f>
        <v>45159</v>
      </c>
    </row>
    <row r="17" spans="1:7" s="410" customFormat="1" ht="15" customHeight="1">
      <c r="A17" s="584"/>
      <c r="B17" s="453" t="s">
        <v>3196</v>
      </c>
      <c r="C17" s="453" t="s">
        <v>3195</v>
      </c>
      <c r="D17" s="1021"/>
      <c r="E17" s="593">
        <f>F17-6</f>
        <v>45115</v>
      </c>
      <c r="F17" s="592">
        <f>F16+7</f>
        <v>45121</v>
      </c>
      <c r="G17" s="592">
        <f>F17+45</f>
        <v>45166</v>
      </c>
    </row>
    <row r="18" spans="1:7" s="410" customFormat="1" ht="15" customHeight="1">
      <c r="A18" s="584"/>
      <c r="B18" s="453" t="s">
        <v>3194</v>
      </c>
      <c r="C18" s="453" t="s">
        <v>3192</v>
      </c>
      <c r="D18" s="1021"/>
      <c r="E18" s="593">
        <f>F18-6</f>
        <v>45122</v>
      </c>
      <c r="F18" s="592">
        <f>F17+7</f>
        <v>45128</v>
      </c>
      <c r="G18" s="592">
        <f>F18+45</f>
        <v>45173</v>
      </c>
    </row>
    <row r="19" spans="1:7" s="552" customFormat="1" ht="15" customHeight="1">
      <c r="A19" s="584"/>
      <c r="B19" s="453" t="s">
        <v>3193</v>
      </c>
      <c r="C19" s="453" t="s">
        <v>3192</v>
      </c>
      <c r="D19" s="1021"/>
      <c r="E19" s="593">
        <f>F19-6</f>
        <v>45129</v>
      </c>
      <c r="F19" s="592">
        <f>F18+7</f>
        <v>45135</v>
      </c>
      <c r="G19" s="592">
        <f>F19+45</f>
        <v>45180</v>
      </c>
    </row>
    <row r="20" spans="1:7" s="552" customFormat="1" ht="15" customHeight="1">
      <c r="A20" s="584"/>
      <c r="B20" s="453" t="s">
        <v>3191</v>
      </c>
      <c r="C20" s="453" t="s">
        <v>3190</v>
      </c>
      <c r="D20" s="1021"/>
      <c r="E20" s="593">
        <f>F20-6</f>
        <v>45136</v>
      </c>
      <c r="F20" s="592">
        <f>F19+7</f>
        <v>45142</v>
      </c>
      <c r="G20" s="592">
        <f>F20+45</f>
        <v>45187</v>
      </c>
    </row>
    <row r="21" spans="1:7" s="410" customFormat="1" ht="15" hidden="1" customHeight="1">
      <c r="A21" s="584"/>
      <c r="B21" s="1058" t="s">
        <v>22</v>
      </c>
      <c r="C21" s="1056" t="s">
        <v>2980</v>
      </c>
      <c r="D21" s="1056" t="s">
        <v>7</v>
      </c>
      <c r="E21" s="598" t="s">
        <v>2554</v>
      </c>
      <c r="F21" s="608" t="s">
        <v>8</v>
      </c>
      <c r="G21" s="598" t="s">
        <v>3244</v>
      </c>
    </row>
    <row r="22" spans="1:7" s="410" customFormat="1" ht="15" hidden="1" customHeight="1">
      <c r="A22" s="584"/>
      <c r="B22" s="1059"/>
      <c r="C22" s="1054"/>
      <c r="D22" s="1054"/>
      <c r="E22" s="586" t="s">
        <v>2553</v>
      </c>
      <c r="F22" s="587" t="s">
        <v>26</v>
      </c>
      <c r="G22" s="586" t="s">
        <v>27</v>
      </c>
    </row>
    <row r="23" spans="1:7" s="410" customFormat="1" ht="15" hidden="1" customHeight="1">
      <c r="A23" s="584"/>
      <c r="B23" s="453" t="s">
        <v>2903</v>
      </c>
      <c r="C23" s="453" t="s">
        <v>2902</v>
      </c>
      <c r="D23" s="1021" t="s">
        <v>2899</v>
      </c>
      <c r="E23" s="593">
        <f>F23-5</f>
        <v>43950</v>
      </c>
      <c r="F23" s="416">
        <v>43955</v>
      </c>
      <c r="G23" s="592">
        <f>F23+35</f>
        <v>43990</v>
      </c>
    </row>
    <row r="24" spans="1:7" s="410" customFormat="1" ht="15" hidden="1" customHeight="1">
      <c r="A24" s="584"/>
      <c r="B24" s="453" t="s">
        <v>3243</v>
      </c>
      <c r="C24" s="453" t="s">
        <v>3138</v>
      </c>
      <c r="D24" s="1021"/>
      <c r="E24" s="593">
        <f>F24-5</f>
        <v>43957</v>
      </c>
      <c r="F24" s="592">
        <f>F23+7</f>
        <v>43962</v>
      </c>
      <c r="G24" s="592">
        <f>F24+35</f>
        <v>43997</v>
      </c>
    </row>
    <row r="25" spans="1:7" s="410" customFormat="1" ht="15" hidden="1" customHeight="1">
      <c r="A25" s="584"/>
      <c r="B25" s="453" t="s">
        <v>2903</v>
      </c>
      <c r="C25" s="453" t="s">
        <v>2902</v>
      </c>
      <c r="D25" s="1021"/>
      <c r="E25" s="593">
        <f>F25-5</f>
        <v>43964</v>
      </c>
      <c r="F25" s="592">
        <f>F24+7</f>
        <v>43969</v>
      </c>
      <c r="G25" s="592">
        <f>F25+35</f>
        <v>44004</v>
      </c>
    </row>
    <row r="26" spans="1:7" s="607" customFormat="1" ht="15" hidden="1" customHeight="1">
      <c r="A26" s="584"/>
      <c r="B26" s="453" t="s">
        <v>3242</v>
      </c>
      <c r="C26" s="539" t="s">
        <v>3138</v>
      </c>
      <c r="D26" s="1021"/>
      <c r="E26" s="593">
        <f>F26-5</f>
        <v>43971</v>
      </c>
      <c r="F26" s="592">
        <f>F25+7</f>
        <v>43976</v>
      </c>
      <c r="G26" s="592">
        <f>F26+35</f>
        <v>44011</v>
      </c>
    </row>
    <row r="27" spans="1:7" s="401" customFormat="1" ht="15" customHeight="1">
      <c r="A27" s="1060" t="s">
        <v>3241</v>
      </c>
      <c r="B27" s="1060"/>
      <c r="C27" s="596"/>
      <c r="D27" s="589"/>
      <c r="E27" s="589"/>
      <c r="F27" s="588"/>
      <c r="G27" s="588"/>
    </row>
    <row r="28" spans="1:7" s="410" customFormat="1" ht="15" customHeight="1">
      <c r="A28" s="584"/>
      <c r="B28" s="978" t="s">
        <v>2889</v>
      </c>
      <c r="C28" s="1054" t="s">
        <v>23</v>
      </c>
      <c r="D28" s="1055" t="s">
        <v>7</v>
      </c>
      <c r="E28" s="586" t="s">
        <v>2554</v>
      </c>
      <c r="F28" s="587" t="s">
        <v>8</v>
      </c>
      <c r="G28" s="595" t="s">
        <v>3241</v>
      </c>
    </row>
    <row r="29" spans="1:7" s="410" customFormat="1" ht="15" customHeight="1">
      <c r="A29" s="584"/>
      <c r="B29" s="978"/>
      <c r="C29" s="1054"/>
      <c r="D29" s="1056"/>
      <c r="E29" s="586" t="s">
        <v>2553</v>
      </c>
      <c r="F29" s="594" t="s">
        <v>26</v>
      </c>
      <c r="G29" s="586" t="s">
        <v>27</v>
      </c>
    </row>
    <row r="30" spans="1:7" s="410" customFormat="1" ht="15" customHeight="1">
      <c r="A30" s="584"/>
      <c r="B30" s="453" t="s">
        <v>2910</v>
      </c>
      <c r="C30" s="453" t="s">
        <v>2910</v>
      </c>
      <c r="D30" s="1021" t="s">
        <v>3240</v>
      </c>
      <c r="E30" s="593">
        <f>F30-6</f>
        <v>45108</v>
      </c>
      <c r="F30" s="416">
        <v>45114</v>
      </c>
      <c r="G30" s="592">
        <f>F30+42</f>
        <v>45156</v>
      </c>
    </row>
    <row r="31" spans="1:7" s="410" customFormat="1" ht="15" customHeight="1">
      <c r="A31" s="584"/>
      <c r="B31" s="453" t="s">
        <v>3196</v>
      </c>
      <c r="C31" s="453" t="s">
        <v>3195</v>
      </c>
      <c r="D31" s="1021"/>
      <c r="E31" s="593">
        <f>F31-6</f>
        <v>45115</v>
      </c>
      <c r="F31" s="592">
        <f>F30+7</f>
        <v>45121</v>
      </c>
      <c r="G31" s="592">
        <f>F31+42</f>
        <v>45163</v>
      </c>
    </row>
    <row r="32" spans="1:7" s="410" customFormat="1" ht="15" customHeight="1">
      <c r="A32" s="584"/>
      <c r="B32" s="453" t="s">
        <v>3194</v>
      </c>
      <c r="C32" s="453" t="s">
        <v>3192</v>
      </c>
      <c r="D32" s="1021"/>
      <c r="E32" s="593">
        <f>F32-6</f>
        <v>45122</v>
      </c>
      <c r="F32" s="592">
        <f>F31+7</f>
        <v>45128</v>
      </c>
      <c r="G32" s="592">
        <f>F32+42</f>
        <v>45170</v>
      </c>
    </row>
    <row r="33" spans="1:7" s="410" customFormat="1" ht="15.95" customHeight="1">
      <c r="A33" s="584"/>
      <c r="B33" s="453" t="s">
        <v>3193</v>
      </c>
      <c r="C33" s="453" t="s">
        <v>3192</v>
      </c>
      <c r="D33" s="1021"/>
      <c r="E33" s="593">
        <f>F33-6</f>
        <v>45129</v>
      </c>
      <c r="F33" s="592">
        <f>F32+7</f>
        <v>45135</v>
      </c>
      <c r="G33" s="592">
        <f>F33+42</f>
        <v>45177</v>
      </c>
    </row>
    <row r="34" spans="1:7" s="410" customFormat="1" ht="15" customHeight="1">
      <c r="A34" s="584"/>
      <c r="B34" s="453" t="s">
        <v>3191</v>
      </c>
      <c r="C34" s="453" t="s">
        <v>3190</v>
      </c>
      <c r="D34" s="1021"/>
      <c r="E34" s="593">
        <f>F34-6</f>
        <v>45136</v>
      </c>
      <c r="F34" s="592">
        <f>F33+7</f>
        <v>45142</v>
      </c>
      <c r="G34" s="592">
        <f>F34+42</f>
        <v>45184</v>
      </c>
    </row>
    <row r="35" spans="1:7" s="420" customFormat="1" ht="15" customHeight="1">
      <c r="A35" s="1060" t="s">
        <v>3239</v>
      </c>
      <c r="B35" s="1060"/>
      <c r="C35" s="596"/>
      <c r="D35" s="589"/>
      <c r="E35" s="589"/>
      <c r="F35" s="588"/>
      <c r="G35" s="588"/>
    </row>
    <row r="36" spans="1:7" s="410" customFormat="1" ht="15" customHeight="1">
      <c r="A36" s="584"/>
      <c r="B36" s="978" t="s">
        <v>2889</v>
      </c>
      <c r="C36" s="1054" t="s">
        <v>23</v>
      </c>
      <c r="D36" s="1055" t="s">
        <v>7</v>
      </c>
      <c r="E36" s="586" t="s">
        <v>2554</v>
      </c>
      <c r="F36" s="587" t="s">
        <v>8</v>
      </c>
      <c r="G36" s="595" t="s">
        <v>37</v>
      </c>
    </row>
    <row r="37" spans="1:7" s="410" customFormat="1" ht="15" customHeight="1">
      <c r="A37" s="584"/>
      <c r="B37" s="978"/>
      <c r="C37" s="1054"/>
      <c r="D37" s="1062"/>
      <c r="E37" s="586" t="s">
        <v>2553</v>
      </c>
      <c r="F37" s="594" t="s">
        <v>26</v>
      </c>
      <c r="G37" s="586" t="s">
        <v>27</v>
      </c>
    </row>
    <row r="38" spans="1:7" s="410" customFormat="1" ht="15" customHeight="1">
      <c r="A38" s="584"/>
      <c r="B38" s="453" t="s">
        <v>2910</v>
      </c>
      <c r="C38" s="453" t="s">
        <v>2910</v>
      </c>
      <c r="D38" s="1046" t="s">
        <v>87</v>
      </c>
      <c r="E38" s="593">
        <f>F38-6</f>
        <v>45108</v>
      </c>
      <c r="F38" s="416">
        <v>45114</v>
      </c>
      <c r="G38" s="592">
        <f>F38+41</f>
        <v>45155</v>
      </c>
    </row>
    <row r="39" spans="1:7" s="410" customFormat="1" ht="14.25" customHeight="1">
      <c r="A39" s="584"/>
      <c r="B39" s="453" t="s">
        <v>3196</v>
      </c>
      <c r="C39" s="453" t="s">
        <v>3195</v>
      </c>
      <c r="D39" s="1047"/>
      <c r="E39" s="593">
        <f>F39-6</f>
        <v>45115</v>
      </c>
      <c r="F39" s="592">
        <f>F38+7</f>
        <v>45121</v>
      </c>
      <c r="G39" s="592">
        <f>F39+41</f>
        <v>45162</v>
      </c>
    </row>
    <row r="40" spans="1:7" s="410" customFormat="1" ht="15" customHeight="1">
      <c r="A40" s="584"/>
      <c r="B40" s="453" t="s">
        <v>3194</v>
      </c>
      <c r="C40" s="453" t="s">
        <v>3192</v>
      </c>
      <c r="D40" s="1047"/>
      <c r="E40" s="593">
        <f>F40-6</f>
        <v>45122</v>
      </c>
      <c r="F40" s="592">
        <f>F39+7</f>
        <v>45128</v>
      </c>
      <c r="G40" s="592">
        <f>F40+41</f>
        <v>45169</v>
      </c>
    </row>
    <row r="41" spans="1:7" s="410" customFormat="1" ht="15" customHeight="1">
      <c r="A41" s="584"/>
      <c r="B41" s="453" t="s">
        <v>3193</v>
      </c>
      <c r="C41" s="453" t="s">
        <v>3192</v>
      </c>
      <c r="D41" s="1047"/>
      <c r="E41" s="593">
        <f>F41-6</f>
        <v>45129</v>
      </c>
      <c r="F41" s="592">
        <f>F40+7</f>
        <v>45135</v>
      </c>
      <c r="G41" s="592">
        <f>F41+41</f>
        <v>45176</v>
      </c>
    </row>
    <row r="42" spans="1:7" s="410" customFormat="1" ht="15" customHeight="1">
      <c r="A42" s="584"/>
      <c r="B42" s="453" t="s">
        <v>3191</v>
      </c>
      <c r="C42" s="453" t="s">
        <v>3190</v>
      </c>
      <c r="D42" s="1048"/>
      <c r="E42" s="593">
        <f>F42-6</f>
        <v>45136</v>
      </c>
      <c r="F42" s="592">
        <f>F41+7</f>
        <v>45142</v>
      </c>
      <c r="G42" s="592">
        <f>F42+41</f>
        <v>45183</v>
      </c>
    </row>
    <row r="43" spans="1:7" s="420" customFormat="1" ht="14.1" customHeight="1">
      <c r="A43" s="1060" t="s">
        <v>3238</v>
      </c>
      <c r="B43" s="1060"/>
      <c r="C43" s="596"/>
      <c r="D43" s="596"/>
      <c r="E43" s="589"/>
      <c r="F43" s="588"/>
      <c r="G43" s="588"/>
    </row>
    <row r="44" spans="1:7" s="410" customFormat="1" ht="15" customHeight="1">
      <c r="A44" s="584"/>
      <c r="B44" s="978" t="s">
        <v>2889</v>
      </c>
      <c r="C44" s="1054" t="s">
        <v>23</v>
      </c>
      <c r="D44" s="1054" t="s">
        <v>7</v>
      </c>
      <c r="E44" s="586" t="s">
        <v>2554</v>
      </c>
      <c r="F44" s="587" t="s">
        <v>8</v>
      </c>
      <c r="G44" s="586" t="s">
        <v>46</v>
      </c>
    </row>
    <row r="45" spans="1:7" s="410" customFormat="1" ht="15" customHeight="1">
      <c r="A45" s="584"/>
      <c r="B45" s="978"/>
      <c r="C45" s="1054"/>
      <c r="D45" s="1054"/>
      <c r="E45" s="586" t="s">
        <v>2553</v>
      </c>
      <c r="F45" s="587" t="s">
        <v>26</v>
      </c>
      <c r="G45" s="586" t="s">
        <v>27</v>
      </c>
    </row>
    <row r="46" spans="1:7" s="410" customFormat="1" ht="15" customHeight="1">
      <c r="A46" s="584"/>
      <c r="B46" s="453" t="s">
        <v>2910</v>
      </c>
      <c r="C46" s="453" t="s">
        <v>2910</v>
      </c>
      <c r="D46" s="1046" t="s">
        <v>2929</v>
      </c>
      <c r="E46" s="593">
        <f>F46-6</f>
        <v>45108</v>
      </c>
      <c r="F46" s="416">
        <v>45114</v>
      </c>
      <c r="G46" s="592">
        <f>F46+42</f>
        <v>45156</v>
      </c>
    </row>
    <row r="47" spans="1:7" s="410" customFormat="1" ht="15" customHeight="1">
      <c r="A47" s="584"/>
      <c r="B47" s="453" t="s">
        <v>3196</v>
      </c>
      <c r="C47" s="453" t="s">
        <v>3195</v>
      </c>
      <c r="D47" s="1047"/>
      <c r="E47" s="593">
        <f>F47-6</f>
        <v>45115</v>
      </c>
      <c r="F47" s="592">
        <f>F46+7</f>
        <v>45121</v>
      </c>
      <c r="G47" s="592">
        <f>F47+42</f>
        <v>45163</v>
      </c>
    </row>
    <row r="48" spans="1:7" s="410" customFormat="1" ht="15" customHeight="1">
      <c r="A48" s="584"/>
      <c r="B48" s="453" t="s">
        <v>3194</v>
      </c>
      <c r="C48" s="453" t="s">
        <v>3192</v>
      </c>
      <c r="D48" s="1047"/>
      <c r="E48" s="593">
        <f>F48-6</f>
        <v>45122</v>
      </c>
      <c r="F48" s="592">
        <f>F47+7</f>
        <v>45128</v>
      </c>
      <c r="G48" s="592">
        <f>F48+42</f>
        <v>45170</v>
      </c>
    </row>
    <row r="49" spans="1:56" s="607" customFormat="1" ht="15" customHeight="1">
      <c r="A49" s="584"/>
      <c r="B49" s="453" t="s">
        <v>3193</v>
      </c>
      <c r="C49" s="453" t="s">
        <v>3192</v>
      </c>
      <c r="D49" s="1047"/>
      <c r="E49" s="593">
        <f>F49-6</f>
        <v>45129</v>
      </c>
      <c r="F49" s="592">
        <f>F48+7</f>
        <v>45135</v>
      </c>
      <c r="G49" s="592">
        <f>F49+42</f>
        <v>45177</v>
      </c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  <c r="AF49" s="410"/>
      <c r="AG49" s="410"/>
      <c r="AH49" s="410"/>
      <c r="AI49" s="410"/>
      <c r="AJ49" s="410"/>
      <c r="AK49" s="410"/>
      <c r="AL49" s="410"/>
      <c r="AM49" s="410"/>
      <c r="AN49" s="410"/>
      <c r="AO49" s="410"/>
      <c r="AP49" s="410"/>
      <c r="AQ49" s="410"/>
      <c r="AR49" s="410"/>
      <c r="AS49" s="410"/>
      <c r="AT49" s="410"/>
      <c r="AU49" s="410"/>
      <c r="AV49" s="410"/>
      <c r="AW49" s="410"/>
      <c r="AX49" s="410"/>
      <c r="AY49" s="410"/>
      <c r="AZ49" s="410"/>
      <c r="BA49" s="410"/>
      <c r="BB49" s="410"/>
      <c r="BC49" s="410"/>
      <c r="BD49" s="410"/>
    </row>
    <row r="50" spans="1:56" s="552" customFormat="1" ht="15" customHeight="1">
      <c r="A50" s="584"/>
      <c r="B50" s="453" t="s">
        <v>3191</v>
      </c>
      <c r="C50" s="453" t="s">
        <v>3190</v>
      </c>
      <c r="D50" s="1048"/>
      <c r="E50" s="593">
        <f>F50-6</f>
        <v>45136</v>
      </c>
      <c r="F50" s="592">
        <f>F49+7</f>
        <v>45142</v>
      </c>
      <c r="G50" s="592">
        <f>F50+42</f>
        <v>45184</v>
      </c>
      <c r="H50" s="410"/>
      <c r="J50" s="410"/>
    </row>
    <row r="51" spans="1:56" s="420" customFormat="1" ht="15" customHeight="1">
      <c r="A51" s="1060" t="s">
        <v>3237</v>
      </c>
      <c r="B51" s="1060"/>
      <c r="C51" s="589"/>
      <c r="D51" s="588"/>
      <c r="E51" s="588"/>
      <c r="F51" s="588"/>
      <c r="G51" s="606"/>
      <c r="J51" s="410"/>
    </row>
    <row r="52" spans="1:56" s="410" customFormat="1" ht="15" customHeight="1">
      <c r="A52" s="605"/>
      <c r="B52" s="978" t="s">
        <v>2889</v>
      </c>
      <c r="C52" s="1054" t="s">
        <v>23</v>
      </c>
      <c r="D52" s="1054" t="s">
        <v>7</v>
      </c>
      <c r="E52" s="586" t="s">
        <v>2554</v>
      </c>
      <c r="F52" s="587" t="s">
        <v>8</v>
      </c>
      <c r="G52" s="586" t="s">
        <v>21</v>
      </c>
    </row>
    <row r="53" spans="1:56" s="410" customFormat="1" ht="15" customHeight="1">
      <c r="A53" s="605"/>
      <c r="B53" s="978"/>
      <c r="C53" s="1054"/>
      <c r="D53" s="1054"/>
      <c r="E53" s="586" t="s">
        <v>2553</v>
      </c>
      <c r="F53" s="587" t="s">
        <v>26</v>
      </c>
      <c r="G53" s="586" t="s">
        <v>27</v>
      </c>
    </row>
    <row r="54" spans="1:56" s="410" customFormat="1" ht="15" customHeight="1">
      <c r="A54" s="584"/>
      <c r="B54" s="453" t="s">
        <v>2910</v>
      </c>
      <c r="C54" s="453" t="s">
        <v>2910</v>
      </c>
      <c r="D54" s="1046" t="s">
        <v>129</v>
      </c>
      <c r="E54" s="593">
        <f>F54-6</f>
        <v>45108</v>
      </c>
      <c r="F54" s="416">
        <v>45114</v>
      </c>
      <c r="G54" s="592">
        <f>F54+37</f>
        <v>45151</v>
      </c>
    </row>
    <row r="55" spans="1:56" s="410" customFormat="1" ht="15" customHeight="1">
      <c r="A55" s="584"/>
      <c r="B55" s="453" t="s">
        <v>3196</v>
      </c>
      <c r="C55" s="453" t="s">
        <v>3195</v>
      </c>
      <c r="D55" s="1047"/>
      <c r="E55" s="593">
        <f>F55-6</f>
        <v>45115</v>
      </c>
      <c r="F55" s="592">
        <f>F54+7</f>
        <v>45121</v>
      </c>
      <c r="G55" s="592">
        <f>F55+37</f>
        <v>45158</v>
      </c>
    </row>
    <row r="56" spans="1:56" s="410" customFormat="1" ht="15" customHeight="1">
      <c r="A56" s="584"/>
      <c r="B56" s="453" t="s">
        <v>3194</v>
      </c>
      <c r="C56" s="453" t="s">
        <v>3192</v>
      </c>
      <c r="D56" s="1047"/>
      <c r="E56" s="593">
        <f>F56-6</f>
        <v>45122</v>
      </c>
      <c r="F56" s="592">
        <f>F55+7</f>
        <v>45128</v>
      </c>
      <c r="G56" s="592">
        <f>F56+37</f>
        <v>45165</v>
      </c>
    </row>
    <row r="57" spans="1:56" s="410" customFormat="1" ht="14.25" customHeight="1">
      <c r="A57" s="584"/>
      <c r="B57" s="453" t="s">
        <v>3193</v>
      </c>
      <c r="C57" s="453" t="s">
        <v>3192</v>
      </c>
      <c r="D57" s="1047"/>
      <c r="E57" s="593">
        <f>F57-6</f>
        <v>45129</v>
      </c>
      <c r="F57" s="592">
        <f>F56+7</f>
        <v>45135</v>
      </c>
      <c r="G57" s="592">
        <f>F57+37</f>
        <v>45172</v>
      </c>
    </row>
    <row r="58" spans="1:56" s="410" customFormat="1" ht="14.25" customHeight="1">
      <c r="A58" s="584"/>
      <c r="B58" s="453" t="s">
        <v>3191</v>
      </c>
      <c r="C58" s="453" t="s">
        <v>3190</v>
      </c>
      <c r="D58" s="1048"/>
      <c r="E58" s="593">
        <f>F58-6</f>
        <v>45136</v>
      </c>
      <c r="F58" s="592">
        <f>F57+7</f>
        <v>45142</v>
      </c>
      <c r="G58" s="592">
        <f>F58+37</f>
        <v>45179</v>
      </c>
    </row>
    <row r="59" spans="1:56" s="420" customFormat="1" ht="15">
      <c r="A59" s="1060" t="s">
        <v>3236</v>
      </c>
      <c r="B59" s="1060"/>
      <c r="C59" s="596"/>
      <c r="D59" s="589"/>
      <c r="E59" s="589"/>
      <c r="F59" s="588"/>
      <c r="G59" s="588"/>
    </row>
    <row r="60" spans="1:56" s="410" customFormat="1" ht="15" hidden="1" customHeight="1">
      <c r="A60" s="605"/>
      <c r="B60" s="1073" t="s">
        <v>22</v>
      </c>
      <c r="C60" s="1054" t="s">
        <v>23</v>
      </c>
      <c r="D60" s="1054" t="s">
        <v>7</v>
      </c>
      <c r="E60" s="586" t="s">
        <v>2554</v>
      </c>
      <c r="F60" s="587" t="s">
        <v>8</v>
      </c>
      <c r="G60" s="586" t="s">
        <v>35</v>
      </c>
    </row>
    <row r="61" spans="1:56" s="410" customFormat="1" ht="15" hidden="1" customHeight="1">
      <c r="A61" s="605"/>
      <c r="B61" s="1073"/>
      <c r="C61" s="1054"/>
      <c r="D61" s="1054"/>
      <c r="E61" s="586" t="s">
        <v>2553</v>
      </c>
      <c r="F61" s="587" t="s">
        <v>26</v>
      </c>
      <c r="G61" s="586" t="s">
        <v>27</v>
      </c>
    </row>
    <row r="62" spans="1:56" s="410" customFormat="1" ht="15" hidden="1" customHeight="1">
      <c r="A62" s="584"/>
      <c r="B62" s="453" t="s">
        <v>3235</v>
      </c>
      <c r="C62" s="453" t="s">
        <v>3216</v>
      </c>
      <c r="D62" s="1046" t="s">
        <v>3234</v>
      </c>
      <c r="E62" s="593">
        <f>F62-5</f>
        <v>43554</v>
      </c>
      <c r="F62" s="416">
        <v>43559</v>
      </c>
      <c r="G62" s="592">
        <f>F62+33</f>
        <v>43592</v>
      </c>
    </row>
    <row r="63" spans="1:56" s="410" customFormat="1" ht="15" hidden="1" customHeight="1">
      <c r="A63" s="584"/>
      <c r="B63" s="453" t="s">
        <v>3194</v>
      </c>
      <c r="C63" s="453" t="s">
        <v>3218</v>
      </c>
      <c r="D63" s="1047"/>
      <c r="E63" s="593">
        <f>F63-5</f>
        <v>43561</v>
      </c>
      <c r="F63" s="592">
        <f>F62+7</f>
        <v>43566</v>
      </c>
      <c r="G63" s="592">
        <f>F63+33</f>
        <v>43599</v>
      </c>
    </row>
    <row r="64" spans="1:56" s="410" customFormat="1" ht="15" hidden="1" customHeight="1">
      <c r="A64" s="584"/>
      <c r="B64" s="427" t="s">
        <v>3202</v>
      </c>
      <c r="C64" s="453" t="s">
        <v>3216</v>
      </c>
      <c r="D64" s="1047"/>
      <c r="E64" s="593">
        <f>F64-5</f>
        <v>43568</v>
      </c>
      <c r="F64" s="592">
        <f>F63+7</f>
        <v>43573</v>
      </c>
      <c r="G64" s="592">
        <f>F64+33</f>
        <v>43606</v>
      </c>
    </row>
    <row r="65" spans="1:7" s="410" customFormat="1" ht="14.25" hidden="1" customHeight="1">
      <c r="A65" s="584"/>
      <c r="B65" s="453" t="s">
        <v>3200</v>
      </c>
      <c r="C65" s="539" t="s">
        <v>3233</v>
      </c>
      <c r="D65" s="1047"/>
      <c r="E65" s="593">
        <f>F65-5</f>
        <v>43575</v>
      </c>
      <c r="F65" s="592">
        <f>F64+7</f>
        <v>43580</v>
      </c>
      <c r="G65" s="592">
        <f>F65+33</f>
        <v>43613</v>
      </c>
    </row>
    <row r="66" spans="1:7" s="410" customFormat="1" ht="14.25" hidden="1" customHeight="1">
      <c r="A66" s="584"/>
      <c r="B66" s="453" t="s">
        <v>3199</v>
      </c>
      <c r="C66" s="539" t="s">
        <v>3214</v>
      </c>
      <c r="D66" s="1048"/>
      <c r="E66" s="593">
        <f>F66-5</f>
        <v>43582</v>
      </c>
      <c r="F66" s="592">
        <f>F65+7</f>
        <v>43587</v>
      </c>
      <c r="G66" s="592">
        <f>F66+33</f>
        <v>43620</v>
      </c>
    </row>
    <row r="67" spans="1:7" s="410" customFormat="1" ht="15" hidden="1" customHeight="1">
      <c r="A67" s="605"/>
      <c r="B67" s="1074" t="s">
        <v>22</v>
      </c>
      <c r="C67" s="1054" t="s">
        <v>23</v>
      </c>
      <c r="D67" s="1054" t="s">
        <v>7</v>
      </c>
      <c r="E67" s="586" t="s">
        <v>2554</v>
      </c>
      <c r="F67" s="587" t="s">
        <v>8</v>
      </c>
      <c r="G67" s="586" t="s">
        <v>35</v>
      </c>
    </row>
    <row r="68" spans="1:7" s="410" customFormat="1" ht="15" hidden="1" customHeight="1">
      <c r="A68" s="605"/>
      <c r="B68" s="1074"/>
      <c r="C68" s="1054"/>
      <c r="D68" s="1054"/>
      <c r="E68" s="586" t="s">
        <v>2553</v>
      </c>
      <c r="F68" s="587" t="s">
        <v>26</v>
      </c>
      <c r="G68" s="586" t="s">
        <v>27</v>
      </c>
    </row>
    <row r="69" spans="1:7" s="410" customFormat="1" ht="15" hidden="1" customHeight="1">
      <c r="A69" s="584"/>
      <c r="B69" s="453"/>
      <c r="C69" s="453"/>
      <c r="D69" s="1046" t="s">
        <v>160</v>
      </c>
      <c r="E69" s="593">
        <f>F69-5</f>
        <v>44256</v>
      </c>
      <c r="F69" s="416">
        <v>44261</v>
      </c>
      <c r="G69" s="592">
        <f>F69+35</f>
        <v>44296</v>
      </c>
    </row>
    <row r="70" spans="1:7" s="410" customFormat="1" ht="15" hidden="1" customHeight="1">
      <c r="A70" s="584"/>
      <c r="B70" s="453"/>
      <c r="C70" s="453"/>
      <c r="D70" s="1047"/>
      <c r="E70" s="593">
        <f>F70-5</f>
        <v>44263</v>
      </c>
      <c r="F70" s="592">
        <f>F69+7</f>
        <v>44268</v>
      </c>
      <c r="G70" s="592">
        <f>F70+35</f>
        <v>44303</v>
      </c>
    </row>
    <row r="71" spans="1:7" s="410" customFormat="1" ht="15" hidden="1" customHeight="1">
      <c r="A71" s="584"/>
      <c r="B71" s="453"/>
      <c r="C71" s="453"/>
      <c r="D71" s="1047"/>
      <c r="E71" s="593">
        <f>F71-5</f>
        <v>44270</v>
      </c>
      <c r="F71" s="592">
        <f>F70+7</f>
        <v>44275</v>
      </c>
      <c r="G71" s="592">
        <f>F71+35</f>
        <v>44310</v>
      </c>
    </row>
    <row r="72" spans="1:7" s="410" customFormat="1" ht="14.25" hidden="1" customHeight="1">
      <c r="A72" s="584"/>
      <c r="B72" s="444"/>
      <c r="C72" s="453"/>
      <c r="D72" s="1047"/>
      <c r="E72" s="593">
        <f>F72-5</f>
        <v>44277</v>
      </c>
      <c r="F72" s="592">
        <f>F71+7</f>
        <v>44282</v>
      </c>
      <c r="G72" s="592">
        <f>F72+35</f>
        <v>44317</v>
      </c>
    </row>
    <row r="73" spans="1:7" s="410" customFormat="1" ht="14.25" hidden="1" customHeight="1">
      <c r="A73" s="584"/>
      <c r="B73" s="444"/>
      <c r="C73" s="453"/>
      <c r="D73" s="1048"/>
      <c r="E73" s="593">
        <f>F73-5</f>
        <v>44284</v>
      </c>
      <c r="F73" s="592">
        <f>F72+7</f>
        <v>44289</v>
      </c>
      <c r="G73" s="592">
        <f>F73+35</f>
        <v>44324</v>
      </c>
    </row>
    <row r="74" spans="1:7" s="410" customFormat="1" ht="15" customHeight="1">
      <c r="A74" s="605"/>
      <c r="B74" s="978" t="s">
        <v>2889</v>
      </c>
      <c r="C74" s="1054" t="s">
        <v>23</v>
      </c>
      <c r="D74" s="1054" t="s">
        <v>7</v>
      </c>
      <c r="E74" s="586" t="s">
        <v>2554</v>
      </c>
      <c r="F74" s="587" t="s">
        <v>8</v>
      </c>
      <c r="G74" s="586" t="s">
        <v>35</v>
      </c>
    </row>
    <row r="75" spans="1:7" s="410" customFormat="1" ht="15" customHeight="1">
      <c r="A75" s="605"/>
      <c r="B75" s="978"/>
      <c r="C75" s="1054"/>
      <c r="D75" s="1054"/>
      <c r="E75" s="586" t="s">
        <v>2553</v>
      </c>
      <c r="F75" s="587" t="s">
        <v>26</v>
      </c>
      <c r="G75" s="586" t="s">
        <v>27</v>
      </c>
    </row>
    <row r="76" spans="1:7" s="410" customFormat="1" ht="15" customHeight="1">
      <c r="A76" s="584"/>
      <c r="B76" s="583" t="s">
        <v>3222</v>
      </c>
      <c r="C76" s="582" t="s">
        <v>3166</v>
      </c>
      <c r="D76" s="1046" t="s">
        <v>2929</v>
      </c>
      <c r="E76" s="593">
        <f>F76-5</f>
        <v>45109</v>
      </c>
      <c r="F76" s="416">
        <v>45114</v>
      </c>
      <c r="G76" s="592">
        <f>F76+35</f>
        <v>45149</v>
      </c>
    </row>
    <row r="77" spans="1:7" s="410" customFormat="1" ht="15" customHeight="1">
      <c r="A77" s="584"/>
      <c r="B77" s="583" t="s">
        <v>3221</v>
      </c>
      <c r="C77" s="582" t="s">
        <v>3220</v>
      </c>
      <c r="D77" s="1047"/>
      <c r="E77" s="593">
        <f>F77-5</f>
        <v>45116</v>
      </c>
      <c r="F77" s="592">
        <f>F76+7</f>
        <v>45121</v>
      </c>
      <c r="G77" s="592">
        <f>F77+35</f>
        <v>45156</v>
      </c>
    </row>
    <row r="78" spans="1:7" s="410" customFormat="1" ht="15" customHeight="1">
      <c r="A78" s="584"/>
      <c r="B78" s="583" t="s">
        <v>3219</v>
      </c>
      <c r="C78" s="582" t="s">
        <v>3218</v>
      </c>
      <c r="D78" s="1047"/>
      <c r="E78" s="593">
        <f>F78-5</f>
        <v>45123</v>
      </c>
      <c r="F78" s="592">
        <f>F77+7</f>
        <v>45128</v>
      </c>
      <c r="G78" s="592">
        <f>F78+35</f>
        <v>45163</v>
      </c>
    </row>
    <row r="79" spans="1:7" s="410" customFormat="1" ht="14.25" customHeight="1">
      <c r="A79" s="584"/>
      <c r="B79" s="444" t="s">
        <v>3217</v>
      </c>
      <c r="C79" s="444" t="s">
        <v>3216</v>
      </c>
      <c r="D79" s="1047"/>
      <c r="E79" s="593">
        <f>F79-5</f>
        <v>45130</v>
      </c>
      <c r="F79" s="592">
        <f>F78+7</f>
        <v>45135</v>
      </c>
      <c r="G79" s="592">
        <f>F79+35</f>
        <v>45170</v>
      </c>
    </row>
    <row r="80" spans="1:7" s="410" customFormat="1" ht="14.25" customHeight="1">
      <c r="A80" s="584"/>
      <c r="B80" s="453" t="s">
        <v>3215</v>
      </c>
      <c r="C80" s="453" t="s">
        <v>3214</v>
      </c>
      <c r="D80" s="1048"/>
      <c r="E80" s="593">
        <f>F80-5</f>
        <v>45137</v>
      </c>
      <c r="F80" s="592">
        <f>F79+7</f>
        <v>45142</v>
      </c>
      <c r="G80" s="592">
        <f>F80+35</f>
        <v>45177</v>
      </c>
    </row>
    <row r="81" spans="1:7" s="420" customFormat="1" ht="15" customHeight="1">
      <c r="A81" s="1060" t="s">
        <v>3232</v>
      </c>
      <c r="B81" s="1060"/>
      <c r="C81" s="596"/>
      <c r="D81" s="589"/>
      <c r="E81" s="589"/>
      <c r="F81" s="588"/>
      <c r="G81" s="604"/>
    </row>
    <row r="82" spans="1:7" s="410" customFormat="1" ht="15" hidden="1" customHeight="1">
      <c r="A82" s="584"/>
      <c r="B82" s="1059" t="s">
        <v>22</v>
      </c>
      <c r="C82" s="1055" t="s">
        <v>23</v>
      </c>
      <c r="D82" s="1054" t="s">
        <v>7</v>
      </c>
      <c r="E82" s="586" t="s">
        <v>2554</v>
      </c>
      <c r="F82" s="587" t="s">
        <v>8</v>
      </c>
      <c r="G82" s="586" t="s">
        <v>3223</v>
      </c>
    </row>
    <row r="83" spans="1:7" s="410" customFormat="1" ht="15" hidden="1" customHeight="1">
      <c r="A83" s="584"/>
      <c r="B83" s="1059"/>
      <c r="C83" s="1056"/>
      <c r="D83" s="1054"/>
      <c r="E83" s="586" t="s">
        <v>2553</v>
      </c>
      <c r="F83" s="587" t="s">
        <v>26</v>
      </c>
      <c r="G83" s="586" t="s">
        <v>27</v>
      </c>
    </row>
    <row r="84" spans="1:7" s="410" customFormat="1" ht="15" hidden="1" customHeight="1">
      <c r="A84" s="584"/>
      <c r="B84" s="453" t="s">
        <v>3231</v>
      </c>
      <c r="C84" s="453" t="s">
        <v>2919</v>
      </c>
      <c r="D84" s="1021" t="s">
        <v>3179</v>
      </c>
      <c r="E84" s="603">
        <f>F84-5</f>
        <v>43710</v>
      </c>
      <c r="F84" s="464">
        <v>43715</v>
      </c>
      <c r="G84" s="464">
        <f>F84+48</f>
        <v>43763</v>
      </c>
    </row>
    <row r="85" spans="1:7" s="410" customFormat="1" ht="15" hidden="1" customHeight="1">
      <c r="A85" s="584"/>
      <c r="B85" s="453" t="s">
        <v>3230</v>
      </c>
      <c r="C85" s="453" t="s">
        <v>2917</v>
      </c>
      <c r="D85" s="1021"/>
      <c r="E85" s="603">
        <f>F85-5</f>
        <v>43717</v>
      </c>
      <c r="F85" s="464">
        <f>F84+7</f>
        <v>43722</v>
      </c>
      <c r="G85" s="464">
        <f>F85+48</f>
        <v>43770</v>
      </c>
    </row>
    <row r="86" spans="1:7" s="410" customFormat="1" ht="15" hidden="1" customHeight="1">
      <c r="A86" s="584"/>
      <c r="B86" s="453" t="s">
        <v>3229</v>
      </c>
      <c r="C86" s="453" t="s">
        <v>2915</v>
      </c>
      <c r="D86" s="1021"/>
      <c r="E86" s="603">
        <f>F86-5</f>
        <v>43724</v>
      </c>
      <c r="F86" s="464">
        <f>F85+7</f>
        <v>43729</v>
      </c>
      <c r="G86" s="464">
        <f>F86+48</f>
        <v>43777</v>
      </c>
    </row>
    <row r="87" spans="1:7" s="410" customFormat="1" ht="15" hidden="1" customHeight="1">
      <c r="A87" s="584"/>
      <c r="B87" s="453" t="s">
        <v>3228</v>
      </c>
      <c r="C87" s="453" t="s">
        <v>2913</v>
      </c>
      <c r="D87" s="1021"/>
      <c r="E87" s="603">
        <f>F87-5</f>
        <v>43731</v>
      </c>
      <c r="F87" s="464">
        <f>F86+7</f>
        <v>43736</v>
      </c>
      <c r="G87" s="464">
        <f>F87+48</f>
        <v>43784</v>
      </c>
    </row>
    <row r="88" spans="1:7" s="410" customFormat="1" ht="15" hidden="1" customHeight="1">
      <c r="A88" s="584"/>
      <c r="B88" s="427" t="s">
        <v>2902</v>
      </c>
      <c r="C88" s="427" t="s">
        <v>2902</v>
      </c>
      <c r="D88" s="1021"/>
      <c r="E88" s="603">
        <f>F88-5</f>
        <v>43738</v>
      </c>
      <c r="F88" s="464">
        <f>F87+7</f>
        <v>43743</v>
      </c>
      <c r="G88" s="464">
        <f>F88+48</f>
        <v>43791</v>
      </c>
    </row>
    <row r="89" spans="1:7" s="410" customFormat="1" ht="15" hidden="1" customHeight="1">
      <c r="A89" s="584"/>
      <c r="B89" s="1077" t="s">
        <v>2889</v>
      </c>
      <c r="C89" s="1055" t="s">
        <v>23</v>
      </c>
      <c r="D89" s="1054" t="s">
        <v>7</v>
      </c>
      <c r="E89" s="586" t="s">
        <v>2554</v>
      </c>
      <c r="F89" s="587" t="s">
        <v>8</v>
      </c>
      <c r="G89" s="586" t="s">
        <v>3223</v>
      </c>
    </row>
    <row r="90" spans="1:7" s="410" customFormat="1" ht="15" hidden="1" customHeight="1">
      <c r="A90" s="584"/>
      <c r="B90" s="1078"/>
      <c r="C90" s="1056"/>
      <c r="D90" s="1054"/>
      <c r="E90" s="586" t="s">
        <v>2553</v>
      </c>
      <c r="F90" s="587" t="s">
        <v>26</v>
      </c>
      <c r="G90" s="586" t="s">
        <v>27</v>
      </c>
    </row>
    <row r="91" spans="1:7" s="410" customFormat="1" ht="15" hidden="1" customHeight="1">
      <c r="A91" s="584"/>
      <c r="B91" s="427" t="s">
        <v>356</v>
      </c>
      <c r="C91" s="444" t="s">
        <v>3201</v>
      </c>
      <c r="D91" s="1021" t="s">
        <v>2899</v>
      </c>
      <c r="E91" s="603">
        <f>F91-5</f>
        <v>43556</v>
      </c>
      <c r="F91" s="464">
        <v>43561</v>
      </c>
      <c r="G91" s="464">
        <f>F91+44</f>
        <v>43605</v>
      </c>
    </row>
    <row r="92" spans="1:7" s="410" customFormat="1" ht="15" hidden="1" customHeight="1">
      <c r="A92" s="584"/>
      <c r="B92" s="427" t="s">
        <v>3227</v>
      </c>
      <c r="C92" s="444" t="s">
        <v>3197</v>
      </c>
      <c r="D92" s="1021"/>
      <c r="E92" s="603">
        <f>F92-5</f>
        <v>43563</v>
      </c>
      <c r="F92" s="464">
        <f>F91+7</f>
        <v>43568</v>
      </c>
      <c r="G92" s="464">
        <f>F92+44</f>
        <v>43612</v>
      </c>
    </row>
    <row r="93" spans="1:7" s="410" customFormat="1" ht="15" hidden="1" customHeight="1">
      <c r="A93" s="584"/>
      <c r="B93" s="427" t="s">
        <v>3226</v>
      </c>
      <c r="C93" s="444" t="s">
        <v>57</v>
      </c>
      <c r="D93" s="1021"/>
      <c r="E93" s="603">
        <f>F93-5</f>
        <v>43570</v>
      </c>
      <c r="F93" s="464">
        <f>F92+7</f>
        <v>43575</v>
      </c>
      <c r="G93" s="464">
        <f>F93+44</f>
        <v>43619</v>
      </c>
    </row>
    <row r="94" spans="1:7" s="410" customFormat="1" ht="15" hidden="1" customHeight="1">
      <c r="A94" s="584"/>
      <c r="B94" s="427" t="s">
        <v>3225</v>
      </c>
      <c r="C94" s="525" t="s">
        <v>57</v>
      </c>
      <c r="D94" s="1021"/>
      <c r="E94" s="603">
        <f>F94-5</f>
        <v>43577</v>
      </c>
      <c r="F94" s="464">
        <f>F93+7</f>
        <v>43582</v>
      </c>
      <c r="G94" s="464">
        <f>F94+44</f>
        <v>43626</v>
      </c>
    </row>
    <row r="95" spans="1:7" s="410" customFormat="1" ht="15" hidden="1" customHeight="1">
      <c r="A95" s="584"/>
      <c r="B95" s="427" t="s">
        <v>3224</v>
      </c>
      <c r="C95" s="444" t="s">
        <v>373</v>
      </c>
      <c r="D95" s="1021"/>
      <c r="E95" s="603">
        <f>F95-5</f>
        <v>43584</v>
      </c>
      <c r="F95" s="464">
        <f>F94+7</f>
        <v>43589</v>
      </c>
      <c r="G95" s="464">
        <f>F95+44</f>
        <v>43633</v>
      </c>
    </row>
    <row r="96" spans="1:7" s="410" customFormat="1" ht="15" customHeight="1">
      <c r="A96" s="584"/>
      <c r="B96" s="978" t="s">
        <v>2889</v>
      </c>
      <c r="C96" s="1055" t="s">
        <v>23</v>
      </c>
      <c r="D96" s="1054" t="s">
        <v>7</v>
      </c>
      <c r="E96" s="586" t="s">
        <v>2554</v>
      </c>
      <c r="F96" s="587" t="s">
        <v>8</v>
      </c>
      <c r="G96" s="586" t="s">
        <v>3223</v>
      </c>
    </row>
    <row r="97" spans="1:7" s="410" customFormat="1" ht="15" customHeight="1">
      <c r="A97" s="584"/>
      <c r="B97" s="978"/>
      <c r="C97" s="1056"/>
      <c r="D97" s="1054"/>
      <c r="E97" s="586" t="s">
        <v>2553</v>
      </c>
      <c r="F97" s="587" t="s">
        <v>26</v>
      </c>
      <c r="G97" s="586" t="s">
        <v>27</v>
      </c>
    </row>
    <row r="98" spans="1:7" s="410" customFormat="1" ht="15" customHeight="1">
      <c r="A98" s="584"/>
      <c r="B98" s="583" t="s">
        <v>3222</v>
      </c>
      <c r="C98" s="582" t="s">
        <v>3166</v>
      </c>
      <c r="D98" s="1021" t="s">
        <v>2886</v>
      </c>
      <c r="E98" s="603">
        <f>F98-7</f>
        <v>45107</v>
      </c>
      <c r="F98" s="416">
        <v>45114</v>
      </c>
      <c r="G98" s="464">
        <f>F98+41</f>
        <v>45155</v>
      </c>
    </row>
    <row r="99" spans="1:7" s="410" customFormat="1" ht="15" customHeight="1">
      <c r="A99" s="584"/>
      <c r="B99" s="583" t="s">
        <v>3221</v>
      </c>
      <c r="C99" s="582" t="s">
        <v>3220</v>
      </c>
      <c r="D99" s="1021"/>
      <c r="E99" s="603">
        <f>F99-7</f>
        <v>45114</v>
      </c>
      <c r="F99" s="464">
        <f>F98+7</f>
        <v>45121</v>
      </c>
      <c r="G99" s="464">
        <f>F99+41</f>
        <v>45162</v>
      </c>
    </row>
    <row r="100" spans="1:7" s="410" customFormat="1" ht="15" customHeight="1">
      <c r="A100" s="584"/>
      <c r="B100" s="583" t="s">
        <v>3219</v>
      </c>
      <c r="C100" s="582" t="s">
        <v>3218</v>
      </c>
      <c r="D100" s="1021"/>
      <c r="E100" s="603">
        <f>F100-7</f>
        <v>45121</v>
      </c>
      <c r="F100" s="464">
        <f>F99+7</f>
        <v>45128</v>
      </c>
      <c r="G100" s="464">
        <f>F100+41</f>
        <v>45169</v>
      </c>
    </row>
    <row r="101" spans="1:7" s="410" customFormat="1" ht="15" customHeight="1">
      <c r="A101" s="584"/>
      <c r="B101" s="444" t="s">
        <v>3217</v>
      </c>
      <c r="C101" s="444" t="s">
        <v>3216</v>
      </c>
      <c r="D101" s="1021"/>
      <c r="E101" s="603">
        <f>F101-7</f>
        <v>45128</v>
      </c>
      <c r="F101" s="464">
        <f>F100+7</f>
        <v>45135</v>
      </c>
      <c r="G101" s="464">
        <f>F101+41</f>
        <v>45176</v>
      </c>
    </row>
    <row r="102" spans="1:7" s="410" customFormat="1" ht="15" customHeight="1">
      <c r="A102" s="584"/>
      <c r="B102" s="453" t="s">
        <v>3215</v>
      </c>
      <c r="C102" s="453" t="s">
        <v>3214</v>
      </c>
      <c r="D102" s="1021"/>
      <c r="E102" s="603">
        <f>F102-7</f>
        <v>45135</v>
      </c>
      <c r="F102" s="464">
        <f>F101+7</f>
        <v>45142</v>
      </c>
      <c r="G102" s="464">
        <f>F102+41</f>
        <v>45183</v>
      </c>
    </row>
    <row r="103" spans="1:7" s="420" customFormat="1" ht="15.95" hidden="1" customHeight="1">
      <c r="A103" s="1060" t="s">
        <v>3213</v>
      </c>
      <c r="B103" s="1060"/>
      <c r="C103" s="590"/>
      <c r="F103" s="589"/>
    </row>
    <row r="104" spans="1:7" s="410" customFormat="1" ht="15" hidden="1" customHeight="1">
      <c r="A104" s="584"/>
      <c r="B104" s="1000" t="s">
        <v>2889</v>
      </c>
      <c r="C104" s="1055" t="s">
        <v>23</v>
      </c>
      <c r="D104" s="1055" t="s">
        <v>7</v>
      </c>
      <c r="E104" s="586" t="s">
        <v>2554</v>
      </c>
      <c r="F104" s="587" t="s">
        <v>8</v>
      </c>
      <c r="G104" s="586" t="s">
        <v>41</v>
      </c>
    </row>
    <row r="105" spans="1:7" s="410" customFormat="1" ht="15" hidden="1" customHeight="1">
      <c r="A105" s="584"/>
      <c r="B105" s="1000"/>
      <c r="C105" s="1056"/>
      <c r="D105" s="1056"/>
      <c r="E105" s="586" t="s">
        <v>2553</v>
      </c>
      <c r="F105" s="602" t="s">
        <v>26</v>
      </c>
      <c r="G105" s="595" t="s">
        <v>27</v>
      </c>
    </row>
    <row r="106" spans="1:7" s="410" customFormat="1" ht="15" hidden="1" customHeight="1">
      <c r="A106" s="597"/>
      <c r="B106" s="583"/>
      <c r="C106" s="583"/>
      <c r="D106" s="1079" t="s">
        <v>2950</v>
      </c>
      <c r="E106" s="601">
        <f>F106-6</f>
        <v>45105</v>
      </c>
      <c r="F106" s="464">
        <v>45111</v>
      </c>
      <c r="G106" s="441">
        <f>F106+33</f>
        <v>45144</v>
      </c>
    </row>
    <row r="107" spans="1:7" s="410" customFormat="1" ht="15" hidden="1" customHeight="1">
      <c r="A107" s="597"/>
      <c r="B107" s="583"/>
      <c r="C107" s="583"/>
      <c r="D107" s="1079"/>
      <c r="E107" s="601">
        <f>F107-6</f>
        <v>45112</v>
      </c>
      <c r="F107" s="441">
        <f>F106+7</f>
        <v>45118</v>
      </c>
      <c r="G107" s="441">
        <f>F107+33</f>
        <v>45151</v>
      </c>
    </row>
    <row r="108" spans="1:7" s="410" customFormat="1" ht="15" hidden="1" customHeight="1">
      <c r="A108" s="597"/>
      <c r="B108" s="583"/>
      <c r="C108" s="582"/>
      <c r="D108" s="1079"/>
      <c r="E108" s="601">
        <f>F108-6</f>
        <v>45119</v>
      </c>
      <c r="F108" s="441">
        <f>F107+7</f>
        <v>45125</v>
      </c>
      <c r="G108" s="441">
        <f>F108+33</f>
        <v>45158</v>
      </c>
    </row>
    <row r="109" spans="1:7" s="410" customFormat="1" ht="15" hidden="1" customHeight="1">
      <c r="A109" s="597"/>
      <c r="B109" s="583"/>
      <c r="C109" s="583"/>
      <c r="D109" s="1079"/>
      <c r="E109" s="601">
        <f>F109-6</f>
        <v>45126</v>
      </c>
      <c r="F109" s="441">
        <f>F108+7</f>
        <v>45132</v>
      </c>
      <c r="G109" s="441">
        <f>F109+33</f>
        <v>45165</v>
      </c>
    </row>
    <row r="110" spans="1:7" s="410" customFormat="1" ht="15" hidden="1" customHeight="1">
      <c r="A110" s="597"/>
      <c r="B110" s="583"/>
      <c r="C110" s="582"/>
      <c r="D110" s="1079"/>
      <c r="E110" s="601">
        <f>F110-6</f>
        <v>45133</v>
      </c>
      <c r="F110" s="441">
        <f>F109+7</f>
        <v>45139</v>
      </c>
      <c r="G110" s="441">
        <f>F110+33</f>
        <v>45172</v>
      </c>
    </row>
    <row r="111" spans="1:7" s="420" customFormat="1" ht="15" customHeight="1">
      <c r="A111" s="1080" t="s">
        <v>3212</v>
      </c>
      <c r="B111" s="1080"/>
      <c r="C111" s="600"/>
      <c r="D111" s="589"/>
      <c r="E111" s="589"/>
      <c r="F111" s="588"/>
      <c r="G111" s="599"/>
    </row>
    <row r="112" spans="1:7" s="410" customFormat="1" ht="15" customHeight="1">
      <c r="A112" s="597"/>
      <c r="B112" s="978" t="s">
        <v>2889</v>
      </c>
      <c r="C112" s="1075" t="s">
        <v>23</v>
      </c>
      <c r="D112" s="1054" t="s">
        <v>7</v>
      </c>
      <c r="E112" s="586" t="s">
        <v>2554</v>
      </c>
      <c r="F112" s="587" t="s">
        <v>8</v>
      </c>
      <c r="G112" s="586" t="s">
        <v>3211</v>
      </c>
    </row>
    <row r="113" spans="1:11" s="410" customFormat="1" ht="15" customHeight="1">
      <c r="A113" s="597"/>
      <c r="B113" s="978"/>
      <c r="C113" s="1076"/>
      <c r="D113" s="1054"/>
      <c r="E113" s="586" t="s">
        <v>2553</v>
      </c>
      <c r="F113" s="587" t="s">
        <v>26</v>
      </c>
      <c r="G113" s="598" t="s">
        <v>27</v>
      </c>
    </row>
    <row r="114" spans="1:11" s="410" customFormat="1" ht="15" customHeight="1">
      <c r="A114" s="597"/>
      <c r="B114" s="583" t="s">
        <v>3210</v>
      </c>
      <c r="C114" s="583" t="s">
        <v>3209</v>
      </c>
      <c r="D114" s="1081" t="s">
        <v>2886</v>
      </c>
      <c r="E114" s="475">
        <f>F114-7</f>
        <v>45104</v>
      </c>
      <c r="F114" s="464">
        <v>45111</v>
      </c>
      <c r="G114" s="464">
        <f>F114+40</f>
        <v>45151</v>
      </c>
    </row>
    <row r="115" spans="1:11" s="410" customFormat="1" ht="15" customHeight="1">
      <c r="A115" s="597"/>
      <c r="B115" s="583" t="s">
        <v>3208</v>
      </c>
      <c r="C115" s="583" t="s">
        <v>3207</v>
      </c>
      <c r="D115" s="1081"/>
      <c r="E115" s="475">
        <f>F115-7</f>
        <v>45111</v>
      </c>
      <c r="F115" s="464">
        <f>F114+7</f>
        <v>45118</v>
      </c>
      <c r="G115" s="464">
        <f>F115+40</f>
        <v>45158</v>
      </c>
    </row>
    <row r="116" spans="1:11" s="410" customFormat="1" ht="15" customHeight="1">
      <c r="A116" s="597"/>
      <c r="B116" s="583" t="s">
        <v>3206</v>
      </c>
      <c r="C116" s="582" t="s">
        <v>3152</v>
      </c>
      <c r="D116" s="1081"/>
      <c r="E116" s="475">
        <f>F116-7</f>
        <v>45118</v>
      </c>
      <c r="F116" s="464">
        <f>F115+7</f>
        <v>45125</v>
      </c>
      <c r="G116" s="464">
        <f>F116+40</f>
        <v>45165</v>
      </c>
    </row>
    <row r="117" spans="1:11" s="410" customFormat="1" ht="15" customHeight="1">
      <c r="A117" s="597"/>
      <c r="B117" s="583" t="s">
        <v>2903</v>
      </c>
      <c r="C117" s="583" t="s">
        <v>2902</v>
      </c>
      <c r="D117" s="1081"/>
      <c r="E117" s="475">
        <f>F117-7</f>
        <v>45125</v>
      </c>
      <c r="F117" s="464">
        <f>F116+7</f>
        <v>45132</v>
      </c>
      <c r="G117" s="464">
        <f>F117+40</f>
        <v>45172</v>
      </c>
    </row>
    <row r="118" spans="1:11" s="410" customFormat="1" ht="15" customHeight="1">
      <c r="A118" s="597"/>
      <c r="B118" s="583" t="s">
        <v>3205</v>
      </c>
      <c r="C118" s="582" t="s">
        <v>3204</v>
      </c>
      <c r="D118" s="1081"/>
      <c r="E118" s="475">
        <f>F118-7</f>
        <v>45132</v>
      </c>
      <c r="F118" s="464">
        <f>F117+7</f>
        <v>45139</v>
      </c>
      <c r="G118" s="464">
        <f>F118+40</f>
        <v>45179</v>
      </c>
    </row>
    <row r="119" spans="1:11" s="420" customFormat="1" ht="17.25" customHeight="1">
      <c r="A119" s="1060" t="s">
        <v>3203</v>
      </c>
      <c r="B119" s="1060"/>
      <c r="C119" s="596"/>
      <c r="D119" s="589"/>
      <c r="E119" s="589"/>
      <c r="F119" s="588"/>
      <c r="G119" s="588"/>
      <c r="H119" s="558"/>
    </row>
    <row r="120" spans="1:11" s="410" customFormat="1" ht="15" hidden="1" customHeight="1">
      <c r="A120" s="584"/>
      <c r="B120" s="1082" t="s">
        <v>2889</v>
      </c>
      <c r="C120" s="1055" t="s">
        <v>2980</v>
      </c>
      <c r="D120" s="1055" t="s">
        <v>7</v>
      </c>
      <c r="E120" s="595" t="s">
        <v>2554</v>
      </c>
      <c r="F120" s="587" t="s">
        <v>8</v>
      </c>
      <c r="G120" s="595" t="s">
        <v>3182</v>
      </c>
      <c r="H120" s="581"/>
    </row>
    <row r="121" spans="1:11" s="410" customFormat="1" ht="15" hidden="1" customHeight="1">
      <c r="A121" s="584"/>
      <c r="B121" s="1083"/>
      <c r="C121" s="1056"/>
      <c r="D121" s="1062"/>
      <c r="E121" s="586" t="s">
        <v>2553</v>
      </c>
      <c r="F121" s="594" t="s">
        <v>26</v>
      </c>
      <c r="G121" s="586" t="s">
        <v>27</v>
      </c>
      <c r="H121" s="552"/>
    </row>
    <row r="122" spans="1:11" s="410" customFormat="1" ht="15" hidden="1" customHeight="1">
      <c r="A122" s="584"/>
      <c r="B122" s="453" t="s">
        <v>3202</v>
      </c>
      <c r="C122" s="453" t="s">
        <v>3201</v>
      </c>
      <c r="D122" s="1021" t="s">
        <v>87</v>
      </c>
      <c r="E122" s="593">
        <f>F122-5</f>
        <v>43799</v>
      </c>
      <c r="F122" s="416">
        <v>43804</v>
      </c>
      <c r="G122" s="592">
        <f>F122+40</f>
        <v>43844</v>
      </c>
    </row>
    <row r="123" spans="1:11" s="410" customFormat="1" ht="15" hidden="1" customHeight="1">
      <c r="A123" s="584"/>
      <c r="B123" s="453" t="s">
        <v>3200</v>
      </c>
      <c r="C123" s="453" t="s">
        <v>3136</v>
      </c>
      <c r="D123" s="1021"/>
      <c r="E123" s="593">
        <f>F123-5</f>
        <v>43806</v>
      </c>
      <c r="F123" s="592">
        <f>F122+7</f>
        <v>43811</v>
      </c>
      <c r="G123" s="592">
        <f>F123+40</f>
        <v>43851</v>
      </c>
    </row>
    <row r="124" spans="1:11" s="410" customFormat="1" ht="15" hidden="1" customHeight="1">
      <c r="A124" s="584"/>
      <c r="B124" s="453" t="s">
        <v>3199</v>
      </c>
      <c r="C124" s="453" t="s">
        <v>3197</v>
      </c>
      <c r="D124" s="1021"/>
      <c r="E124" s="593">
        <f>F124-5</f>
        <v>43813</v>
      </c>
      <c r="F124" s="592">
        <f>F123+7</f>
        <v>43818</v>
      </c>
      <c r="G124" s="592">
        <f>F124+40</f>
        <v>43858</v>
      </c>
    </row>
    <row r="125" spans="1:11" s="410" customFormat="1" ht="15" hidden="1">
      <c r="A125" s="584"/>
      <c r="B125" s="453" t="s">
        <v>3198</v>
      </c>
      <c r="C125" s="539" t="s">
        <v>3136</v>
      </c>
      <c r="D125" s="1021"/>
      <c r="E125" s="593">
        <f>F125-5</f>
        <v>43820</v>
      </c>
      <c r="F125" s="592">
        <f>F124+7</f>
        <v>43825</v>
      </c>
      <c r="G125" s="592">
        <f>F125+40</f>
        <v>43865</v>
      </c>
      <c r="H125" s="552"/>
      <c r="I125" s="552"/>
      <c r="J125" s="552"/>
      <c r="K125" s="552"/>
    </row>
    <row r="126" spans="1:11" s="410" customFormat="1" ht="15" hidden="1">
      <c r="A126" s="584"/>
      <c r="B126" s="453" t="s">
        <v>3196</v>
      </c>
      <c r="C126" s="539" t="s">
        <v>3197</v>
      </c>
      <c r="D126" s="1021"/>
      <c r="E126" s="593">
        <f>F126-5</f>
        <v>43827</v>
      </c>
      <c r="F126" s="592">
        <f>F125+7</f>
        <v>43832</v>
      </c>
      <c r="G126" s="592">
        <f>F126+40</f>
        <v>43872</v>
      </c>
      <c r="H126" s="552"/>
      <c r="I126" s="552"/>
      <c r="J126" s="552"/>
      <c r="K126" s="552"/>
    </row>
    <row r="127" spans="1:11" s="410" customFormat="1" ht="15" customHeight="1">
      <c r="A127" s="584"/>
      <c r="B127" s="978" t="s">
        <v>2889</v>
      </c>
      <c r="C127" s="1054" t="s">
        <v>23</v>
      </c>
      <c r="D127" s="1055" t="s">
        <v>7</v>
      </c>
      <c r="E127" s="595" t="s">
        <v>2554</v>
      </c>
      <c r="F127" s="587" t="s">
        <v>8</v>
      </c>
      <c r="G127" s="595" t="s">
        <v>3182</v>
      </c>
      <c r="H127" s="581"/>
    </row>
    <row r="128" spans="1:11" s="410" customFormat="1" ht="15" customHeight="1">
      <c r="A128" s="584"/>
      <c r="B128" s="978"/>
      <c r="C128" s="1054"/>
      <c r="D128" s="1062"/>
      <c r="E128" s="586" t="s">
        <v>2553</v>
      </c>
      <c r="F128" s="594" t="s">
        <v>26</v>
      </c>
      <c r="G128" s="586" t="s">
        <v>27</v>
      </c>
      <c r="H128" s="552"/>
    </row>
    <row r="129" spans="1:11" s="410" customFormat="1" ht="15" customHeight="1">
      <c r="A129" s="584"/>
      <c r="B129" s="453" t="s">
        <v>2910</v>
      </c>
      <c r="C129" s="453" t="s">
        <v>2910</v>
      </c>
      <c r="D129" s="1021" t="s">
        <v>2929</v>
      </c>
      <c r="E129" s="593">
        <f>F129-6</f>
        <v>45108</v>
      </c>
      <c r="F129" s="416">
        <v>45114</v>
      </c>
      <c r="G129" s="592">
        <f>F129+40</f>
        <v>45154</v>
      </c>
    </row>
    <row r="130" spans="1:11" s="410" customFormat="1" ht="15" customHeight="1">
      <c r="A130" s="584"/>
      <c r="B130" s="453" t="s">
        <v>3196</v>
      </c>
      <c r="C130" s="453" t="s">
        <v>3195</v>
      </c>
      <c r="D130" s="1021"/>
      <c r="E130" s="593">
        <f>F130-6</f>
        <v>45115</v>
      </c>
      <c r="F130" s="592">
        <f>F129+7</f>
        <v>45121</v>
      </c>
      <c r="G130" s="592">
        <f>F130+40</f>
        <v>45161</v>
      </c>
    </row>
    <row r="131" spans="1:11" s="410" customFormat="1" ht="15" customHeight="1">
      <c r="A131" s="584"/>
      <c r="B131" s="453" t="s">
        <v>3194</v>
      </c>
      <c r="C131" s="453" t="s">
        <v>3192</v>
      </c>
      <c r="D131" s="1021"/>
      <c r="E131" s="593">
        <f>F131-6</f>
        <v>45122</v>
      </c>
      <c r="F131" s="592">
        <f>F130+7</f>
        <v>45128</v>
      </c>
      <c r="G131" s="592">
        <f>F131+40</f>
        <v>45168</v>
      </c>
    </row>
    <row r="132" spans="1:11" s="410" customFormat="1" ht="15">
      <c r="A132" s="584"/>
      <c r="B132" s="453" t="s">
        <v>3193</v>
      </c>
      <c r="C132" s="453" t="s">
        <v>3192</v>
      </c>
      <c r="D132" s="1021"/>
      <c r="E132" s="593">
        <f>F132-6</f>
        <v>45129</v>
      </c>
      <c r="F132" s="592">
        <f>F131+7</f>
        <v>45135</v>
      </c>
      <c r="G132" s="592">
        <f>F132+40</f>
        <v>45175</v>
      </c>
      <c r="H132" s="552"/>
      <c r="I132" s="552"/>
      <c r="J132" s="552"/>
      <c r="K132" s="552"/>
    </row>
    <row r="133" spans="1:11" s="410" customFormat="1" ht="15">
      <c r="A133" s="584"/>
      <c r="B133" s="453" t="s">
        <v>3191</v>
      </c>
      <c r="C133" s="453" t="s">
        <v>3190</v>
      </c>
      <c r="D133" s="1021"/>
      <c r="E133" s="593">
        <f>F133-6</f>
        <v>45136</v>
      </c>
      <c r="F133" s="592">
        <f>F132+7</f>
        <v>45142</v>
      </c>
      <c r="G133" s="592">
        <f>F133+40</f>
        <v>45182</v>
      </c>
      <c r="H133" s="552"/>
      <c r="I133" s="552"/>
      <c r="J133" s="552"/>
      <c r="K133" s="552"/>
    </row>
    <row r="134" spans="1:11" s="410" customFormat="1" ht="15" hidden="1" customHeight="1">
      <c r="A134" s="584"/>
      <c r="B134" s="1082" t="s">
        <v>22</v>
      </c>
      <c r="C134" s="1055" t="s">
        <v>23</v>
      </c>
      <c r="D134" s="1055" t="s">
        <v>7</v>
      </c>
      <c r="E134" s="595" t="s">
        <v>2554</v>
      </c>
      <c r="F134" s="587" t="s">
        <v>8</v>
      </c>
      <c r="G134" s="595" t="s">
        <v>3182</v>
      </c>
      <c r="H134" s="581"/>
    </row>
    <row r="135" spans="1:11" s="410" customFormat="1" ht="15" hidden="1" customHeight="1">
      <c r="A135" s="584"/>
      <c r="B135" s="1083"/>
      <c r="C135" s="1056"/>
      <c r="D135" s="1056"/>
      <c r="E135" s="586" t="s">
        <v>2553</v>
      </c>
      <c r="F135" s="594" t="s">
        <v>26</v>
      </c>
      <c r="G135" s="586" t="s">
        <v>27</v>
      </c>
      <c r="H135" s="552"/>
    </row>
    <row r="136" spans="1:11" s="410" customFormat="1" ht="15" hidden="1" customHeight="1">
      <c r="A136" s="584"/>
      <c r="B136" s="453" t="s">
        <v>3189</v>
      </c>
      <c r="C136" s="453" t="s">
        <v>3188</v>
      </c>
      <c r="D136" s="1046" t="s">
        <v>3179</v>
      </c>
      <c r="E136" s="593">
        <f>F136-5</f>
        <v>43800</v>
      </c>
      <c r="F136" s="416">
        <v>43805</v>
      </c>
      <c r="G136" s="592">
        <f>F136+42</f>
        <v>43847</v>
      </c>
    </row>
    <row r="137" spans="1:11" s="410" customFormat="1" ht="15" hidden="1" customHeight="1">
      <c r="A137" s="584"/>
      <c r="B137" s="453" t="s">
        <v>3153</v>
      </c>
      <c r="C137" s="453" t="s">
        <v>3187</v>
      </c>
      <c r="D137" s="1047"/>
      <c r="E137" s="593">
        <f>F137-5</f>
        <v>43807</v>
      </c>
      <c r="F137" s="592">
        <f>F136+7</f>
        <v>43812</v>
      </c>
      <c r="G137" s="592">
        <f>F137+42</f>
        <v>43854</v>
      </c>
    </row>
    <row r="138" spans="1:11" s="410" customFormat="1" ht="15" hidden="1" customHeight="1">
      <c r="A138" s="584"/>
      <c r="B138" s="453" t="s">
        <v>3186</v>
      </c>
      <c r="C138" s="453" t="s">
        <v>3185</v>
      </c>
      <c r="D138" s="1047"/>
      <c r="E138" s="593">
        <f>F138-5</f>
        <v>43814</v>
      </c>
      <c r="F138" s="592">
        <f>F137+7</f>
        <v>43819</v>
      </c>
      <c r="G138" s="592">
        <f>F138+42</f>
        <v>43861</v>
      </c>
    </row>
    <row r="139" spans="1:11" s="410" customFormat="1" ht="15" hidden="1">
      <c r="A139" s="584"/>
      <c r="B139" s="453" t="s">
        <v>3184</v>
      </c>
      <c r="C139" s="453" t="s">
        <v>3183</v>
      </c>
      <c r="D139" s="1047"/>
      <c r="E139" s="593">
        <f>F139-5</f>
        <v>43821</v>
      </c>
      <c r="F139" s="592">
        <f>F138+7</f>
        <v>43826</v>
      </c>
      <c r="G139" s="592">
        <f>F139+42</f>
        <v>43868</v>
      </c>
      <c r="H139" s="552"/>
      <c r="I139" s="552"/>
      <c r="J139" s="552"/>
      <c r="K139" s="552"/>
    </row>
    <row r="140" spans="1:11" s="410" customFormat="1" ht="15" hidden="1">
      <c r="A140" s="584"/>
      <c r="B140" s="453" t="s">
        <v>3147</v>
      </c>
      <c r="C140" s="453" t="s">
        <v>3138</v>
      </c>
      <c r="D140" s="1048"/>
      <c r="E140" s="593">
        <f>F140-5</f>
        <v>43828</v>
      </c>
      <c r="F140" s="592">
        <f>F139+7</f>
        <v>43833</v>
      </c>
      <c r="G140" s="592">
        <f>F140+42</f>
        <v>43875</v>
      </c>
      <c r="H140" s="552"/>
      <c r="I140" s="552"/>
      <c r="J140" s="552"/>
      <c r="K140" s="552"/>
    </row>
    <row r="141" spans="1:11" s="410" customFormat="1" ht="15" customHeight="1">
      <c r="A141" s="584"/>
      <c r="B141" s="978" t="s">
        <v>2889</v>
      </c>
      <c r="C141" s="1055" t="s">
        <v>2980</v>
      </c>
      <c r="D141" s="1055" t="s">
        <v>7</v>
      </c>
      <c r="E141" s="595" t="s">
        <v>2554</v>
      </c>
      <c r="F141" s="587" t="s">
        <v>8</v>
      </c>
      <c r="G141" s="595" t="s">
        <v>3182</v>
      </c>
      <c r="H141" s="581"/>
    </row>
    <row r="142" spans="1:11" s="410" customFormat="1" ht="15" customHeight="1">
      <c r="A142" s="584"/>
      <c r="B142" s="978"/>
      <c r="C142" s="1056"/>
      <c r="D142" s="1062"/>
      <c r="E142" s="586" t="s">
        <v>2553</v>
      </c>
      <c r="F142" s="594" t="s">
        <v>26</v>
      </c>
      <c r="G142" s="586" t="s">
        <v>27</v>
      </c>
      <c r="H142" s="552"/>
    </row>
    <row r="143" spans="1:11" s="410" customFormat="1" ht="15" customHeight="1">
      <c r="A143" s="584"/>
      <c r="B143" s="453" t="s">
        <v>3181</v>
      </c>
      <c r="C143" s="453" t="s">
        <v>3180</v>
      </c>
      <c r="D143" s="1021" t="s">
        <v>3179</v>
      </c>
      <c r="E143" s="593">
        <f>F143-7</f>
        <v>45102</v>
      </c>
      <c r="F143" s="416">
        <v>45109</v>
      </c>
      <c r="G143" s="592">
        <f>F143+47</f>
        <v>45156</v>
      </c>
    </row>
    <row r="144" spans="1:11" s="410" customFormat="1" ht="15" customHeight="1">
      <c r="A144" s="584"/>
      <c r="B144" s="453" t="s">
        <v>3178</v>
      </c>
      <c r="C144" s="453" t="s">
        <v>3177</v>
      </c>
      <c r="D144" s="1021"/>
      <c r="E144" s="593">
        <f>F144-7</f>
        <v>45109</v>
      </c>
      <c r="F144" s="592">
        <f>F143+7</f>
        <v>45116</v>
      </c>
      <c r="G144" s="592">
        <f>F144+47</f>
        <v>45163</v>
      </c>
    </row>
    <row r="145" spans="1:11" s="410" customFormat="1" ht="15" customHeight="1">
      <c r="A145" s="584"/>
      <c r="B145" s="453" t="s">
        <v>3176</v>
      </c>
      <c r="C145" s="453" t="s">
        <v>3175</v>
      </c>
      <c r="D145" s="1021"/>
      <c r="E145" s="593">
        <f>F145-7</f>
        <v>45116</v>
      </c>
      <c r="F145" s="592">
        <f>F144+7</f>
        <v>45123</v>
      </c>
      <c r="G145" s="592">
        <f>F145+47</f>
        <v>45170</v>
      </c>
    </row>
    <row r="146" spans="1:11" s="410" customFormat="1" ht="15">
      <c r="A146" s="584"/>
      <c r="B146" s="453" t="s">
        <v>3174</v>
      </c>
      <c r="C146" s="453" t="s">
        <v>3173</v>
      </c>
      <c r="D146" s="1021"/>
      <c r="E146" s="593">
        <f>F146-7</f>
        <v>45123</v>
      </c>
      <c r="F146" s="592">
        <f>F145+7</f>
        <v>45130</v>
      </c>
      <c r="G146" s="592">
        <f>F146+47</f>
        <v>45177</v>
      </c>
      <c r="H146" s="552"/>
      <c r="I146" s="552"/>
      <c r="J146" s="552"/>
      <c r="K146" s="552"/>
    </row>
    <row r="147" spans="1:11" s="410" customFormat="1" ht="15">
      <c r="A147" s="584"/>
      <c r="B147" s="453" t="s">
        <v>3172</v>
      </c>
      <c r="C147" s="453" t="s">
        <v>3171</v>
      </c>
      <c r="D147" s="1021"/>
      <c r="E147" s="593">
        <f>F147-7</f>
        <v>45130</v>
      </c>
      <c r="F147" s="592">
        <f>F146+7</f>
        <v>45137</v>
      </c>
      <c r="G147" s="592">
        <f>F147+47</f>
        <v>45184</v>
      </c>
      <c r="H147" s="552"/>
      <c r="I147" s="552"/>
      <c r="J147" s="552"/>
      <c r="K147" s="552"/>
    </row>
    <row r="148" spans="1:11" s="420" customFormat="1" ht="15">
      <c r="A148" s="1060" t="s">
        <v>3170</v>
      </c>
      <c r="B148" s="1060"/>
      <c r="C148" s="453"/>
      <c r="D148" s="589"/>
      <c r="E148" s="589"/>
      <c r="F148" s="588"/>
      <c r="G148" s="588"/>
      <c r="H148" s="558"/>
      <c r="I148" s="558"/>
      <c r="J148" s="558"/>
      <c r="K148" s="558"/>
    </row>
    <row r="149" spans="1:11" s="410" customFormat="1" ht="15">
      <c r="A149" s="584"/>
      <c r="B149" s="978" t="s">
        <v>2889</v>
      </c>
      <c r="C149" s="1054" t="s">
        <v>23</v>
      </c>
      <c r="D149" s="1054" t="s">
        <v>7</v>
      </c>
      <c r="E149" s="586" t="s">
        <v>2554</v>
      </c>
      <c r="F149" s="587" t="s">
        <v>8</v>
      </c>
      <c r="G149" s="586" t="s">
        <v>3163</v>
      </c>
      <c r="H149" s="552"/>
      <c r="I149" s="552"/>
      <c r="J149" s="552"/>
      <c r="K149" s="552"/>
    </row>
    <row r="150" spans="1:11" s="410" customFormat="1" ht="15">
      <c r="A150" s="584"/>
      <c r="B150" s="978"/>
      <c r="C150" s="1055"/>
      <c r="D150" s="1054"/>
      <c r="E150" s="586" t="s">
        <v>2553</v>
      </c>
      <c r="F150" s="587" t="s">
        <v>26</v>
      </c>
      <c r="G150" s="586" t="s">
        <v>27</v>
      </c>
      <c r="H150" s="585"/>
      <c r="I150" s="552"/>
      <c r="J150" s="552"/>
      <c r="K150" s="552"/>
    </row>
    <row r="151" spans="1:11" s="410" customFormat="1" ht="15">
      <c r="A151" s="584"/>
      <c r="B151" s="453" t="s">
        <v>3144</v>
      </c>
      <c r="C151" s="453" t="s">
        <v>3143</v>
      </c>
      <c r="D151" s="1084" t="s">
        <v>3169</v>
      </c>
      <c r="E151" s="475">
        <f>F151-8</f>
        <v>45105</v>
      </c>
      <c r="F151" s="416">
        <v>45113</v>
      </c>
      <c r="G151" s="464">
        <f>F151+31</f>
        <v>45144</v>
      </c>
      <c r="H151" s="552"/>
      <c r="I151" s="552"/>
      <c r="J151" s="552"/>
      <c r="K151" s="552"/>
    </row>
    <row r="152" spans="1:11" s="410" customFormat="1" ht="15">
      <c r="A152" s="584"/>
      <c r="B152" s="453" t="s">
        <v>3142</v>
      </c>
      <c r="C152" s="453" t="s">
        <v>3141</v>
      </c>
      <c r="D152" s="1085"/>
      <c r="E152" s="475">
        <f>F152-8</f>
        <v>45112</v>
      </c>
      <c r="F152" s="464">
        <f>F151+7</f>
        <v>45120</v>
      </c>
      <c r="G152" s="464">
        <f>F152+31</f>
        <v>45151</v>
      </c>
      <c r="H152" s="552"/>
      <c r="I152" s="552"/>
      <c r="J152" s="552"/>
      <c r="K152" s="552"/>
    </row>
    <row r="153" spans="1:11" s="410" customFormat="1" ht="15">
      <c r="A153" s="584"/>
      <c r="B153" s="453" t="s">
        <v>3140</v>
      </c>
      <c r="C153" s="453" t="s">
        <v>3136</v>
      </c>
      <c r="D153" s="1085"/>
      <c r="E153" s="475">
        <f>F153-8</f>
        <v>45119</v>
      </c>
      <c r="F153" s="464">
        <f>F152+7</f>
        <v>45127</v>
      </c>
      <c r="G153" s="464">
        <f>F153+31</f>
        <v>45158</v>
      </c>
      <c r="H153" s="552"/>
      <c r="I153" s="552"/>
      <c r="J153" s="552"/>
      <c r="K153" s="552"/>
    </row>
    <row r="154" spans="1:11" s="400" customFormat="1">
      <c r="A154" s="490"/>
      <c r="B154" s="583" t="s">
        <v>3139</v>
      </c>
      <c r="C154" s="582" t="s">
        <v>3138</v>
      </c>
      <c r="D154" s="1085"/>
      <c r="E154" s="475">
        <f>F154-8</f>
        <v>45126</v>
      </c>
      <c r="F154" s="464">
        <f>F153+7</f>
        <v>45134</v>
      </c>
      <c r="G154" s="464">
        <f>F154+31</f>
        <v>45165</v>
      </c>
      <c r="H154" s="581"/>
      <c r="I154" s="559"/>
      <c r="J154" s="559"/>
      <c r="K154" s="559"/>
    </row>
    <row r="155" spans="1:11">
      <c r="B155" s="453" t="s">
        <v>3137</v>
      </c>
      <c r="C155" s="453" t="s">
        <v>3136</v>
      </c>
      <c r="D155" s="1086"/>
      <c r="E155" s="475">
        <f>F155-8</f>
        <v>45133</v>
      </c>
      <c r="F155" s="464">
        <f>F154+7</f>
        <v>45141</v>
      </c>
      <c r="G155" s="464">
        <f>F155+31</f>
        <v>45172</v>
      </c>
    </row>
    <row r="156" spans="1:11" s="410" customFormat="1" ht="15" hidden="1">
      <c r="A156" s="584"/>
      <c r="B156" s="1074" t="s">
        <v>22</v>
      </c>
      <c r="C156" s="1054" t="s">
        <v>23</v>
      </c>
      <c r="D156" s="1054" t="s">
        <v>7</v>
      </c>
      <c r="E156" s="586" t="s">
        <v>2554</v>
      </c>
      <c r="F156" s="587" t="s">
        <v>8</v>
      </c>
      <c r="G156" s="586" t="s">
        <v>3163</v>
      </c>
      <c r="H156" s="552"/>
      <c r="I156" s="552"/>
      <c r="J156" s="552"/>
      <c r="K156" s="552"/>
    </row>
    <row r="157" spans="1:11" s="410" customFormat="1" ht="15" hidden="1">
      <c r="A157" s="584"/>
      <c r="B157" s="1082"/>
      <c r="C157" s="1055"/>
      <c r="D157" s="1054"/>
      <c r="E157" s="586" t="s">
        <v>2553</v>
      </c>
      <c r="F157" s="587" t="s">
        <v>26</v>
      </c>
      <c r="G157" s="586" t="s">
        <v>27</v>
      </c>
      <c r="H157" s="585"/>
      <c r="I157" s="552"/>
      <c r="J157" s="552"/>
      <c r="K157" s="552"/>
    </row>
    <row r="158" spans="1:11" s="410" customFormat="1" ht="15" hidden="1">
      <c r="A158" s="584"/>
      <c r="B158" s="428" t="s">
        <v>3137</v>
      </c>
      <c r="C158" s="428" t="s">
        <v>3141</v>
      </c>
      <c r="D158" s="1084" t="s">
        <v>3039</v>
      </c>
      <c r="E158" s="475">
        <f>F158-7</f>
        <v>44286</v>
      </c>
      <c r="F158" s="591">
        <v>44293</v>
      </c>
      <c r="G158" s="464">
        <f>F158+35</f>
        <v>44328</v>
      </c>
      <c r="H158" s="552"/>
      <c r="I158" s="552"/>
      <c r="J158" s="552"/>
      <c r="K158" s="552"/>
    </row>
    <row r="159" spans="1:11" s="410" customFormat="1" ht="15" hidden="1">
      <c r="A159" s="584"/>
      <c r="B159" s="428" t="s">
        <v>3168</v>
      </c>
      <c r="C159" s="539" t="s">
        <v>3164</v>
      </c>
      <c r="D159" s="1085"/>
      <c r="E159" s="475">
        <f>F159-7</f>
        <v>44293</v>
      </c>
      <c r="F159" s="464">
        <f>F158+7</f>
        <v>44300</v>
      </c>
      <c r="G159" s="464">
        <f>F159+35</f>
        <v>44335</v>
      </c>
      <c r="H159" s="552"/>
      <c r="I159" s="552"/>
      <c r="J159" s="552"/>
      <c r="K159" s="552"/>
    </row>
    <row r="160" spans="1:11" s="410" customFormat="1" ht="15" hidden="1">
      <c r="A160" s="584"/>
      <c r="B160" s="428" t="s">
        <v>2903</v>
      </c>
      <c r="C160" s="539" t="s">
        <v>2902</v>
      </c>
      <c r="D160" s="1085"/>
      <c r="E160" s="475">
        <f>F160-7</f>
        <v>44300</v>
      </c>
      <c r="F160" s="464">
        <f>F159+7</f>
        <v>44307</v>
      </c>
      <c r="G160" s="464">
        <f>F160+35</f>
        <v>44342</v>
      </c>
      <c r="H160" s="552"/>
      <c r="I160" s="552"/>
      <c r="J160" s="552"/>
      <c r="K160" s="552"/>
    </row>
    <row r="161" spans="1:11" s="400" customFormat="1" hidden="1">
      <c r="A161" s="490"/>
      <c r="B161" s="428" t="s">
        <v>3167</v>
      </c>
      <c r="C161" s="539" t="s">
        <v>3166</v>
      </c>
      <c r="D161" s="1085"/>
      <c r="E161" s="475">
        <f>F161-7</f>
        <v>44307</v>
      </c>
      <c r="F161" s="464">
        <f>F160+7</f>
        <v>44314</v>
      </c>
      <c r="G161" s="464">
        <f>F161+35</f>
        <v>44349</v>
      </c>
      <c r="H161" s="581"/>
      <c r="I161" s="559"/>
      <c r="J161" s="559"/>
      <c r="K161" s="559"/>
    </row>
    <row r="162" spans="1:11" hidden="1">
      <c r="B162" s="428" t="s">
        <v>3165</v>
      </c>
      <c r="C162" s="539" t="s">
        <v>3164</v>
      </c>
      <c r="D162" s="1086"/>
      <c r="E162" s="475">
        <f>F162-7</f>
        <v>44314</v>
      </c>
      <c r="F162" s="464">
        <f>F161+7</f>
        <v>44321</v>
      </c>
      <c r="G162" s="464">
        <f>F162+35</f>
        <v>44356</v>
      </c>
    </row>
    <row r="163" spans="1:11" s="410" customFormat="1" ht="15" hidden="1">
      <c r="A163" s="584"/>
      <c r="B163" s="1059" t="s">
        <v>22</v>
      </c>
      <c r="C163" s="1054" t="s">
        <v>23</v>
      </c>
      <c r="D163" s="1054" t="s">
        <v>7</v>
      </c>
      <c r="E163" s="586" t="s">
        <v>2554</v>
      </c>
      <c r="F163" s="587" t="s">
        <v>8</v>
      </c>
      <c r="G163" s="586" t="s">
        <v>3163</v>
      </c>
      <c r="H163" s="552"/>
      <c r="I163" s="552"/>
      <c r="J163" s="552"/>
      <c r="K163" s="552"/>
    </row>
    <row r="164" spans="1:11" s="410" customFormat="1" ht="15" hidden="1">
      <c r="A164" s="584"/>
      <c r="B164" s="1089"/>
      <c r="C164" s="1055"/>
      <c r="D164" s="1054"/>
      <c r="E164" s="586" t="s">
        <v>2553</v>
      </c>
      <c r="F164" s="587" t="s">
        <v>26</v>
      </c>
      <c r="G164" s="586" t="s">
        <v>27</v>
      </c>
      <c r="H164" s="585"/>
      <c r="I164" s="552"/>
      <c r="J164" s="552"/>
      <c r="K164" s="552"/>
    </row>
    <row r="165" spans="1:11" s="410" customFormat="1" ht="15" hidden="1">
      <c r="A165" s="584"/>
      <c r="B165" s="428" t="s">
        <v>3162</v>
      </c>
      <c r="C165" s="539" t="s">
        <v>3161</v>
      </c>
      <c r="D165" s="1084" t="s">
        <v>2886</v>
      </c>
      <c r="E165" s="475">
        <f>F165-5</f>
        <v>43832</v>
      </c>
      <c r="F165" s="591">
        <v>43837</v>
      </c>
      <c r="G165" s="464">
        <f>F165+33</f>
        <v>43870</v>
      </c>
      <c r="H165" s="552"/>
      <c r="I165" s="552"/>
      <c r="J165" s="552"/>
      <c r="K165" s="552"/>
    </row>
    <row r="166" spans="1:11" s="410" customFormat="1" ht="15" hidden="1">
      <c r="A166" s="584"/>
      <c r="B166" s="428" t="s">
        <v>3160</v>
      </c>
      <c r="C166" s="539" t="s">
        <v>3159</v>
      </c>
      <c r="D166" s="1085"/>
      <c r="E166" s="475">
        <f>F166-5</f>
        <v>43839</v>
      </c>
      <c r="F166" s="464">
        <f>F165+7</f>
        <v>43844</v>
      </c>
      <c r="G166" s="464">
        <f>F166+33</f>
        <v>43877</v>
      </c>
      <c r="H166" s="552"/>
      <c r="I166" s="552"/>
      <c r="J166" s="552"/>
      <c r="K166" s="552"/>
    </row>
    <row r="167" spans="1:11" s="410" customFormat="1" ht="15" hidden="1">
      <c r="A167" s="584"/>
      <c r="B167" s="428" t="s">
        <v>2902</v>
      </c>
      <c r="C167" s="539" t="s">
        <v>2902</v>
      </c>
      <c r="D167" s="1085"/>
      <c r="E167" s="475">
        <f>F167-5</f>
        <v>43846</v>
      </c>
      <c r="F167" s="464">
        <f>F166+7</f>
        <v>43851</v>
      </c>
      <c r="G167" s="464">
        <f>F167+33</f>
        <v>43884</v>
      </c>
      <c r="H167" s="552"/>
      <c r="I167" s="552"/>
      <c r="J167" s="552"/>
      <c r="K167" s="552"/>
    </row>
    <row r="168" spans="1:11" s="400" customFormat="1" hidden="1">
      <c r="A168" s="490"/>
      <c r="B168" s="428" t="s">
        <v>3158</v>
      </c>
      <c r="C168" s="539" t="s">
        <v>3157</v>
      </c>
      <c r="D168" s="1085"/>
      <c r="E168" s="475">
        <f>F168-5</f>
        <v>43853</v>
      </c>
      <c r="F168" s="464">
        <f>F167+7</f>
        <v>43858</v>
      </c>
      <c r="G168" s="464">
        <f>F168+33</f>
        <v>43891</v>
      </c>
      <c r="H168" s="581"/>
      <c r="I168" s="559"/>
      <c r="J168" s="559"/>
      <c r="K168" s="559"/>
    </row>
    <row r="169" spans="1:11" hidden="1">
      <c r="B169" s="428" t="s">
        <v>2902</v>
      </c>
      <c r="C169" s="539" t="s">
        <v>2902</v>
      </c>
      <c r="D169" s="1086"/>
      <c r="E169" s="475">
        <f>F169-5</f>
        <v>43860</v>
      </c>
      <c r="F169" s="464">
        <f>F168+7</f>
        <v>43865</v>
      </c>
      <c r="G169" s="464">
        <f>F169+33</f>
        <v>43898</v>
      </c>
    </row>
    <row r="170" spans="1:11" s="420" customFormat="1" ht="14.1" customHeight="1">
      <c r="A170" s="1060" t="s">
        <v>3156</v>
      </c>
      <c r="B170" s="1060"/>
      <c r="C170" s="590"/>
      <c r="D170" s="589"/>
      <c r="E170" s="589"/>
      <c r="F170" s="588"/>
      <c r="G170" s="588"/>
      <c r="H170" s="558"/>
      <c r="I170" s="558"/>
      <c r="J170" s="558"/>
      <c r="K170" s="558"/>
    </row>
    <row r="171" spans="1:11" s="410" customFormat="1" ht="15" hidden="1">
      <c r="A171" s="584"/>
      <c r="B171" s="1089" t="s">
        <v>22</v>
      </c>
      <c r="C171" s="1055" t="s">
        <v>2980</v>
      </c>
      <c r="D171" s="1055" t="s">
        <v>7</v>
      </c>
      <c r="E171" s="586" t="s">
        <v>2554</v>
      </c>
      <c r="F171" s="587" t="s">
        <v>8</v>
      </c>
      <c r="G171" s="586" t="s">
        <v>15</v>
      </c>
      <c r="H171" s="552"/>
      <c r="I171" s="552"/>
      <c r="J171" s="552"/>
      <c r="K171" s="552"/>
    </row>
    <row r="172" spans="1:11" s="410" customFormat="1" ht="15" hidden="1">
      <c r="A172" s="584"/>
      <c r="B172" s="1058"/>
      <c r="C172" s="1056"/>
      <c r="D172" s="1056"/>
      <c r="E172" s="586" t="s">
        <v>2553</v>
      </c>
      <c r="F172" s="587" t="s">
        <v>26</v>
      </c>
      <c r="G172" s="586" t="s">
        <v>27</v>
      </c>
      <c r="H172" s="585"/>
      <c r="I172" s="552"/>
      <c r="J172" s="552"/>
      <c r="K172" s="552"/>
    </row>
    <row r="173" spans="1:11" s="410" customFormat="1" ht="15" hidden="1">
      <c r="A173" s="584"/>
      <c r="B173" s="428" t="s">
        <v>3155</v>
      </c>
      <c r="C173" s="428" t="s">
        <v>3154</v>
      </c>
      <c r="D173" s="1084" t="s">
        <v>160</v>
      </c>
      <c r="E173" s="475">
        <f>F173-7</f>
        <v>44071</v>
      </c>
      <c r="F173" s="591">
        <v>44078</v>
      </c>
      <c r="G173" s="464">
        <f>F173+34</f>
        <v>44112</v>
      </c>
      <c r="H173" s="552"/>
      <c r="I173" s="552"/>
      <c r="J173" s="552"/>
      <c r="K173" s="552"/>
    </row>
    <row r="174" spans="1:11" s="410" customFormat="1" ht="15" hidden="1">
      <c r="A174" s="584"/>
      <c r="B174" s="428" t="s">
        <v>3153</v>
      </c>
      <c r="C174" s="428" t="s">
        <v>3152</v>
      </c>
      <c r="D174" s="1085"/>
      <c r="E174" s="475">
        <f>F174-7</f>
        <v>44078</v>
      </c>
      <c r="F174" s="464">
        <f>F173+7</f>
        <v>44085</v>
      </c>
      <c r="G174" s="464">
        <f>F174+34</f>
        <v>44119</v>
      </c>
      <c r="H174" s="552"/>
      <c r="I174" s="552"/>
      <c r="J174" s="552"/>
      <c r="K174" s="552"/>
    </row>
    <row r="175" spans="1:11" s="410" customFormat="1" ht="15" hidden="1">
      <c r="A175" s="584"/>
      <c r="B175" s="428" t="s">
        <v>3151</v>
      </c>
      <c r="C175" s="428" t="s">
        <v>3150</v>
      </c>
      <c r="D175" s="1085"/>
      <c r="E175" s="475">
        <f>F175-7</f>
        <v>44085</v>
      </c>
      <c r="F175" s="464">
        <f>F174+7</f>
        <v>44092</v>
      </c>
      <c r="G175" s="464">
        <f>F175+34</f>
        <v>44126</v>
      </c>
      <c r="H175" s="552"/>
      <c r="I175" s="552"/>
      <c r="J175" s="552"/>
      <c r="K175" s="552"/>
    </row>
    <row r="176" spans="1:11" s="400" customFormat="1" hidden="1">
      <c r="A176" s="490"/>
      <c r="B176" s="428" t="s">
        <v>3149</v>
      </c>
      <c r="C176" s="428" t="s">
        <v>3148</v>
      </c>
      <c r="D176" s="1085"/>
      <c r="E176" s="475">
        <f>F176-7</f>
        <v>44092</v>
      </c>
      <c r="F176" s="464">
        <f>F175+7</f>
        <v>44099</v>
      </c>
      <c r="G176" s="464">
        <f>F176+34</f>
        <v>44133</v>
      </c>
      <c r="H176" s="581"/>
      <c r="I176" s="559"/>
      <c r="J176" s="559"/>
      <c r="K176" s="559"/>
    </row>
    <row r="177" spans="1:11" hidden="1">
      <c r="B177" s="428" t="s">
        <v>3147</v>
      </c>
      <c r="C177" s="428" t="s">
        <v>3146</v>
      </c>
      <c r="D177" s="1086"/>
      <c r="E177" s="475">
        <f>F177-7</f>
        <v>44099</v>
      </c>
      <c r="F177" s="464">
        <f>F176+7</f>
        <v>44106</v>
      </c>
      <c r="G177" s="464">
        <f>F177+34</f>
        <v>44140</v>
      </c>
    </row>
    <row r="178" spans="1:11" s="410" customFormat="1" ht="15">
      <c r="A178" s="584"/>
      <c r="B178" s="978" t="s">
        <v>2889</v>
      </c>
      <c r="C178" s="1055" t="s">
        <v>2980</v>
      </c>
      <c r="D178" s="1055" t="s">
        <v>7</v>
      </c>
      <c r="E178" s="586" t="s">
        <v>2554</v>
      </c>
      <c r="F178" s="587" t="s">
        <v>8</v>
      </c>
      <c r="G178" s="586" t="s">
        <v>15</v>
      </c>
      <c r="H178" s="552"/>
      <c r="I178" s="552"/>
      <c r="J178" s="552"/>
      <c r="K178" s="552"/>
    </row>
    <row r="179" spans="1:11" s="410" customFormat="1" ht="15">
      <c r="A179" s="584"/>
      <c r="B179" s="978"/>
      <c r="C179" s="1056"/>
      <c r="D179" s="1056"/>
      <c r="E179" s="586" t="s">
        <v>2553</v>
      </c>
      <c r="F179" s="587" t="s">
        <v>26</v>
      </c>
      <c r="G179" s="586" t="s">
        <v>27</v>
      </c>
      <c r="H179" s="585"/>
      <c r="I179" s="552"/>
      <c r="J179" s="552"/>
      <c r="K179" s="552"/>
    </row>
    <row r="180" spans="1:11" s="410" customFormat="1" ht="15.75" customHeight="1">
      <c r="A180" s="584"/>
      <c r="B180" s="453" t="s">
        <v>3144</v>
      </c>
      <c r="C180" s="453" t="s">
        <v>3143</v>
      </c>
      <c r="D180" s="1079" t="s">
        <v>2899</v>
      </c>
      <c r="E180" s="475">
        <f>F180-7</f>
        <v>45106</v>
      </c>
      <c r="F180" s="416">
        <v>45113</v>
      </c>
      <c r="G180" s="464">
        <f>F180+34</f>
        <v>45147</v>
      </c>
      <c r="H180" s="552"/>
      <c r="I180" s="552"/>
      <c r="J180" s="552"/>
      <c r="K180" s="552"/>
    </row>
    <row r="181" spans="1:11" s="410" customFormat="1" ht="15">
      <c r="A181" s="584"/>
      <c r="B181" s="453" t="s">
        <v>3142</v>
      </c>
      <c r="C181" s="453" t="s">
        <v>3141</v>
      </c>
      <c r="D181" s="1079"/>
      <c r="E181" s="475">
        <f>F181-7</f>
        <v>45113</v>
      </c>
      <c r="F181" s="464">
        <f>F180+7</f>
        <v>45120</v>
      </c>
      <c r="G181" s="464">
        <f>F181+34</f>
        <v>45154</v>
      </c>
      <c r="H181" s="552"/>
      <c r="I181" s="552"/>
      <c r="J181" s="552"/>
      <c r="K181" s="552"/>
    </row>
    <row r="182" spans="1:11" s="410" customFormat="1" ht="15">
      <c r="A182" s="584"/>
      <c r="B182" s="453" t="s">
        <v>3140</v>
      </c>
      <c r="C182" s="453" t="s">
        <v>3136</v>
      </c>
      <c r="D182" s="1079"/>
      <c r="E182" s="475">
        <f>F182-7</f>
        <v>45120</v>
      </c>
      <c r="F182" s="464">
        <f>F181+7</f>
        <v>45127</v>
      </c>
      <c r="G182" s="464">
        <f>F182+34</f>
        <v>45161</v>
      </c>
      <c r="H182" s="552"/>
      <c r="I182" s="552"/>
      <c r="J182" s="552"/>
      <c r="K182" s="552"/>
    </row>
    <row r="183" spans="1:11" s="400" customFormat="1">
      <c r="A183" s="490"/>
      <c r="B183" s="583" t="s">
        <v>3139</v>
      </c>
      <c r="C183" s="582" t="s">
        <v>3138</v>
      </c>
      <c r="D183" s="1079"/>
      <c r="E183" s="475">
        <f>F183-7</f>
        <v>45127</v>
      </c>
      <c r="F183" s="464">
        <f>F182+7</f>
        <v>45134</v>
      </c>
      <c r="G183" s="464">
        <f>F183+34</f>
        <v>45168</v>
      </c>
      <c r="H183" s="581"/>
      <c r="I183" s="559"/>
      <c r="J183" s="559"/>
      <c r="K183" s="559"/>
    </row>
    <row r="184" spans="1:11">
      <c r="B184" s="453" t="s">
        <v>3137</v>
      </c>
      <c r="C184" s="453" t="s">
        <v>3136</v>
      </c>
      <c r="D184" s="1079"/>
      <c r="E184" s="475">
        <f>F184-7</f>
        <v>45134</v>
      </c>
      <c r="F184" s="464">
        <f>F183+7</f>
        <v>45141</v>
      </c>
      <c r="G184" s="464">
        <f>F184+34</f>
        <v>45175</v>
      </c>
    </row>
    <row r="185" spans="1:11" s="420" customFormat="1" ht="14.1" customHeight="1">
      <c r="A185" s="1060" t="s">
        <v>3145</v>
      </c>
      <c r="B185" s="1060"/>
      <c r="C185" s="590"/>
      <c r="D185" s="589"/>
      <c r="E185" s="589"/>
      <c r="F185" s="588"/>
      <c r="G185" s="588"/>
      <c r="I185" s="558"/>
      <c r="J185" s="558"/>
      <c r="K185" s="558"/>
    </row>
    <row r="186" spans="1:11" s="410" customFormat="1" ht="15">
      <c r="A186" s="584"/>
      <c r="B186" s="978" t="s">
        <v>2889</v>
      </c>
      <c r="C186" s="1055" t="s">
        <v>2980</v>
      </c>
      <c r="D186" s="1054" t="s">
        <v>7</v>
      </c>
      <c r="E186" s="586" t="s">
        <v>2554</v>
      </c>
      <c r="F186" s="587" t="s">
        <v>8</v>
      </c>
      <c r="G186" s="586" t="s">
        <v>156</v>
      </c>
      <c r="H186" s="558"/>
      <c r="I186" s="552"/>
      <c r="J186" s="552"/>
      <c r="K186" s="552"/>
    </row>
    <row r="187" spans="1:11" s="410" customFormat="1" ht="15">
      <c r="A187" s="584"/>
      <c r="B187" s="978"/>
      <c r="C187" s="1056"/>
      <c r="D187" s="1054"/>
      <c r="E187" s="586" t="s">
        <v>2553</v>
      </c>
      <c r="F187" s="587" t="s">
        <v>26</v>
      </c>
      <c r="G187" s="586" t="s">
        <v>27</v>
      </c>
      <c r="H187" s="585"/>
      <c r="I187" s="552"/>
      <c r="J187" s="552"/>
      <c r="K187" s="552"/>
    </row>
    <row r="188" spans="1:11" s="410" customFormat="1" ht="15">
      <c r="A188" s="584"/>
      <c r="B188" s="453" t="s">
        <v>3144</v>
      </c>
      <c r="C188" s="453" t="s">
        <v>3143</v>
      </c>
      <c r="D188" s="1084" t="s">
        <v>2899</v>
      </c>
      <c r="E188" s="475">
        <f>F188-6</f>
        <v>45107</v>
      </c>
      <c r="F188" s="416">
        <v>45113</v>
      </c>
      <c r="G188" s="464">
        <f>F188+36</f>
        <v>45149</v>
      </c>
      <c r="H188" s="552"/>
      <c r="I188" s="552"/>
      <c r="J188" s="552"/>
      <c r="K188" s="552"/>
    </row>
    <row r="189" spans="1:11" s="410" customFormat="1" ht="15">
      <c r="A189" s="584"/>
      <c r="B189" s="453" t="s">
        <v>3142</v>
      </c>
      <c r="C189" s="453" t="s">
        <v>3141</v>
      </c>
      <c r="D189" s="1085"/>
      <c r="E189" s="475">
        <f>F189-6</f>
        <v>45114</v>
      </c>
      <c r="F189" s="464">
        <f>F188+7</f>
        <v>45120</v>
      </c>
      <c r="G189" s="464">
        <f>F189+36</f>
        <v>45156</v>
      </c>
      <c r="H189" s="552"/>
      <c r="I189" s="552"/>
      <c r="J189" s="552"/>
      <c r="K189" s="552"/>
    </row>
    <row r="190" spans="1:11" s="410" customFormat="1" ht="15">
      <c r="A190" s="584"/>
      <c r="B190" s="453" t="s">
        <v>3140</v>
      </c>
      <c r="C190" s="453" t="s">
        <v>3136</v>
      </c>
      <c r="D190" s="1085"/>
      <c r="E190" s="475">
        <f>F190-6</f>
        <v>45121</v>
      </c>
      <c r="F190" s="464">
        <f>F189+7</f>
        <v>45127</v>
      </c>
      <c r="G190" s="464">
        <f>F190+36</f>
        <v>45163</v>
      </c>
      <c r="H190" s="552"/>
      <c r="I190" s="552"/>
      <c r="J190" s="552"/>
      <c r="K190" s="552"/>
    </row>
    <row r="191" spans="1:11" s="400" customFormat="1">
      <c r="A191" s="490"/>
      <c r="B191" s="583" t="s">
        <v>3139</v>
      </c>
      <c r="C191" s="582" t="s">
        <v>3138</v>
      </c>
      <c r="D191" s="1085"/>
      <c r="E191" s="475">
        <f>F191-6</f>
        <v>45128</v>
      </c>
      <c r="F191" s="464">
        <f>F190+7</f>
        <v>45134</v>
      </c>
      <c r="G191" s="464">
        <f>F191+36</f>
        <v>45170</v>
      </c>
      <c r="H191" s="581"/>
      <c r="I191" s="559"/>
      <c r="J191" s="559"/>
      <c r="K191" s="559"/>
    </row>
    <row r="192" spans="1:11">
      <c r="B192" s="453" t="s">
        <v>3137</v>
      </c>
      <c r="C192" s="453" t="s">
        <v>3136</v>
      </c>
      <c r="D192" s="1086"/>
      <c r="E192" s="475">
        <f>F192-6</f>
        <v>45135</v>
      </c>
      <c r="F192" s="464">
        <f>F191+7</f>
        <v>45141</v>
      </c>
      <c r="G192" s="464">
        <f>F192+36</f>
        <v>45177</v>
      </c>
    </row>
    <row r="193" spans="1:11" s="400" customFormat="1" ht="15">
      <c r="A193" s="1018" t="s">
        <v>3135</v>
      </c>
      <c r="B193" s="1018"/>
      <c r="C193" s="1018"/>
      <c r="D193" s="1018"/>
      <c r="E193" s="1018"/>
      <c r="F193" s="1018"/>
      <c r="G193" s="1018"/>
    </row>
    <row r="194" spans="1:11" s="420" customFormat="1" ht="15">
      <c r="A194" s="968" t="s">
        <v>3134</v>
      </c>
      <c r="B194" s="968"/>
      <c r="C194" s="548"/>
      <c r="F194" s="548"/>
      <c r="G194" s="548"/>
      <c r="H194" s="558"/>
      <c r="I194" s="558"/>
      <c r="J194" s="558"/>
      <c r="K194" s="558"/>
    </row>
    <row r="195" spans="1:11" s="410" customFormat="1" ht="15" hidden="1" customHeight="1">
      <c r="A195" s="497"/>
      <c r="B195" s="1069" t="s">
        <v>2889</v>
      </c>
      <c r="C195" s="964" t="s">
        <v>2980</v>
      </c>
      <c r="D195" s="964" t="s">
        <v>7</v>
      </c>
      <c r="E195" s="444" t="s">
        <v>2554</v>
      </c>
      <c r="F195" s="444" t="s">
        <v>8</v>
      </c>
      <c r="G195" s="444" t="s">
        <v>3129</v>
      </c>
      <c r="H195" s="576"/>
      <c r="I195" s="552"/>
      <c r="J195" s="552"/>
      <c r="K195" s="552"/>
    </row>
    <row r="196" spans="1:11" s="410" customFormat="1" ht="15" hidden="1" customHeight="1">
      <c r="A196" s="497"/>
      <c r="B196" s="1069"/>
      <c r="C196" s="1061"/>
      <c r="D196" s="1061"/>
      <c r="E196" s="512" t="s">
        <v>2553</v>
      </c>
      <c r="F196" s="512" t="s">
        <v>26</v>
      </c>
      <c r="G196" s="512" t="s">
        <v>27</v>
      </c>
      <c r="H196" s="576"/>
      <c r="I196" s="552"/>
      <c r="J196" s="552"/>
      <c r="K196" s="552"/>
    </row>
    <row r="197" spans="1:11" s="410" customFormat="1" ht="15" hidden="1" customHeight="1">
      <c r="A197" s="497"/>
      <c r="B197" s="521" t="s">
        <v>2910</v>
      </c>
      <c r="C197" s="521" t="s">
        <v>2910</v>
      </c>
      <c r="D197" s="960" t="s">
        <v>2899</v>
      </c>
      <c r="E197" s="441">
        <f>F197-4</f>
        <v>44984</v>
      </c>
      <c r="F197" s="464">
        <v>44988</v>
      </c>
      <c r="G197" s="464">
        <f>F197+34</f>
        <v>45022</v>
      </c>
      <c r="H197" s="576"/>
      <c r="I197" s="552"/>
      <c r="J197" s="552"/>
      <c r="K197" s="552"/>
    </row>
    <row r="198" spans="1:11" s="410" customFormat="1" ht="15" hidden="1" customHeight="1">
      <c r="A198" s="497"/>
      <c r="B198" s="521" t="s">
        <v>3133</v>
      </c>
      <c r="C198" s="522" t="s">
        <v>3132</v>
      </c>
      <c r="D198" s="961"/>
      <c r="E198" s="441">
        <f>F198-4</f>
        <v>44991</v>
      </c>
      <c r="F198" s="464">
        <f>F197+7</f>
        <v>44995</v>
      </c>
      <c r="G198" s="464">
        <f>F198+34</f>
        <v>45029</v>
      </c>
      <c r="H198" s="576"/>
      <c r="I198" s="552"/>
      <c r="J198" s="552"/>
      <c r="K198" s="552"/>
    </row>
    <row r="199" spans="1:11" s="410" customFormat="1" ht="15" hidden="1" customHeight="1">
      <c r="A199" s="497"/>
      <c r="B199" s="521" t="s">
        <v>2910</v>
      </c>
      <c r="C199" s="521" t="s">
        <v>2910</v>
      </c>
      <c r="D199" s="961"/>
      <c r="E199" s="441">
        <f>F199-4</f>
        <v>44998</v>
      </c>
      <c r="F199" s="464">
        <f>F198+7</f>
        <v>45002</v>
      </c>
      <c r="G199" s="464">
        <f>F199+34</f>
        <v>45036</v>
      </c>
      <c r="H199" s="576"/>
      <c r="I199" s="552"/>
      <c r="J199" s="552"/>
      <c r="K199" s="552"/>
    </row>
    <row r="200" spans="1:11" s="410" customFormat="1" ht="15" hidden="1" customHeight="1">
      <c r="A200" s="497"/>
      <c r="B200" s="521" t="s">
        <v>3131</v>
      </c>
      <c r="C200" s="521" t="s">
        <v>3130</v>
      </c>
      <c r="D200" s="961"/>
      <c r="E200" s="441">
        <f>F200-4</f>
        <v>45005</v>
      </c>
      <c r="F200" s="464">
        <f>F199+7</f>
        <v>45009</v>
      </c>
      <c r="G200" s="464">
        <f>F200+34</f>
        <v>45043</v>
      </c>
      <c r="H200" s="576"/>
      <c r="I200" s="552"/>
      <c r="J200" s="552"/>
      <c r="K200" s="552"/>
    </row>
    <row r="201" spans="1:11" s="410" customFormat="1" ht="15" hidden="1" customHeight="1">
      <c r="A201" s="497"/>
      <c r="B201" s="550" t="s">
        <v>2910</v>
      </c>
      <c r="C201" s="522" t="s">
        <v>2910</v>
      </c>
      <c r="D201" s="962"/>
      <c r="E201" s="441">
        <f>F201-4</f>
        <v>45012</v>
      </c>
      <c r="F201" s="464">
        <f>F200+7</f>
        <v>45016</v>
      </c>
      <c r="G201" s="464">
        <f>F201+34</f>
        <v>45050</v>
      </c>
      <c r="H201" s="576"/>
      <c r="I201" s="552"/>
      <c r="J201" s="552"/>
      <c r="K201" s="552"/>
    </row>
    <row r="202" spans="1:11" s="410" customFormat="1" ht="15" hidden="1" customHeight="1">
      <c r="A202" s="497"/>
      <c r="B202" s="1003" t="s">
        <v>22</v>
      </c>
      <c r="C202" s="964" t="s">
        <v>23</v>
      </c>
      <c r="D202" s="964" t="s">
        <v>7</v>
      </c>
      <c r="E202" s="444" t="s">
        <v>2554</v>
      </c>
      <c r="F202" s="444" t="s">
        <v>8</v>
      </c>
      <c r="G202" s="444" t="s">
        <v>3129</v>
      </c>
      <c r="H202" s="576"/>
      <c r="I202" s="552"/>
      <c r="J202" s="552"/>
      <c r="K202" s="552"/>
    </row>
    <row r="203" spans="1:11" s="410" customFormat="1" ht="15" hidden="1" customHeight="1">
      <c r="A203" s="497"/>
      <c r="B203" s="1051"/>
      <c r="C203" s="1061"/>
      <c r="D203" s="1061"/>
      <c r="E203" s="512" t="s">
        <v>2553</v>
      </c>
      <c r="F203" s="512" t="s">
        <v>26</v>
      </c>
      <c r="G203" s="512" t="s">
        <v>27</v>
      </c>
      <c r="H203" s="576"/>
      <c r="I203" s="552"/>
      <c r="J203" s="552"/>
      <c r="K203" s="552"/>
    </row>
    <row r="204" spans="1:11" s="410" customFormat="1" ht="15" hidden="1" customHeight="1">
      <c r="A204" s="497"/>
      <c r="B204" s="521"/>
      <c r="C204" s="522"/>
      <c r="D204" s="959" t="s">
        <v>129</v>
      </c>
      <c r="E204" s="580">
        <f>F204-5</f>
        <v>43768</v>
      </c>
      <c r="F204" s="567">
        <v>43773</v>
      </c>
      <c r="G204" s="567">
        <f>F204+34</f>
        <v>43807</v>
      </c>
      <c r="H204" s="576"/>
      <c r="I204" s="552"/>
      <c r="J204" s="552"/>
      <c r="K204" s="552"/>
    </row>
    <row r="205" spans="1:11" s="410" customFormat="1" ht="15" hidden="1" customHeight="1">
      <c r="A205" s="497"/>
      <c r="B205" s="521"/>
      <c r="C205" s="522"/>
      <c r="D205" s="959"/>
      <c r="E205" s="580">
        <f>F205-5</f>
        <v>43775</v>
      </c>
      <c r="F205" s="567">
        <f>F204+7</f>
        <v>43780</v>
      </c>
      <c r="G205" s="567">
        <f>F205+34</f>
        <v>43814</v>
      </c>
      <c r="H205" s="576"/>
      <c r="I205" s="552"/>
      <c r="J205" s="552"/>
      <c r="K205" s="552"/>
    </row>
    <row r="206" spans="1:11" s="410" customFormat="1" ht="15" hidden="1" customHeight="1">
      <c r="A206" s="497"/>
      <c r="B206" s="521"/>
      <c r="C206" s="522"/>
      <c r="D206" s="959"/>
      <c r="E206" s="580">
        <f>F206-5</f>
        <v>43782</v>
      </c>
      <c r="F206" s="567">
        <f>F205+7</f>
        <v>43787</v>
      </c>
      <c r="G206" s="567">
        <f>F206+34</f>
        <v>43821</v>
      </c>
      <c r="H206" s="576"/>
      <c r="I206" s="552"/>
      <c r="J206" s="552"/>
      <c r="K206" s="552"/>
    </row>
    <row r="207" spans="1:11" s="410" customFormat="1" ht="15" hidden="1" customHeight="1">
      <c r="A207" s="497"/>
      <c r="B207" s="521"/>
      <c r="C207" s="522"/>
      <c r="D207" s="959"/>
      <c r="E207" s="580">
        <f>F207-5</f>
        <v>43789</v>
      </c>
      <c r="F207" s="567">
        <f>F206+7</f>
        <v>43794</v>
      </c>
      <c r="G207" s="567">
        <f>F207+34</f>
        <v>43828</v>
      </c>
      <c r="H207" s="576"/>
      <c r="I207" s="552"/>
      <c r="J207" s="552"/>
      <c r="K207" s="552"/>
    </row>
    <row r="208" spans="1:11" s="410" customFormat="1" ht="18" hidden="1" customHeight="1">
      <c r="A208" s="490"/>
      <c r="B208" s="521"/>
      <c r="C208" s="522"/>
      <c r="D208" s="959"/>
      <c r="E208" s="580">
        <f>F208-5</f>
        <v>43796</v>
      </c>
      <c r="F208" s="567">
        <f>F207+7</f>
        <v>43801</v>
      </c>
      <c r="G208" s="567">
        <f>F208+34</f>
        <v>43835</v>
      </c>
      <c r="H208" s="576"/>
      <c r="I208" s="552"/>
      <c r="J208" s="552"/>
      <c r="K208" s="552"/>
    </row>
    <row r="209" spans="1:11" s="410" customFormat="1" ht="15" customHeight="1">
      <c r="A209" s="497"/>
      <c r="B209" s="978" t="s">
        <v>2889</v>
      </c>
      <c r="C209" s="964" t="s">
        <v>2980</v>
      </c>
      <c r="D209" s="964" t="s">
        <v>7</v>
      </c>
      <c r="E209" s="444" t="s">
        <v>2554</v>
      </c>
      <c r="F209" s="444" t="s">
        <v>8</v>
      </c>
      <c r="G209" s="444" t="s">
        <v>3129</v>
      </c>
      <c r="H209" s="576"/>
      <c r="I209" s="552"/>
      <c r="J209" s="552"/>
      <c r="K209" s="552"/>
    </row>
    <row r="210" spans="1:11" s="410" customFormat="1" ht="15" customHeight="1">
      <c r="A210" s="497"/>
      <c r="B210" s="978"/>
      <c r="C210" s="1061"/>
      <c r="D210" s="1061"/>
      <c r="E210" s="512" t="s">
        <v>2553</v>
      </c>
      <c r="F210" s="512" t="s">
        <v>26</v>
      </c>
      <c r="G210" s="512" t="s">
        <v>27</v>
      </c>
      <c r="H210" s="576"/>
      <c r="I210" s="552"/>
      <c r="J210" s="552"/>
      <c r="K210" s="552"/>
    </row>
    <row r="211" spans="1:11" s="410" customFormat="1" ht="15" customHeight="1">
      <c r="A211" s="497"/>
      <c r="B211" s="521" t="s">
        <v>2984</v>
      </c>
      <c r="C211" s="521" t="s">
        <v>3120</v>
      </c>
      <c r="D211" s="959" t="s">
        <v>2950</v>
      </c>
      <c r="E211" s="580">
        <f>F211-5</f>
        <v>45103</v>
      </c>
      <c r="F211" s="567">
        <v>45108</v>
      </c>
      <c r="G211" s="567">
        <f>F211+32</f>
        <v>45140</v>
      </c>
      <c r="H211" s="576"/>
      <c r="I211" s="552"/>
      <c r="J211" s="552"/>
      <c r="K211" s="552"/>
    </row>
    <row r="212" spans="1:11" s="410" customFormat="1" ht="15" customHeight="1">
      <c r="A212" s="497"/>
      <c r="B212" s="453" t="s">
        <v>3119</v>
      </c>
      <c r="C212" s="453" t="s">
        <v>3083</v>
      </c>
      <c r="D212" s="959"/>
      <c r="E212" s="580">
        <f>F212-5</f>
        <v>45110</v>
      </c>
      <c r="F212" s="567">
        <f>F211+7</f>
        <v>45115</v>
      </c>
      <c r="G212" s="567">
        <f>F212+32</f>
        <v>45147</v>
      </c>
      <c r="H212" s="576"/>
      <c r="I212" s="552"/>
      <c r="J212" s="552"/>
      <c r="K212" s="552"/>
    </row>
    <row r="213" spans="1:11" s="410" customFormat="1" ht="15" customHeight="1">
      <c r="A213" s="497"/>
      <c r="B213" s="550" t="s">
        <v>2903</v>
      </c>
      <c r="C213" s="522" t="s">
        <v>2902</v>
      </c>
      <c r="D213" s="959"/>
      <c r="E213" s="580">
        <f>F213-5</f>
        <v>45117</v>
      </c>
      <c r="F213" s="567">
        <f>F212+7</f>
        <v>45122</v>
      </c>
      <c r="G213" s="567">
        <f>F213+32</f>
        <v>45154</v>
      </c>
      <c r="H213" s="576"/>
      <c r="I213" s="552"/>
      <c r="J213" s="552"/>
      <c r="K213" s="552"/>
    </row>
    <row r="214" spans="1:11" s="410" customFormat="1" ht="15" customHeight="1">
      <c r="A214" s="497"/>
      <c r="B214" s="550" t="s">
        <v>3118</v>
      </c>
      <c r="C214" s="522" t="s">
        <v>3064</v>
      </c>
      <c r="D214" s="959"/>
      <c r="E214" s="580">
        <f>F214-5</f>
        <v>45124</v>
      </c>
      <c r="F214" s="567">
        <f>F213+7</f>
        <v>45129</v>
      </c>
      <c r="G214" s="567">
        <f>F214+32</f>
        <v>45161</v>
      </c>
      <c r="H214" s="576"/>
      <c r="I214" s="552"/>
      <c r="J214" s="552"/>
      <c r="K214" s="552"/>
    </row>
    <row r="215" spans="1:11" s="410" customFormat="1" ht="18" customHeight="1">
      <c r="A215" s="490"/>
      <c r="B215" s="521" t="s">
        <v>3117</v>
      </c>
      <c r="C215" s="522" t="s">
        <v>3116</v>
      </c>
      <c r="D215" s="959"/>
      <c r="E215" s="580">
        <f>F215-5</f>
        <v>45131</v>
      </c>
      <c r="F215" s="567">
        <f>F214+7</f>
        <v>45136</v>
      </c>
      <c r="G215" s="567">
        <f>F215+32</f>
        <v>45168</v>
      </c>
      <c r="H215" s="576"/>
      <c r="I215" s="552"/>
      <c r="J215" s="552"/>
      <c r="K215" s="552"/>
    </row>
    <row r="216" spans="1:11" s="410" customFormat="1" ht="18" customHeight="1">
      <c r="A216" s="490"/>
      <c r="B216" s="480"/>
      <c r="C216" s="579"/>
      <c r="D216" s="480"/>
      <c r="E216" s="578"/>
      <c r="F216" s="548"/>
      <c r="G216" s="548"/>
      <c r="H216" s="576"/>
      <c r="I216" s="552"/>
      <c r="J216" s="552"/>
      <c r="K216" s="552"/>
    </row>
    <row r="217" spans="1:11" s="410" customFormat="1" ht="15" customHeight="1">
      <c r="A217" s="497"/>
      <c r="B217" s="978" t="s">
        <v>2889</v>
      </c>
      <c r="C217" s="964" t="s">
        <v>2980</v>
      </c>
      <c r="D217" s="964" t="s">
        <v>7</v>
      </c>
      <c r="E217" s="444" t="s">
        <v>2554</v>
      </c>
      <c r="F217" s="444" t="s">
        <v>8</v>
      </c>
      <c r="G217" s="444" t="s">
        <v>3129</v>
      </c>
      <c r="H217" s="576"/>
      <c r="I217" s="552"/>
      <c r="J217" s="552"/>
      <c r="K217" s="552"/>
    </row>
    <row r="218" spans="1:11" s="410" customFormat="1" ht="15" customHeight="1">
      <c r="A218" s="497"/>
      <c r="B218" s="978"/>
      <c r="C218" s="1061"/>
      <c r="D218" s="1061"/>
      <c r="E218" s="512" t="s">
        <v>2553</v>
      </c>
      <c r="F218" s="512" t="s">
        <v>26</v>
      </c>
      <c r="G218" s="512" t="s">
        <v>27</v>
      </c>
      <c r="H218" s="576"/>
      <c r="I218" s="552"/>
      <c r="J218" s="552"/>
      <c r="K218" s="552"/>
    </row>
    <row r="219" spans="1:11" s="410" customFormat="1" ht="15" customHeight="1">
      <c r="A219" s="497"/>
      <c r="B219" s="521" t="s">
        <v>3128</v>
      </c>
      <c r="C219" s="521" t="s">
        <v>3127</v>
      </c>
      <c r="D219" s="959" t="s">
        <v>2950</v>
      </c>
      <c r="E219" s="580">
        <f>F219-5</f>
        <v>45105</v>
      </c>
      <c r="F219" s="567">
        <v>45110</v>
      </c>
      <c r="G219" s="567">
        <f>F219+32</f>
        <v>45142</v>
      </c>
      <c r="H219" s="576"/>
      <c r="I219" s="552"/>
      <c r="J219" s="552"/>
      <c r="K219" s="552"/>
    </row>
    <row r="220" spans="1:11" s="410" customFormat="1" ht="15" customHeight="1">
      <c r="A220" s="497"/>
      <c r="B220" s="453" t="s">
        <v>2910</v>
      </c>
      <c r="C220" s="453" t="s">
        <v>2910</v>
      </c>
      <c r="D220" s="959"/>
      <c r="E220" s="580">
        <f>F220-5</f>
        <v>45112</v>
      </c>
      <c r="F220" s="567">
        <f>F219+7</f>
        <v>45117</v>
      </c>
      <c r="G220" s="567">
        <f>F220+32</f>
        <v>45149</v>
      </c>
      <c r="H220" s="576"/>
      <c r="I220" s="552"/>
      <c r="J220" s="552"/>
      <c r="K220" s="552"/>
    </row>
    <row r="221" spans="1:11" s="410" customFormat="1" ht="15" customHeight="1">
      <c r="A221" s="497"/>
      <c r="B221" s="453" t="s">
        <v>2910</v>
      </c>
      <c r="C221" s="453" t="s">
        <v>2910</v>
      </c>
      <c r="D221" s="959"/>
      <c r="E221" s="580">
        <f>F221-5</f>
        <v>45119</v>
      </c>
      <c r="F221" s="567">
        <f>F220+7</f>
        <v>45124</v>
      </c>
      <c r="G221" s="567">
        <f>F221+32</f>
        <v>45156</v>
      </c>
      <c r="H221" s="576"/>
      <c r="I221" s="552"/>
      <c r="J221" s="552"/>
      <c r="K221" s="552"/>
    </row>
    <row r="222" spans="1:11" s="410" customFormat="1" ht="15" customHeight="1">
      <c r="A222" s="497"/>
      <c r="B222" s="550" t="s">
        <v>3126</v>
      </c>
      <c r="C222" s="522" t="s">
        <v>3125</v>
      </c>
      <c r="D222" s="959"/>
      <c r="E222" s="580">
        <f>F222-5</f>
        <v>45126</v>
      </c>
      <c r="F222" s="567">
        <f>F221+7</f>
        <v>45131</v>
      </c>
      <c r="G222" s="567">
        <f>F222+32</f>
        <v>45163</v>
      </c>
      <c r="H222" s="576"/>
      <c r="I222" s="552"/>
      <c r="J222" s="552"/>
      <c r="K222" s="552"/>
    </row>
    <row r="223" spans="1:11" s="410" customFormat="1" ht="18" customHeight="1">
      <c r="A223" s="490"/>
      <c r="B223" s="521" t="s">
        <v>3034</v>
      </c>
      <c r="C223" s="522" t="s">
        <v>2985</v>
      </c>
      <c r="D223" s="959"/>
      <c r="E223" s="580">
        <f>F223-5</f>
        <v>45133</v>
      </c>
      <c r="F223" s="567">
        <f>F222+7</f>
        <v>45138</v>
      </c>
      <c r="G223" s="567">
        <f>F223+32</f>
        <v>45170</v>
      </c>
      <c r="H223" s="576"/>
      <c r="I223" s="552"/>
      <c r="J223" s="552"/>
      <c r="K223" s="552"/>
    </row>
    <row r="224" spans="1:11" s="410" customFormat="1" ht="18" customHeight="1">
      <c r="A224" s="490"/>
      <c r="B224" s="480"/>
      <c r="C224" s="579"/>
      <c r="D224" s="480"/>
      <c r="E224" s="578"/>
      <c r="F224" s="548"/>
      <c r="G224" s="548"/>
      <c r="H224" s="576"/>
      <c r="I224" s="552"/>
      <c r="J224" s="552"/>
      <c r="K224" s="552"/>
    </row>
    <row r="225" spans="1:11" s="420" customFormat="1" ht="15" customHeight="1">
      <c r="A225" s="1087" t="s">
        <v>3124</v>
      </c>
      <c r="B225" s="1088"/>
      <c r="C225" s="579"/>
      <c r="D225" s="480"/>
      <c r="E225" s="578"/>
      <c r="F225" s="548"/>
      <c r="G225" s="548"/>
      <c r="H225" s="577"/>
      <c r="I225" s="558"/>
      <c r="J225" s="558"/>
      <c r="K225" s="558"/>
    </row>
    <row r="226" spans="1:11" s="410" customFormat="1" ht="15" hidden="1" customHeight="1">
      <c r="A226" s="497"/>
      <c r="B226" s="1028" t="s">
        <v>22</v>
      </c>
      <c r="C226" s="964" t="s">
        <v>23</v>
      </c>
      <c r="D226" s="964" t="s">
        <v>7</v>
      </c>
      <c r="E226" s="444" t="s">
        <v>2554</v>
      </c>
      <c r="F226" s="444" t="s">
        <v>8</v>
      </c>
      <c r="G226" s="444" t="s">
        <v>1238</v>
      </c>
      <c r="H226" s="576"/>
      <c r="I226" s="552"/>
      <c r="J226" s="552"/>
      <c r="K226" s="552"/>
    </row>
    <row r="227" spans="1:11" s="410" customFormat="1" ht="15" hidden="1" customHeight="1">
      <c r="A227" s="497"/>
      <c r="B227" s="1070"/>
      <c r="C227" s="1061"/>
      <c r="D227" s="1061"/>
      <c r="E227" s="512" t="s">
        <v>2553</v>
      </c>
      <c r="F227" s="512" t="s">
        <v>26</v>
      </c>
      <c r="G227" s="512" t="s">
        <v>27</v>
      </c>
      <c r="H227" s="576"/>
      <c r="I227" s="552"/>
      <c r="J227" s="552"/>
      <c r="K227" s="552"/>
    </row>
    <row r="228" spans="1:11" s="410" customFormat="1" ht="15" hidden="1" customHeight="1">
      <c r="A228" s="497"/>
      <c r="B228" s="521" t="s">
        <v>3090</v>
      </c>
      <c r="C228" s="428" t="s">
        <v>3054</v>
      </c>
      <c r="D228" s="965" t="s">
        <v>144</v>
      </c>
      <c r="E228" s="441">
        <f>F228-5</f>
        <v>43679</v>
      </c>
      <c r="F228" s="464">
        <v>43684</v>
      </c>
      <c r="G228" s="464">
        <f>F228+35</f>
        <v>43719</v>
      </c>
      <c r="H228" s="576"/>
      <c r="I228" s="552"/>
      <c r="J228" s="552"/>
      <c r="K228" s="552"/>
    </row>
    <row r="229" spans="1:11" s="410" customFormat="1" ht="15" hidden="1" customHeight="1">
      <c r="A229" s="497"/>
      <c r="B229" s="521" t="s">
        <v>3123</v>
      </c>
      <c r="C229" s="428" t="s">
        <v>2985</v>
      </c>
      <c r="D229" s="1071"/>
      <c r="E229" s="441">
        <f>F229-5</f>
        <v>43686</v>
      </c>
      <c r="F229" s="464">
        <f>F228+7</f>
        <v>43691</v>
      </c>
      <c r="G229" s="464">
        <f>F229+35</f>
        <v>43726</v>
      </c>
      <c r="H229" s="576"/>
      <c r="I229" s="552"/>
      <c r="J229" s="552"/>
      <c r="K229" s="552"/>
    </row>
    <row r="230" spans="1:11" s="410" customFormat="1" ht="15" hidden="1" customHeight="1">
      <c r="A230" s="497"/>
      <c r="B230" s="521" t="s">
        <v>2968</v>
      </c>
      <c r="C230" s="428" t="s">
        <v>2965</v>
      </c>
      <c r="D230" s="1071"/>
      <c r="E230" s="441">
        <f>F230-5</f>
        <v>43693</v>
      </c>
      <c r="F230" s="464">
        <f>F229+7</f>
        <v>43698</v>
      </c>
      <c r="G230" s="464">
        <f>F230+35</f>
        <v>43733</v>
      </c>
      <c r="H230" s="576"/>
      <c r="I230" s="552"/>
      <c r="J230" s="552"/>
      <c r="K230" s="552"/>
    </row>
    <row r="231" spans="1:11" s="410" customFormat="1" ht="15" hidden="1" customHeight="1">
      <c r="A231" s="497"/>
      <c r="B231" s="545" t="s">
        <v>3122</v>
      </c>
      <c r="C231" s="428" t="s">
        <v>3033</v>
      </c>
      <c r="D231" s="1071"/>
      <c r="E231" s="441">
        <f>F231-5</f>
        <v>43700</v>
      </c>
      <c r="F231" s="464">
        <f>F230+7</f>
        <v>43705</v>
      </c>
      <c r="G231" s="464">
        <f>F231+35</f>
        <v>43740</v>
      </c>
      <c r="H231" s="576"/>
      <c r="I231" s="552"/>
      <c r="J231" s="552"/>
      <c r="K231" s="552"/>
    </row>
    <row r="232" spans="1:11" s="410" customFormat="1" ht="15" hidden="1" customHeight="1">
      <c r="A232" s="497"/>
      <c r="B232" s="521" t="s">
        <v>145</v>
      </c>
      <c r="C232" s="428" t="s">
        <v>3121</v>
      </c>
      <c r="D232" s="1034"/>
      <c r="E232" s="441">
        <f>F232-5</f>
        <v>43707</v>
      </c>
      <c r="F232" s="464">
        <f>F231+7</f>
        <v>43712</v>
      </c>
      <c r="G232" s="464">
        <f>F232+35</f>
        <v>43747</v>
      </c>
      <c r="H232" s="576"/>
      <c r="I232" s="552"/>
      <c r="J232" s="552"/>
      <c r="K232" s="552"/>
    </row>
    <row r="233" spans="1:11" s="410" customFormat="1" ht="15" customHeight="1">
      <c r="A233" s="497"/>
      <c r="B233" s="978" t="s">
        <v>2889</v>
      </c>
      <c r="C233" s="964" t="s">
        <v>23</v>
      </c>
      <c r="D233" s="964" t="s">
        <v>7</v>
      </c>
      <c r="E233" s="444" t="s">
        <v>2554</v>
      </c>
      <c r="F233" s="444" t="s">
        <v>8</v>
      </c>
      <c r="G233" s="444" t="s">
        <v>1238</v>
      </c>
      <c r="H233" s="576"/>
      <c r="I233" s="552"/>
      <c r="J233" s="552"/>
      <c r="K233" s="552"/>
    </row>
    <row r="234" spans="1:11" s="410" customFormat="1" ht="15" customHeight="1">
      <c r="A234" s="497"/>
      <c r="B234" s="978"/>
      <c r="C234" s="1061"/>
      <c r="D234" s="1061"/>
      <c r="E234" s="512" t="s">
        <v>2553</v>
      </c>
      <c r="F234" s="512" t="s">
        <v>26</v>
      </c>
      <c r="G234" s="512" t="s">
        <v>27</v>
      </c>
      <c r="H234" s="576"/>
      <c r="I234" s="552"/>
      <c r="J234" s="552"/>
      <c r="K234" s="552"/>
    </row>
    <row r="235" spans="1:11" s="410" customFormat="1" ht="15" customHeight="1">
      <c r="A235" s="497"/>
      <c r="B235" s="521" t="s">
        <v>2984</v>
      </c>
      <c r="C235" s="521" t="s">
        <v>3120</v>
      </c>
      <c r="D235" s="965" t="s">
        <v>2950</v>
      </c>
      <c r="E235" s="441">
        <f>F235-5</f>
        <v>45103</v>
      </c>
      <c r="F235" s="464">
        <v>45108</v>
      </c>
      <c r="G235" s="464">
        <f>F235+35</f>
        <v>45143</v>
      </c>
      <c r="H235" s="576"/>
      <c r="I235" s="552"/>
      <c r="J235" s="552"/>
      <c r="K235" s="552"/>
    </row>
    <row r="236" spans="1:11" s="410" customFormat="1" ht="15" customHeight="1">
      <c r="A236" s="497"/>
      <c r="B236" s="453" t="s">
        <v>3119</v>
      </c>
      <c r="C236" s="453" t="s">
        <v>3083</v>
      </c>
      <c r="D236" s="1071"/>
      <c r="E236" s="441">
        <f>F236-5</f>
        <v>45110</v>
      </c>
      <c r="F236" s="464">
        <f>F235+7</f>
        <v>45115</v>
      </c>
      <c r="G236" s="464">
        <f>F236+35</f>
        <v>45150</v>
      </c>
      <c r="H236" s="576"/>
      <c r="I236" s="552"/>
      <c r="J236" s="552"/>
      <c r="K236" s="552"/>
    </row>
    <row r="237" spans="1:11" s="410" customFormat="1" ht="15" customHeight="1">
      <c r="A237" s="497"/>
      <c r="B237" s="550" t="s">
        <v>2903</v>
      </c>
      <c r="C237" s="522" t="s">
        <v>2902</v>
      </c>
      <c r="D237" s="1071"/>
      <c r="E237" s="441">
        <f>F237-5</f>
        <v>45117</v>
      </c>
      <c r="F237" s="464">
        <f>F236+7</f>
        <v>45122</v>
      </c>
      <c r="G237" s="464">
        <f>F237+35</f>
        <v>45157</v>
      </c>
      <c r="H237" s="576"/>
      <c r="I237" s="552"/>
      <c r="J237" s="552"/>
      <c r="K237" s="552"/>
    </row>
    <row r="238" spans="1:11" s="410" customFormat="1" ht="15" customHeight="1">
      <c r="A238" s="497"/>
      <c r="B238" s="550" t="s">
        <v>3118</v>
      </c>
      <c r="C238" s="522" t="s">
        <v>3064</v>
      </c>
      <c r="D238" s="1071"/>
      <c r="E238" s="441">
        <f>F238-5</f>
        <v>45124</v>
      </c>
      <c r="F238" s="464">
        <f>F237+7</f>
        <v>45129</v>
      </c>
      <c r="G238" s="464">
        <f>F238+35</f>
        <v>45164</v>
      </c>
      <c r="H238" s="576"/>
      <c r="I238" s="552"/>
      <c r="J238" s="552"/>
      <c r="K238" s="552"/>
    </row>
    <row r="239" spans="1:11" s="410" customFormat="1" ht="15" customHeight="1">
      <c r="A239" s="497"/>
      <c r="B239" s="521" t="s">
        <v>3117</v>
      </c>
      <c r="C239" s="522" t="s">
        <v>3116</v>
      </c>
      <c r="D239" s="1034"/>
      <c r="E239" s="441">
        <f>F239-5</f>
        <v>45131</v>
      </c>
      <c r="F239" s="464">
        <f>F238+7</f>
        <v>45136</v>
      </c>
      <c r="G239" s="464">
        <f>F239+35</f>
        <v>45171</v>
      </c>
      <c r="H239" s="576"/>
      <c r="I239" s="552"/>
      <c r="J239" s="552"/>
      <c r="K239" s="552"/>
    </row>
    <row r="240" spans="1:11" s="401" customFormat="1" ht="15">
      <c r="A240" s="1092" t="s">
        <v>3115</v>
      </c>
      <c r="B240" s="1092"/>
      <c r="C240" s="1092"/>
      <c r="D240" s="1092"/>
      <c r="E240" s="1092"/>
      <c r="F240" s="1092"/>
      <c r="G240" s="1092"/>
      <c r="H240" s="575"/>
      <c r="I240" s="574"/>
      <c r="J240" s="563"/>
      <c r="K240" s="563"/>
    </row>
    <row r="241" spans="1:7" s="401" customFormat="1" ht="15" hidden="1" customHeight="1">
      <c r="A241" s="569"/>
      <c r="B241" s="963" t="s">
        <v>22</v>
      </c>
      <c r="C241" s="959" t="s">
        <v>23</v>
      </c>
      <c r="D241" s="959" t="s">
        <v>7</v>
      </c>
      <c r="E241" s="521" t="s">
        <v>2554</v>
      </c>
      <c r="F241" s="521" t="s">
        <v>8</v>
      </c>
      <c r="G241" s="521" t="s">
        <v>3058</v>
      </c>
    </row>
    <row r="242" spans="1:7" s="401" customFormat="1" ht="15" hidden="1" customHeight="1">
      <c r="A242" s="569"/>
      <c r="B242" s="1093"/>
      <c r="C242" s="1052"/>
      <c r="D242" s="1052"/>
      <c r="E242" s="521" t="s">
        <v>2553</v>
      </c>
      <c r="F242" s="521" t="s">
        <v>26</v>
      </c>
      <c r="G242" s="521" t="s">
        <v>27</v>
      </c>
    </row>
    <row r="243" spans="1:7" s="401" customFormat="1" ht="15" hidden="1" customHeight="1">
      <c r="A243" s="569"/>
      <c r="B243" s="521" t="s">
        <v>2902</v>
      </c>
      <c r="C243" s="428" t="s">
        <v>2902</v>
      </c>
      <c r="D243" s="1021" t="s">
        <v>3045</v>
      </c>
      <c r="E243" s="568">
        <f>F243-5</f>
        <v>43917</v>
      </c>
      <c r="F243" s="567">
        <v>43922</v>
      </c>
      <c r="G243" s="567">
        <f>F243+15</f>
        <v>43937</v>
      </c>
    </row>
    <row r="244" spans="1:7" s="401" customFormat="1" ht="15" hidden="1" customHeight="1">
      <c r="A244" s="569"/>
      <c r="B244" s="521" t="s">
        <v>3114</v>
      </c>
      <c r="C244" s="428" t="s">
        <v>3111</v>
      </c>
      <c r="D244" s="1021"/>
      <c r="E244" s="568">
        <f>F244-5</f>
        <v>43924</v>
      </c>
      <c r="F244" s="567">
        <f>F243+7</f>
        <v>43929</v>
      </c>
      <c r="G244" s="567">
        <f>F244+15</f>
        <v>43944</v>
      </c>
    </row>
    <row r="245" spans="1:7" s="401" customFormat="1" ht="15" hidden="1" customHeight="1">
      <c r="A245" s="569"/>
      <c r="B245" s="521" t="s">
        <v>3016</v>
      </c>
      <c r="C245" s="428" t="s">
        <v>3111</v>
      </c>
      <c r="D245" s="1021"/>
      <c r="E245" s="568">
        <f>F245-5</f>
        <v>43931</v>
      </c>
      <c r="F245" s="567">
        <f>F244+7</f>
        <v>43936</v>
      </c>
      <c r="G245" s="567">
        <f>F245+15</f>
        <v>43951</v>
      </c>
    </row>
    <row r="246" spans="1:7" s="401" customFormat="1" ht="15" hidden="1" customHeight="1">
      <c r="A246" s="569"/>
      <c r="B246" s="521" t="s">
        <v>3113</v>
      </c>
      <c r="C246" s="428" t="s">
        <v>3111</v>
      </c>
      <c r="D246" s="1021"/>
      <c r="E246" s="568">
        <f>F246-5</f>
        <v>43938</v>
      </c>
      <c r="F246" s="567">
        <f>F245+7</f>
        <v>43943</v>
      </c>
      <c r="G246" s="567">
        <f>F246+15</f>
        <v>43958</v>
      </c>
    </row>
    <row r="247" spans="1:7" s="401" customFormat="1" ht="15" hidden="1">
      <c r="A247" s="569"/>
      <c r="B247" s="521" t="s">
        <v>3112</v>
      </c>
      <c r="C247" s="428" t="s">
        <v>3111</v>
      </c>
      <c r="D247" s="1021"/>
      <c r="E247" s="568">
        <f>F247-5</f>
        <v>43945</v>
      </c>
      <c r="F247" s="567">
        <f>F246+7</f>
        <v>43950</v>
      </c>
      <c r="G247" s="567">
        <f>F247+15</f>
        <v>43965</v>
      </c>
    </row>
    <row r="248" spans="1:7" s="401" customFormat="1" ht="15" hidden="1">
      <c r="A248" s="569"/>
      <c r="B248" s="521"/>
      <c r="C248" s="428"/>
      <c r="D248" s="573"/>
      <c r="E248" s="568"/>
      <c r="F248" s="567"/>
      <c r="G248" s="567"/>
    </row>
    <row r="249" spans="1:7" s="401" customFormat="1" ht="15" hidden="1" customHeight="1">
      <c r="A249" s="569"/>
      <c r="B249" s="1003" t="s">
        <v>22</v>
      </c>
      <c r="C249" s="959" t="s">
        <v>23</v>
      </c>
      <c r="D249" s="959" t="s">
        <v>7</v>
      </c>
      <c r="E249" s="521" t="s">
        <v>2554</v>
      </c>
      <c r="F249" s="521" t="s">
        <v>8</v>
      </c>
      <c r="G249" s="521" t="s">
        <v>3058</v>
      </c>
    </row>
    <row r="250" spans="1:7" s="401" customFormat="1" ht="15" hidden="1" customHeight="1">
      <c r="A250" s="569"/>
      <c r="B250" s="1051"/>
      <c r="C250" s="1052"/>
      <c r="D250" s="1052"/>
      <c r="E250" s="521" t="s">
        <v>2553</v>
      </c>
      <c r="F250" s="521" t="s">
        <v>26</v>
      </c>
      <c r="G250" s="521" t="s">
        <v>27</v>
      </c>
    </row>
    <row r="251" spans="1:7" s="401" customFormat="1" ht="15" hidden="1" customHeight="1">
      <c r="A251" s="569"/>
      <c r="B251" s="521" t="s">
        <v>3080</v>
      </c>
      <c r="C251" s="428" t="s">
        <v>3110</v>
      </c>
      <c r="D251" s="1021" t="s">
        <v>2959</v>
      </c>
      <c r="E251" s="568">
        <f>F251-4</f>
        <v>44011</v>
      </c>
      <c r="F251" s="567">
        <v>44015</v>
      </c>
      <c r="G251" s="567">
        <f>F251+17</f>
        <v>44032</v>
      </c>
    </row>
    <row r="252" spans="1:7" s="401" customFormat="1" ht="15" hidden="1" customHeight="1">
      <c r="A252" s="569"/>
      <c r="B252" s="521" t="s">
        <v>3109</v>
      </c>
      <c r="C252" s="428" t="s">
        <v>3108</v>
      </c>
      <c r="D252" s="1021"/>
      <c r="E252" s="568">
        <f>F252-4</f>
        <v>44018</v>
      </c>
      <c r="F252" s="567">
        <f>F251+7</f>
        <v>44022</v>
      </c>
      <c r="G252" s="567">
        <f>F252+17</f>
        <v>44039</v>
      </c>
    </row>
    <row r="253" spans="1:7" s="401" customFormat="1" ht="15" hidden="1" customHeight="1">
      <c r="A253" s="569"/>
      <c r="B253" s="550" t="s">
        <v>3076</v>
      </c>
      <c r="C253" s="428" t="s">
        <v>3107</v>
      </c>
      <c r="D253" s="1021"/>
      <c r="E253" s="568">
        <f>F253-4</f>
        <v>44025</v>
      </c>
      <c r="F253" s="567">
        <f>F252+7</f>
        <v>44029</v>
      </c>
      <c r="G253" s="567">
        <f>F253+17</f>
        <v>44046</v>
      </c>
    </row>
    <row r="254" spans="1:7" s="401" customFormat="1" ht="15" hidden="1" customHeight="1">
      <c r="A254" s="569"/>
      <c r="B254" s="521" t="s">
        <v>3106</v>
      </c>
      <c r="C254" s="428" t="s">
        <v>3105</v>
      </c>
      <c r="D254" s="1021"/>
      <c r="E254" s="568">
        <f>F254-4</f>
        <v>44032</v>
      </c>
      <c r="F254" s="567">
        <f>F253+7</f>
        <v>44036</v>
      </c>
      <c r="G254" s="567">
        <f>F254+17</f>
        <v>44053</v>
      </c>
    </row>
    <row r="255" spans="1:7" s="401" customFormat="1" ht="15" hidden="1">
      <c r="A255" s="569"/>
      <c r="B255" s="521" t="s">
        <v>3076</v>
      </c>
      <c r="C255" s="428" t="s">
        <v>3104</v>
      </c>
      <c r="D255" s="1021"/>
      <c r="E255" s="568">
        <f>F255-4</f>
        <v>44039</v>
      </c>
      <c r="F255" s="567">
        <f>F254+7</f>
        <v>44043</v>
      </c>
      <c r="G255" s="567">
        <f>F255+17</f>
        <v>44060</v>
      </c>
    </row>
    <row r="256" spans="1:7" s="401" customFormat="1" ht="15" hidden="1" customHeight="1">
      <c r="A256" s="569"/>
      <c r="B256" s="1049" t="s">
        <v>22</v>
      </c>
      <c r="C256" s="988" t="s">
        <v>23</v>
      </c>
      <c r="D256" s="988" t="s">
        <v>7</v>
      </c>
      <c r="E256" s="521" t="s">
        <v>2554</v>
      </c>
      <c r="F256" s="521" t="s">
        <v>8</v>
      </c>
      <c r="G256" s="521" t="s">
        <v>3058</v>
      </c>
    </row>
    <row r="257" spans="1:8" s="401" customFormat="1" ht="15" hidden="1" customHeight="1">
      <c r="A257" s="569"/>
      <c r="B257" s="1050"/>
      <c r="C257" s="990"/>
      <c r="D257" s="990"/>
      <c r="E257" s="521" t="s">
        <v>2553</v>
      </c>
      <c r="F257" s="521" t="s">
        <v>26</v>
      </c>
      <c r="G257" s="521" t="s">
        <v>27</v>
      </c>
    </row>
    <row r="258" spans="1:8" s="401" customFormat="1" ht="15" hidden="1" customHeight="1">
      <c r="A258" s="569"/>
      <c r="B258" s="521" t="s">
        <v>3103</v>
      </c>
      <c r="C258" s="428" t="s">
        <v>3006</v>
      </c>
      <c r="D258" s="1021" t="s">
        <v>2929</v>
      </c>
      <c r="E258" s="568">
        <f>F258-5</f>
        <v>43920</v>
      </c>
      <c r="F258" s="567">
        <v>43925</v>
      </c>
      <c r="G258" s="567">
        <f>F258+21</f>
        <v>43946</v>
      </c>
    </row>
    <row r="259" spans="1:8" s="401" customFormat="1" ht="15" hidden="1" customHeight="1">
      <c r="A259" s="569"/>
      <c r="B259" s="521" t="s">
        <v>3102</v>
      </c>
      <c r="C259" s="428" t="s">
        <v>3101</v>
      </c>
      <c r="D259" s="1021"/>
      <c r="E259" s="568">
        <f>F259-5</f>
        <v>43927</v>
      </c>
      <c r="F259" s="567">
        <f>F258+7</f>
        <v>43932</v>
      </c>
      <c r="G259" s="567">
        <f>F259+21</f>
        <v>43953</v>
      </c>
    </row>
    <row r="260" spans="1:8" s="401" customFormat="1" ht="15" hidden="1" customHeight="1">
      <c r="A260" s="569"/>
      <c r="B260" s="550" t="s">
        <v>3100</v>
      </c>
      <c r="C260" s="428" t="s">
        <v>3099</v>
      </c>
      <c r="D260" s="1021"/>
      <c r="E260" s="568">
        <f>F260-5</f>
        <v>43934</v>
      </c>
      <c r="F260" s="567">
        <f>F259+7</f>
        <v>43939</v>
      </c>
      <c r="G260" s="567">
        <f>F260+21</f>
        <v>43960</v>
      </c>
    </row>
    <row r="261" spans="1:8" s="401" customFormat="1" ht="15" hidden="1" customHeight="1">
      <c r="A261" s="569"/>
      <c r="B261" s="521" t="s">
        <v>3098</v>
      </c>
      <c r="C261" s="428" t="s">
        <v>3097</v>
      </c>
      <c r="D261" s="1021"/>
      <c r="E261" s="568">
        <f>F261-5</f>
        <v>43941</v>
      </c>
      <c r="F261" s="567">
        <f>F260+7</f>
        <v>43946</v>
      </c>
      <c r="G261" s="567">
        <f>F261+21</f>
        <v>43967</v>
      </c>
    </row>
    <row r="262" spans="1:8" s="401" customFormat="1" ht="15" hidden="1">
      <c r="A262" s="569"/>
      <c r="B262" s="521" t="s">
        <v>3096</v>
      </c>
      <c r="C262" s="428" t="s">
        <v>3095</v>
      </c>
      <c r="D262" s="1021"/>
      <c r="E262" s="568">
        <f>F262-5</f>
        <v>43948</v>
      </c>
      <c r="F262" s="567">
        <f>F261+7</f>
        <v>43953</v>
      </c>
      <c r="G262" s="567">
        <f>F262+21</f>
        <v>43974</v>
      </c>
    </row>
    <row r="263" spans="1:8" s="400" customFormat="1" ht="15">
      <c r="A263" s="497"/>
      <c r="B263" s="978" t="s">
        <v>2889</v>
      </c>
      <c r="C263" s="964" t="s">
        <v>23</v>
      </c>
      <c r="D263" s="964" t="s">
        <v>7</v>
      </c>
      <c r="E263" s="444" t="s">
        <v>2554</v>
      </c>
      <c r="F263" s="444" t="s">
        <v>8</v>
      </c>
      <c r="G263" s="521" t="s">
        <v>3058</v>
      </c>
      <c r="H263" s="566"/>
    </row>
    <row r="264" spans="1:8" s="400" customFormat="1" ht="15">
      <c r="A264" s="497"/>
      <c r="B264" s="978"/>
      <c r="C264" s="987"/>
      <c r="D264" s="987"/>
      <c r="E264" s="444" t="s">
        <v>2553</v>
      </c>
      <c r="F264" s="444" t="s">
        <v>26</v>
      </c>
      <c r="G264" s="444" t="s">
        <v>27</v>
      </c>
      <c r="H264" s="566"/>
    </row>
    <row r="265" spans="1:8" s="400" customFormat="1" ht="15" customHeight="1">
      <c r="A265" s="497"/>
      <c r="B265" s="522" t="s">
        <v>3067</v>
      </c>
      <c r="C265" s="522" t="s">
        <v>3066</v>
      </c>
      <c r="D265" s="1046" t="s">
        <v>2899</v>
      </c>
      <c r="E265" s="441">
        <f>F265-6</f>
        <v>45103</v>
      </c>
      <c r="F265" s="464">
        <v>45109</v>
      </c>
      <c r="G265" s="464">
        <f>F265+24</f>
        <v>45133</v>
      </c>
    </row>
    <row r="266" spans="1:8" s="400" customFormat="1" ht="15" customHeight="1">
      <c r="A266" s="497"/>
      <c r="B266" s="522" t="s">
        <v>3065</v>
      </c>
      <c r="C266" s="522" t="s">
        <v>3064</v>
      </c>
      <c r="D266" s="1047"/>
      <c r="E266" s="441">
        <f>F266-6</f>
        <v>45110</v>
      </c>
      <c r="F266" s="464">
        <f>F265+7</f>
        <v>45116</v>
      </c>
      <c r="G266" s="464">
        <f>F266+24</f>
        <v>45140</v>
      </c>
    </row>
    <row r="267" spans="1:8" s="400" customFormat="1" ht="15" customHeight="1">
      <c r="A267" s="497"/>
      <c r="B267" s="453" t="s">
        <v>3063</v>
      </c>
      <c r="C267" s="453" t="s">
        <v>3062</v>
      </c>
      <c r="D267" s="1047"/>
      <c r="E267" s="441">
        <f>F267-6</f>
        <v>45117</v>
      </c>
      <c r="F267" s="464">
        <f>F266+7</f>
        <v>45123</v>
      </c>
      <c r="G267" s="464">
        <f>F267+24</f>
        <v>45147</v>
      </c>
    </row>
    <row r="268" spans="1:8" s="400" customFormat="1" ht="15" customHeight="1">
      <c r="A268" s="497"/>
      <c r="B268" s="522" t="s">
        <v>3061</v>
      </c>
      <c r="C268" s="522" t="s">
        <v>3060</v>
      </c>
      <c r="D268" s="1047"/>
      <c r="E268" s="441">
        <f>F268-6</f>
        <v>45124</v>
      </c>
      <c r="F268" s="464">
        <f>F267+7</f>
        <v>45130</v>
      </c>
      <c r="G268" s="464">
        <f>F268+24</f>
        <v>45154</v>
      </c>
    </row>
    <row r="269" spans="1:8" s="400" customFormat="1" ht="15" customHeight="1">
      <c r="A269" s="490"/>
      <c r="B269" s="522" t="s">
        <v>3059</v>
      </c>
      <c r="C269" s="522" t="s">
        <v>3032</v>
      </c>
      <c r="D269" s="1048"/>
      <c r="E269" s="441">
        <f>F269-6</f>
        <v>45131</v>
      </c>
      <c r="F269" s="464">
        <f>F268+7</f>
        <v>45137</v>
      </c>
      <c r="G269" s="464">
        <f>F269+24</f>
        <v>45161</v>
      </c>
    </row>
    <row r="270" spans="1:8" s="401" customFormat="1" ht="15" hidden="1" customHeight="1">
      <c r="A270" s="569"/>
      <c r="B270" s="1049" t="s">
        <v>2889</v>
      </c>
      <c r="C270" s="988" t="s">
        <v>2980</v>
      </c>
      <c r="D270" s="988" t="s">
        <v>7</v>
      </c>
      <c r="E270" s="521" t="s">
        <v>2554</v>
      </c>
      <c r="F270" s="521" t="s">
        <v>8</v>
      </c>
      <c r="G270" s="521" t="s">
        <v>3058</v>
      </c>
    </row>
    <row r="271" spans="1:8" s="401" customFormat="1" ht="15" hidden="1" customHeight="1">
      <c r="A271" s="569"/>
      <c r="B271" s="1050"/>
      <c r="C271" s="990"/>
      <c r="D271" s="990"/>
      <c r="E271" s="521" t="s">
        <v>2553</v>
      </c>
      <c r="F271" s="521" t="s">
        <v>26</v>
      </c>
      <c r="G271" s="521" t="s">
        <v>27</v>
      </c>
    </row>
    <row r="272" spans="1:8" s="401" customFormat="1" ht="15" hidden="1" customHeight="1">
      <c r="A272" s="569"/>
      <c r="B272" s="521" t="s">
        <v>2948</v>
      </c>
      <c r="C272" s="428" t="s">
        <v>2962</v>
      </c>
      <c r="D272" s="1046" t="s">
        <v>2950</v>
      </c>
      <c r="E272" s="568">
        <f>F272-5</f>
        <v>44044</v>
      </c>
      <c r="F272" s="567">
        <v>44049</v>
      </c>
      <c r="G272" s="567">
        <f>F272+17</f>
        <v>44066</v>
      </c>
    </row>
    <row r="273" spans="1:7" s="401" customFormat="1" ht="15" hidden="1" customHeight="1">
      <c r="A273" s="569"/>
      <c r="B273" s="521" t="s">
        <v>2986</v>
      </c>
      <c r="C273" s="428" t="s">
        <v>3008</v>
      </c>
      <c r="D273" s="1047"/>
      <c r="E273" s="568">
        <f>F273-5</f>
        <v>44051</v>
      </c>
      <c r="F273" s="567">
        <f>F272+7</f>
        <v>44056</v>
      </c>
      <c r="G273" s="567">
        <f>F273+17</f>
        <v>44073</v>
      </c>
    </row>
    <row r="274" spans="1:7" s="401" customFormat="1" ht="15" hidden="1" customHeight="1">
      <c r="A274" s="569"/>
      <c r="B274" s="521" t="s">
        <v>3094</v>
      </c>
      <c r="C274" s="428" t="s">
        <v>3093</v>
      </c>
      <c r="D274" s="1047"/>
      <c r="E274" s="568">
        <f>F274-5</f>
        <v>44058</v>
      </c>
      <c r="F274" s="567">
        <f>F273+7</f>
        <v>44063</v>
      </c>
      <c r="G274" s="567">
        <f>F274+17</f>
        <v>44080</v>
      </c>
    </row>
    <row r="275" spans="1:7" s="401" customFormat="1" ht="15" hidden="1" customHeight="1">
      <c r="A275" s="569"/>
      <c r="B275" s="428" t="s">
        <v>3092</v>
      </c>
      <c r="C275" s="428" t="s">
        <v>2927</v>
      </c>
      <c r="D275" s="1047"/>
      <c r="E275" s="568">
        <f>F275-5</f>
        <v>44065</v>
      </c>
      <c r="F275" s="567">
        <f>F274+7</f>
        <v>44070</v>
      </c>
      <c r="G275" s="567">
        <f>F275+17</f>
        <v>44087</v>
      </c>
    </row>
    <row r="276" spans="1:7" s="401" customFormat="1" ht="15" hidden="1" customHeight="1">
      <c r="A276" s="569"/>
      <c r="B276" s="521" t="s">
        <v>2946</v>
      </c>
      <c r="C276" s="428" t="s">
        <v>3091</v>
      </c>
      <c r="D276" s="1048"/>
      <c r="E276" s="568">
        <f>F276-5</f>
        <v>44072</v>
      </c>
      <c r="F276" s="567">
        <f>F275+7</f>
        <v>44077</v>
      </c>
      <c r="G276" s="567">
        <f>F276+17</f>
        <v>44094</v>
      </c>
    </row>
    <row r="277" spans="1:7" s="401" customFormat="1" ht="15" customHeight="1">
      <c r="A277" s="569"/>
      <c r="B277" s="978" t="s">
        <v>2889</v>
      </c>
      <c r="C277" s="988" t="s">
        <v>2980</v>
      </c>
      <c r="D277" s="988" t="s">
        <v>7</v>
      </c>
      <c r="E277" s="521" t="s">
        <v>2554</v>
      </c>
      <c r="F277" s="521" t="s">
        <v>8</v>
      </c>
      <c r="G277" s="521" t="s">
        <v>3058</v>
      </c>
    </row>
    <row r="278" spans="1:7" s="401" customFormat="1" ht="15" customHeight="1">
      <c r="A278" s="569"/>
      <c r="B278" s="978"/>
      <c r="C278" s="990"/>
      <c r="D278" s="990"/>
      <c r="E278" s="521" t="s">
        <v>2553</v>
      </c>
      <c r="F278" s="521" t="s">
        <v>26</v>
      </c>
      <c r="G278" s="521" t="s">
        <v>27</v>
      </c>
    </row>
    <row r="279" spans="1:7" s="401" customFormat="1" ht="15" customHeight="1">
      <c r="A279" s="569"/>
      <c r="B279" s="453" t="s">
        <v>3090</v>
      </c>
      <c r="C279" s="453" t="s">
        <v>3089</v>
      </c>
      <c r="D279" s="1046" t="s">
        <v>2950</v>
      </c>
      <c r="E279" s="568">
        <f>F279-8</f>
        <v>45106</v>
      </c>
      <c r="F279" s="567">
        <v>45114</v>
      </c>
      <c r="G279" s="567">
        <f>F279+17</f>
        <v>45131</v>
      </c>
    </row>
    <row r="280" spans="1:7" s="401" customFormat="1" ht="15" customHeight="1">
      <c r="A280" s="569"/>
      <c r="B280" s="550" t="s">
        <v>2986</v>
      </c>
      <c r="C280" s="521" t="s">
        <v>3088</v>
      </c>
      <c r="D280" s="1047"/>
      <c r="E280" s="568">
        <f>F280-8</f>
        <v>45113</v>
      </c>
      <c r="F280" s="567">
        <f>F279+7</f>
        <v>45121</v>
      </c>
      <c r="G280" s="567">
        <f>F280+17</f>
        <v>45138</v>
      </c>
    </row>
    <row r="281" spans="1:7" s="401" customFormat="1" ht="15" customHeight="1">
      <c r="A281" s="569"/>
      <c r="B281" s="522" t="s">
        <v>2946</v>
      </c>
      <c r="C281" s="522" t="s">
        <v>3087</v>
      </c>
      <c r="D281" s="1047"/>
      <c r="E281" s="568">
        <f>F281-8</f>
        <v>45120</v>
      </c>
      <c r="F281" s="567">
        <f>F280+7</f>
        <v>45128</v>
      </c>
      <c r="G281" s="567">
        <f>F281+17</f>
        <v>45145</v>
      </c>
    </row>
    <row r="282" spans="1:7" s="401" customFormat="1" ht="15" customHeight="1">
      <c r="A282" s="569"/>
      <c r="B282" s="550" t="s">
        <v>3086</v>
      </c>
      <c r="C282" s="522" t="s">
        <v>3085</v>
      </c>
      <c r="D282" s="1047"/>
      <c r="E282" s="568">
        <f>F282-8</f>
        <v>45127</v>
      </c>
      <c r="F282" s="567">
        <f>F281+7</f>
        <v>45135</v>
      </c>
      <c r="G282" s="567">
        <f>F282+17</f>
        <v>45152</v>
      </c>
    </row>
    <row r="283" spans="1:7" s="401" customFormat="1" ht="15" customHeight="1">
      <c r="A283" s="569"/>
      <c r="B283" s="550" t="s">
        <v>3084</v>
      </c>
      <c r="C283" s="522" t="s">
        <v>3083</v>
      </c>
      <c r="D283" s="1048"/>
      <c r="E283" s="568">
        <f>F283-8</f>
        <v>45134</v>
      </c>
      <c r="F283" s="567">
        <f>F282+7</f>
        <v>45142</v>
      </c>
      <c r="G283" s="567">
        <f>F283+17</f>
        <v>45159</v>
      </c>
    </row>
    <row r="284" spans="1:7" s="401" customFormat="1" ht="15" customHeight="1">
      <c r="A284" s="569"/>
      <c r="B284" s="978" t="s">
        <v>2889</v>
      </c>
      <c r="C284" s="988" t="s">
        <v>2980</v>
      </c>
      <c r="D284" s="988" t="s">
        <v>7</v>
      </c>
      <c r="E284" s="521" t="s">
        <v>2554</v>
      </c>
      <c r="F284" s="521" t="s">
        <v>8</v>
      </c>
      <c r="G284" s="521" t="s">
        <v>3058</v>
      </c>
    </row>
    <row r="285" spans="1:7" s="401" customFormat="1" ht="15" customHeight="1">
      <c r="A285" s="569"/>
      <c r="B285" s="978"/>
      <c r="C285" s="990"/>
      <c r="D285" s="990"/>
      <c r="E285" s="521" t="s">
        <v>2553</v>
      </c>
      <c r="F285" s="521" t="s">
        <v>26</v>
      </c>
      <c r="G285" s="521" t="s">
        <v>27</v>
      </c>
    </row>
    <row r="286" spans="1:7" s="401" customFormat="1" ht="15" customHeight="1">
      <c r="A286" s="569"/>
      <c r="B286" s="521" t="s">
        <v>2979</v>
      </c>
      <c r="C286" s="428" t="s">
        <v>2978</v>
      </c>
      <c r="D286" s="1046" t="s">
        <v>2929</v>
      </c>
      <c r="E286" s="568">
        <f>F286-6</f>
        <v>45104</v>
      </c>
      <c r="F286" s="416">
        <v>45110</v>
      </c>
      <c r="G286" s="567">
        <f>F286+20</f>
        <v>45130</v>
      </c>
    </row>
    <row r="287" spans="1:7" s="401" customFormat="1" ht="15" customHeight="1">
      <c r="A287" s="569"/>
      <c r="B287" s="428" t="s">
        <v>2977</v>
      </c>
      <c r="C287" s="428" t="s">
        <v>2976</v>
      </c>
      <c r="D287" s="1047"/>
      <c r="E287" s="568">
        <f>F287-6</f>
        <v>45111</v>
      </c>
      <c r="F287" s="567">
        <f>F286+7</f>
        <v>45117</v>
      </c>
      <c r="G287" s="567">
        <f>F287+20</f>
        <v>45137</v>
      </c>
    </row>
    <row r="288" spans="1:7" s="401" customFormat="1" ht="15" customHeight="1">
      <c r="A288" s="569"/>
      <c r="B288" s="453" t="s">
        <v>2975</v>
      </c>
      <c r="C288" s="453" t="s">
        <v>2974</v>
      </c>
      <c r="D288" s="1047"/>
      <c r="E288" s="568">
        <f>F288-6</f>
        <v>45118</v>
      </c>
      <c r="F288" s="567">
        <f>F287+7</f>
        <v>45124</v>
      </c>
      <c r="G288" s="567">
        <f>F288+20</f>
        <v>45144</v>
      </c>
    </row>
    <row r="289" spans="1:7" s="401" customFormat="1" ht="15" customHeight="1">
      <c r="A289" s="569"/>
      <c r="B289" s="521" t="s">
        <v>2973</v>
      </c>
      <c r="C289" s="428" t="s">
        <v>2972</v>
      </c>
      <c r="D289" s="1047"/>
      <c r="E289" s="568">
        <f>F289-6</f>
        <v>45125</v>
      </c>
      <c r="F289" s="567">
        <f>F288+7</f>
        <v>45131</v>
      </c>
      <c r="G289" s="567">
        <f>F289+20</f>
        <v>45151</v>
      </c>
    </row>
    <row r="290" spans="1:7" s="401" customFormat="1" ht="15" customHeight="1">
      <c r="A290" s="569"/>
      <c r="B290" s="550" t="s">
        <v>2971</v>
      </c>
      <c r="C290" s="522" t="s">
        <v>2970</v>
      </c>
      <c r="D290" s="1048"/>
      <c r="E290" s="568">
        <f>F290-6</f>
        <v>45132</v>
      </c>
      <c r="F290" s="567">
        <f>F289+7</f>
        <v>45138</v>
      </c>
      <c r="G290" s="567">
        <f>F290+20</f>
        <v>45158</v>
      </c>
    </row>
    <row r="291" spans="1:7" s="401" customFormat="1" ht="15" hidden="1" customHeight="1">
      <c r="A291" s="569"/>
      <c r="B291" s="1053" t="s">
        <v>2889</v>
      </c>
      <c r="C291" s="988" t="s">
        <v>2980</v>
      </c>
      <c r="D291" s="988" t="s">
        <v>7</v>
      </c>
      <c r="E291" s="521" t="s">
        <v>2554</v>
      </c>
      <c r="F291" s="521" t="s">
        <v>8</v>
      </c>
      <c r="G291" s="521" t="s">
        <v>3058</v>
      </c>
    </row>
    <row r="292" spans="1:7" s="401" customFormat="1" ht="15" hidden="1" customHeight="1">
      <c r="A292" s="569"/>
      <c r="B292" s="1053"/>
      <c r="C292" s="990"/>
      <c r="D292" s="990"/>
      <c r="E292" s="521" t="s">
        <v>2553</v>
      </c>
      <c r="F292" s="521" t="s">
        <v>26</v>
      </c>
      <c r="G292" s="521" t="s">
        <v>27</v>
      </c>
    </row>
    <row r="293" spans="1:7" s="401" customFormat="1" ht="15" hidden="1" customHeight="1">
      <c r="A293" s="569"/>
      <c r="B293" s="453" t="s">
        <v>3082</v>
      </c>
      <c r="C293" s="453" t="s">
        <v>3081</v>
      </c>
      <c r="D293" s="1046" t="s">
        <v>2886</v>
      </c>
      <c r="E293" s="568">
        <f>F293-8</f>
        <v>44741</v>
      </c>
      <c r="F293" s="416">
        <v>44749</v>
      </c>
      <c r="G293" s="567">
        <f>F293+17</f>
        <v>44766</v>
      </c>
    </row>
    <row r="294" spans="1:7" s="401" customFormat="1" ht="15" hidden="1" customHeight="1">
      <c r="A294" s="569"/>
      <c r="B294" s="453" t="s">
        <v>3080</v>
      </c>
      <c r="C294" s="453" t="s">
        <v>3079</v>
      </c>
      <c r="D294" s="1047"/>
      <c r="E294" s="568">
        <f>F294-8</f>
        <v>44748</v>
      </c>
      <c r="F294" s="567">
        <f>F293+7</f>
        <v>44756</v>
      </c>
      <c r="G294" s="567">
        <f>F294+17</f>
        <v>44773</v>
      </c>
    </row>
    <row r="295" spans="1:7" s="401" customFormat="1" ht="15" hidden="1" customHeight="1">
      <c r="A295" s="569"/>
      <c r="B295" s="522" t="s">
        <v>3078</v>
      </c>
      <c r="C295" s="522" t="s">
        <v>3077</v>
      </c>
      <c r="D295" s="1047"/>
      <c r="E295" s="568">
        <f>F295-8</f>
        <v>44755</v>
      </c>
      <c r="F295" s="567">
        <f>F294+7</f>
        <v>44763</v>
      </c>
      <c r="G295" s="567">
        <f>F295+17</f>
        <v>44780</v>
      </c>
    </row>
    <row r="296" spans="1:7" s="401" customFormat="1" ht="15" hidden="1" customHeight="1">
      <c r="A296" s="569"/>
      <c r="B296" s="550" t="s">
        <v>3076</v>
      </c>
      <c r="C296" s="522" t="s">
        <v>3075</v>
      </c>
      <c r="D296" s="1047"/>
      <c r="E296" s="568">
        <f>F296-8</f>
        <v>44762</v>
      </c>
      <c r="F296" s="567">
        <f>F295+7</f>
        <v>44770</v>
      </c>
      <c r="G296" s="567">
        <f>F296+17</f>
        <v>44787</v>
      </c>
    </row>
    <row r="297" spans="1:7" s="401" customFormat="1" ht="15" hidden="1" customHeight="1">
      <c r="A297" s="569"/>
      <c r="B297" s="550" t="s">
        <v>2903</v>
      </c>
      <c r="C297" s="522" t="s">
        <v>2902</v>
      </c>
      <c r="D297" s="1048"/>
      <c r="E297" s="568">
        <f>F297-8</f>
        <v>44769</v>
      </c>
      <c r="F297" s="567">
        <f>F296+7</f>
        <v>44777</v>
      </c>
      <c r="G297" s="567">
        <f>F297+17</f>
        <v>44794</v>
      </c>
    </row>
    <row r="298" spans="1:7" s="401" customFormat="1" ht="15" hidden="1" customHeight="1">
      <c r="A298" s="569"/>
      <c r="B298" s="521"/>
      <c r="C298" s="428"/>
      <c r="D298" s="572"/>
      <c r="E298" s="568"/>
      <c r="F298" s="567"/>
      <c r="G298" s="567"/>
    </row>
    <row r="299" spans="1:7" s="401" customFormat="1" ht="15" hidden="1" customHeight="1">
      <c r="A299" s="569"/>
      <c r="B299" s="1003" t="s">
        <v>22</v>
      </c>
      <c r="C299" s="959" t="s">
        <v>23</v>
      </c>
      <c r="D299" s="959" t="s">
        <v>7</v>
      </c>
      <c r="E299" s="521" t="s">
        <v>2554</v>
      </c>
      <c r="F299" s="521" t="s">
        <v>8</v>
      </c>
      <c r="G299" s="521" t="s">
        <v>3058</v>
      </c>
    </row>
    <row r="300" spans="1:7" s="401" customFormat="1" ht="15" hidden="1" customHeight="1">
      <c r="A300" s="569"/>
      <c r="B300" s="1051"/>
      <c r="C300" s="1052"/>
      <c r="D300" s="1052"/>
      <c r="E300" s="521" t="s">
        <v>2553</v>
      </c>
      <c r="F300" s="521" t="s">
        <v>26</v>
      </c>
      <c r="G300" s="521" t="s">
        <v>27</v>
      </c>
    </row>
    <row r="301" spans="1:7" s="401" customFormat="1" ht="15" hidden="1" customHeight="1">
      <c r="A301" s="569"/>
      <c r="B301" s="521" t="s">
        <v>2931</v>
      </c>
      <c r="C301" s="428" t="s">
        <v>2930</v>
      </c>
      <c r="D301" s="1021" t="s">
        <v>2929</v>
      </c>
      <c r="E301" s="568">
        <f>F301-6</f>
        <v>44070</v>
      </c>
      <c r="F301" s="567">
        <v>44076</v>
      </c>
      <c r="G301" s="567">
        <f>F301+15</f>
        <v>44091</v>
      </c>
    </row>
    <row r="302" spans="1:7" s="401" customFormat="1" ht="15" hidden="1" customHeight="1">
      <c r="A302" s="569"/>
      <c r="B302" s="521" t="s">
        <v>2928</v>
      </c>
      <c r="C302" s="428" t="s">
        <v>2927</v>
      </c>
      <c r="D302" s="1021"/>
      <c r="E302" s="568">
        <f>F302-6</f>
        <v>44077</v>
      </c>
      <c r="F302" s="567">
        <f>F301+7</f>
        <v>44083</v>
      </c>
      <c r="G302" s="567">
        <f>F302+15</f>
        <v>44098</v>
      </c>
    </row>
    <row r="303" spans="1:7" s="401" customFormat="1" ht="15" hidden="1" customHeight="1">
      <c r="A303" s="569"/>
      <c r="B303" s="521" t="s">
        <v>2926</v>
      </c>
      <c r="C303" s="521" t="s">
        <v>2924</v>
      </c>
      <c r="D303" s="1021"/>
      <c r="E303" s="568">
        <f>F303-6</f>
        <v>44084</v>
      </c>
      <c r="F303" s="567">
        <f>F302+7</f>
        <v>44090</v>
      </c>
      <c r="G303" s="567">
        <f>F303+15</f>
        <v>44105</v>
      </c>
    </row>
    <row r="304" spans="1:7" s="401" customFormat="1" ht="15" hidden="1" customHeight="1">
      <c r="A304" s="569"/>
      <c r="B304" s="521" t="s">
        <v>3074</v>
      </c>
      <c r="C304" s="428" t="s">
        <v>2924</v>
      </c>
      <c r="D304" s="1021"/>
      <c r="E304" s="568">
        <f>F304-6</f>
        <v>44091</v>
      </c>
      <c r="F304" s="567">
        <f>F303+7</f>
        <v>44097</v>
      </c>
      <c r="G304" s="567">
        <f>F304+15</f>
        <v>44112</v>
      </c>
    </row>
    <row r="305" spans="1:8" s="401" customFormat="1" ht="15" hidden="1">
      <c r="A305" s="569"/>
      <c r="B305" s="521" t="s">
        <v>2923</v>
      </c>
      <c r="C305" s="428" t="s">
        <v>2922</v>
      </c>
      <c r="D305" s="1021"/>
      <c r="E305" s="568">
        <f>F305-6</f>
        <v>44098</v>
      </c>
      <c r="F305" s="567">
        <f>F304+7</f>
        <v>44104</v>
      </c>
      <c r="G305" s="567">
        <f>F305+15</f>
        <v>44119</v>
      </c>
    </row>
    <row r="306" spans="1:8" s="401" customFormat="1" ht="15" hidden="1" customHeight="1">
      <c r="A306" s="569"/>
      <c r="B306" s="1045" t="s">
        <v>2889</v>
      </c>
      <c r="C306" s="990" t="s">
        <v>23</v>
      </c>
      <c r="D306" s="990" t="s">
        <v>7</v>
      </c>
      <c r="E306" s="571" t="s">
        <v>2554</v>
      </c>
      <c r="F306" s="571" t="s">
        <v>8</v>
      </c>
      <c r="G306" s="571" t="s">
        <v>3058</v>
      </c>
    </row>
    <row r="307" spans="1:8" s="401" customFormat="1" ht="15" hidden="1" customHeight="1">
      <c r="A307" s="569"/>
      <c r="B307" s="1051"/>
      <c r="C307" s="1052"/>
      <c r="D307" s="1052"/>
      <c r="E307" s="521" t="s">
        <v>2553</v>
      </c>
      <c r="F307" s="521" t="s">
        <v>26</v>
      </c>
      <c r="G307" s="521" t="s">
        <v>27</v>
      </c>
    </row>
    <row r="308" spans="1:8" s="401" customFormat="1" ht="15" hidden="1" customHeight="1">
      <c r="A308" s="569"/>
      <c r="B308" s="521" t="s">
        <v>2984</v>
      </c>
      <c r="C308" s="428" t="s">
        <v>3073</v>
      </c>
      <c r="D308" s="1021" t="s">
        <v>2886</v>
      </c>
      <c r="E308" s="568">
        <f>F308-5</f>
        <v>43765</v>
      </c>
      <c r="F308" s="567">
        <v>43770</v>
      </c>
      <c r="G308" s="567">
        <f>F308+15</f>
        <v>43785</v>
      </c>
    </row>
    <row r="309" spans="1:8" s="401" customFormat="1" ht="15" hidden="1" customHeight="1">
      <c r="A309" s="569"/>
      <c r="B309" s="521" t="s">
        <v>2946</v>
      </c>
      <c r="C309" s="428" t="s">
        <v>3072</v>
      </c>
      <c r="D309" s="1021"/>
      <c r="E309" s="568">
        <f>F309-5</f>
        <v>43772</v>
      </c>
      <c r="F309" s="567">
        <f>F308+7</f>
        <v>43777</v>
      </c>
      <c r="G309" s="567">
        <f>F309+15</f>
        <v>43792</v>
      </c>
    </row>
    <row r="310" spans="1:8" s="401" customFormat="1" ht="15" hidden="1" customHeight="1">
      <c r="A310" s="569"/>
      <c r="B310" s="521" t="s">
        <v>2944</v>
      </c>
      <c r="C310" s="428" t="s">
        <v>3071</v>
      </c>
      <c r="D310" s="1021"/>
      <c r="E310" s="568">
        <f>F310-5</f>
        <v>43779</v>
      </c>
      <c r="F310" s="567">
        <f>F309+7</f>
        <v>43784</v>
      </c>
      <c r="G310" s="567">
        <f>F310+15</f>
        <v>43799</v>
      </c>
    </row>
    <row r="311" spans="1:8" s="401" customFormat="1" ht="15" hidden="1" customHeight="1">
      <c r="A311" s="569"/>
      <c r="B311" s="545" t="s">
        <v>2948</v>
      </c>
      <c r="C311" s="428" t="s">
        <v>3070</v>
      </c>
      <c r="D311" s="1021"/>
      <c r="E311" s="568">
        <f>F311-5</f>
        <v>43786</v>
      </c>
      <c r="F311" s="567">
        <f>F310+7</f>
        <v>43791</v>
      </c>
      <c r="G311" s="567">
        <f>F311+15</f>
        <v>43806</v>
      </c>
    </row>
    <row r="312" spans="1:8" s="401" customFormat="1" ht="15" hidden="1">
      <c r="A312" s="569"/>
      <c r="B312" s="521" t="s">
        <v>2896</v>
      </c>
      <c r="C312" s="428" t="s">
        <v>3069</v>
      </c>
      <c r="D312" s="1021"/>
      <c r="E312" s="568">
        <f>F312-5</f>
        <v>43793</v>
      </c>
      <c r="F312" s="567">
        <f>F311+7</f>
        <v>43798</v>
      </c>
      <c r="G312" s="567">
        <f>F312+15</f>
        <v>43813</v>
      </c>
    </row>
    <row r="313" spans="1:8" s="401" customFormat="1" ht="16.5" customHeight="1">
      <c r="A313" s="968" t="s">
        <v>3068</v>
      </c>
      <c r="B313" s="968"/>
      <c r="C313" s="968"/>
      <c r="D313" s="968"/>
      <c r="E313" s="968"/>
      <c r="F313" s="968"/>
      <c r="G313" s="968"/>
      <c r="H313" s="570"/>
    </row>
    <row r="314" spans="1:8" s="401" customFormat="1" ht="15" hidden="1" customHeight="1">
      <c r="A314" s="569"/>
      <c r="B314" s="1003" t="s">
        <v>22</v>
      </c>
      <c r="C314" s="959" t="s">
        <v>23</v>
      </c>
      <c r="D314" s="959" t="s">
        <v>7</v>
      </c>
      <c r="E314" s="521" t="s">
        <v>2554</v>
      </c>
      <c r="F314" s="521" t="s">
        <v>8</v>
      </c>
      <c r="G314" s="521" t="s">
        <v>3058</v>
      </c>
    </row>
    <row r="315" spans="1:8" s="401" customFormat="1" ht="15" hidden="1" customHeight="1">
      <c r="A315" s="569"/>
      <c r="B315" s="1051"/>
      <c r="C315" s="1052"/>
      <c r="D315" s="1052"/>
      <c r="E315" s="521" t="s">
        <v>2553</v>
      </c>
      <c r="F315" s="521" t="s">
        <v>26</v>
      </c>
      <c r="G315" s="521" t="s">
        <v>27</v>
      </c>
    </row>
    <row r="316" spans="1:8" s="401" customFormat="1" ht="15" hidden="1" customHeight="1">
      <c r="A316" s="569"/>
      <c r="B316" s="521" t="s">
        <v>2926</v>
      </c>
      <c r="C316" s="428" t="s">
        <v>2994</v>
      </c>
      <c r="D316" s="1021" t="s">
        <v>2929</v>
      </c>
      <c r="E316" s="568">
        <f>F316-5</f>
        <v>43583</v>
      </c>
      <c r="F316" s="567">
        <v>43588</v>
      </c>
      <c r="G316" s="567">
        <f>F316+15</f>
        <v>43603</v>
      </c>
    </row>
    <row r="317" spans="1:8" s="401" customFormat="1" ht="15" hidden="1" customHeight="1">
      <c r="A317" s="569"/>
      <c r="B317" s="521" t="s">
        <v>2993</v>
      </c>
      <c r="C317" s="428" t="s">
        <v>2992</v>
      </c>
      <c r="D317" s="1021"/>
      <c r="E317" s="568">
        <f>F317-5</f>
        <v>43590</v>
      </c>
      <c r="F317" s="567">
        <f>F316+7</f>
        <v>43595</v>
      </c>
      <c r="G317" s="567">
        <f>F317+15</f>
        <v>43610</v>
      </c>
    </row>
    <row r="318" spans="1:8" s="401" customFormat="1" ht="15" hidden="1" customHeight="1">
      <c r="A318" s="569"/>
      <c r="B318" s="521" t="s">
        <v>2902</v>
      </c>
      <c r="C318" s="521" t="s">
        <v>2902</v>
      </c>
      <c r="D318" s="1021"/>
      <c r="E318" s="568">
        <f>F318-5</f>
        <v>43597</v>
      </c>
      <c r="F318" s="567">
        <f>F317+7</f>
        <v>43602</v>
      </c>
      <c r="G318" s="567">
        <f>F318+15</f>
        <v>43617</v>
      </c>
    </row>
    <row r="319" spans="1:8" s="401" customFormat="1" ht="15" hidden="1" customHeight="1">
      <c r="A319" s="569"/>
      <c r="B319" s="521" t="s">
        <v>2991</v>
      </c>
      <c r="C319" s="428" t="s">
        <v>2990</v>
      </c>
      <c r="D319" s="1021"/>
      <c r="E319" s="568">
        <f>F319-5</f>
        <v>43604</v>
      </c>
      <c r="F319" s="567">
        <f>F318+7</f>
        <v>43609</v>
      </c>
      <c r="G319" s="567">
        <f>F319+15</f>
        <v>43624</v>
      </c>
    </row>
    <row r="320" spans="1:8" s="401" customFormat="1" ht="15" hidden="1">
      <c r="A320" s="569"/>
      <c r="B320" s="521" t="s">
        <v>2989</v>
      </c>
      <c r="C320" s="428" t="s">
        <v>2988</v>
      </c>
      <c r="D320" s="1021"/>
      <c r="E320" s="568">
        <f>F320-5</f>
        <v>43611</v>
      </c>
      <c r="F320" s="567">
        <f>F319+7</f>
        <v>43616</v>
      </c>
      <c r="G320" s="567">
        <f>F320+15</f>
        <v>43631</v>
      </c>
    </row>
    <row r="321" spans="1:8" s="400" customFormat="1" ht="15">
      <c r="A321" s="497"/>
      <c r="B321" s="978" t="s">
        <v>2889</v>
      </c>
      <c r="C321" s="964" t="s">
        <v>23</v>
      </c>
      <c r="D321" s="964" t="s">
        <v>3049</v>
      </c>
      <c r="E321" s="444" t="s">
        <v>2554</v>
      </c>
      <c r="F321" s="444" t="s">
        <v>8</v>
      </c>
      <c r="G321" s="444" t="s">
        <v>1256</v>
      </c>
      <c r="H321" s="566"/>
    </row>
    <row r="322" spans="1:8" s="400" customFormat="1" ht="15">
      <c r="A322" s="497"/>
      <c r="B322" s="978"/>
      <c r="C322" s="987"/>
      <c r="D322" s="987"/>
      <c r="E322" s="444" t="s">
        <v>2553</v>
      </c>
      <c r="F322" s="444" t="s">
        <v>26</v>
      </c>
      <c r="G322" s="444" t="s">
        <v>27</v>
      </c>
      <c r="H322" s="566"/>
    </row>
    <row r="323" spans="1:8" s="400" customFormat="1" ht="15" customHeight="1">
      <c r="A323" s="497"/>
      <c r="B323" s="522" t="s">
        <v>3067</v>
      </c>
      <c r="C323" s="522" t="s">
        <v>3066</v>
      </c>
      <c r="D323" s="1046" t="s">
        <v>2899</v>
      </c>
      <c r="E323" s="441">
        <f>F323-5</f>
        <v>45104</v>
      </c>
      <c r="F323" s="464">
        <v>45109</v>
      </c>
      <c r="G323" s="464">
        <f>F323+24</f>
        <v>45133</v>
      </c>
    </row>
    <row r="324" spans="1:8" s="400" customFormat="1" ht="15" customHeight="1">
      <c r="A324" s="497"/>
      <c r="B324" s="522" t="s">
        <v>3065</v>
      </c>
      <c r="C324" s="522" t="s">
        <v>3064</v>
      </c>
      <c r="D324" s="1047"/>
      <c r="E324" s="441">
        <f>F324-5</f>
        <v>45111</v>
      </c>
      <c r="F324" s="464">
        <f>F323+7</f>
        <v>45116</v>
      </c>
      <c r="G324" s="464">
        <f>F324+24</f>
        <v>45140</v>
      </c>
    </row>
    <row r="325" spans="1:8" s="400" customFormat="1" ht="15" customHeight="1">
      <c r="A325" s="497"/>
      <c r="B325" s="453" t="s">
        <v>3063</v>
      </c>
      <c r="C325" s="453" t="s">
        <v>3062</v>
      </c>
      <c r="D325" s="1047"/>
      <c r="E325" s="441">
        <f>F325-5</f>
        <v>45118</v>
      </c>
      <c r="F325" s="464">
        <f>F324+7</f>
        <v>45123</v>
      </c>
      <c r="G325" s="464">
        <f>F325+24</f>
        <v>45147</v>
      </c>
    </row>
    <row r="326" spans="1:8" s="400" customFormat="1" ht="15" customHeight="1">
      <c r="A326" s="497"/>
      <c r="B326" s="522" t="s">
        <v>3061</v>
      </c>
      <c r="C326" s="522" t="s">
        <v>3060</v>
      </c>
      <c r="D326" s="1047"/>
      <c r="E326" s="441">
        <f>F326-5</f>
        <v>45125</v>
      </c>
      <c r="F326" s="464">
        <f>F325+7</f>
        <v>45130</v>
      </c>
      <c r="G326" s="464">
        <f>F326+24</f>
        <v>45154</v>
      </c>
    </row>
    <row r="327" spans="1:8" s="400" customFormat="1" ht="15" customHeight="1">
      <c r="A327" s="490"/>
      <c r="B327" s="522" t="s">
        <v>3059</v>
      </c>
      <c r="C327" s="522" t="s">
        <v>3032</v>
      </c>
      <c r="D327" s="1048"/>
      <c r="E327" s="441">
        <f>F327-5</f>
        <v>45132</v>
      </c>
      <c r="F327" s="464">
        <f>F326+7</f>
        <v>45137</v>
      </c>
      <c r="G327" s="464">
        <f>F327+24</f>
        <v>45161</v>
      </c>
    </row>
    <row r="328" spans="1:8" s="401" customFormat="1" ht="16.5" customHeight="1">
      <c r="A328" s="968" t="s">
        <v>3048</v>
      </c>
      <c r="B328" s="968"/>
      <c r="C328" s="968"/>
      <c r="D328" s="968"/>
      <c r="E328" s="968"/>
      <c r="F328" s="968"/>
      <c r="G328" s="968"/>
      <c r="H328" s="570"/>
    </row>
    <row r="329" spans="1:8" s="401" customFormat="1" ht="15" hidden="1" customHeight="1">
      <c r="A329" s="569"/>
      <c r="B329" s="1003" t="s">
        <v>22</v>
      </c>
      <c r="C329" s="959" t="s">
        <v>23</v>
      </c>
      <c r="D329" s="959" t="s">
        <v>7</v>
      </c>
      <c r="E329" s="521" t="s">
        <v>2554</v>
      </c>
      <c r="F329" s="521" t="s">
        <v>8</v>
      </c>
      <c r="G329" s="521" t="s">
        <v>3058</v>
      </c>
    </row>
    <row r="330" spans="1:8" s="401" customFormat="1" ht="15" hidden="1" customHeight="1">
      <c r="A330" s="569"/>
      <c r="B330" s="1051"/>
      <c r="C330" s="1052"/>
      <c r="D330" s="1052"/>
      <c r="E330" s="521" t="s">
        <v>2553</v>
      </c>
      <c r="F330" s="521" t="s">
        <v>26</v>
      </c>
      <c r="G330" s="521" t="s">
        <v>27</v>
      </c>
    </row>
    <row r="331" spans="1:8" s="401" customFormat="1" ht="15" hidden="1" customHeight="1">
      <c r="A331" s="569"/>
      <c r="B331" s="521" t="s">
        <v>2926</v>
      </c>
      <c r="C331" s="428" t="s">
        <v>2994</v>
      </c>
      <c r="D331" s="1021" t="s">
        <v>2929</v>
      </c>
      <c r="E331" s="568">
        <f>F331-5</f>
        <v>43583</v>
      </c>
      <c r="F331" s="567">
        <v>43588</v>
      </c>
      <c r="G331" s="567">
        <f>F331+15</f>
        <v>43603</v>
      </c>
    </row>
    <row r="332" spans="1:8" s="401" customFormat="1" ht="15" hidden="1" customHeight="1">
      <c r="A332" s="569"/>
      <c r="B332" s="521" t="s">
        <v>2993</v>
      </c>
      <c r="C332" s="428" t="s">
        <v>2992</v>
      </c>
      <c r="D332" s="1021"/>
      <c r="E332" s="568">
        <f>F332-5</f>
        <v>43590</v>
      </c>
      <c r="F332" s="567">
        <f>F331+7</f>
        <v>43595</v>
      </c>
      <c r="G332" s="567">
        <f>F332+15</f>
        <v>43610</v>
      </c>
    </row>
    <row r="333" spans="1:8" s="401" customFormat="1" ht="15" hidden="1" customHeight="1">
      <c r="A333" s="569"/>
      <c r="B333" s="521" t="s">
        <v>2902</v>
      </c>
      <c r="C333" s="521" t="s">
        <v>2902</v>
      </c>
      <c r="D333" s="1021"/>
      <c r="E333" s="568">
        <f>F333-5</f>
        <v>43597</v>
      </c>
      <c r="F333" s="567">
        <f>F332+7</f>
        <v>43602</v>
      </c>
      <c r="G333" s="567">
        <f>F333+15</f>
        <v>43617</v>
      </c>
    </row>
    <row r="334" spans="1:8" s="401" customFormat="1" ht="15" hidden="1" customHeight="1">
      <c r="A334" s="569"/>
      <c r="B334" s="521" t="s">
        <v>2991</v>
      </c>
      <c r="C334" s="428" t="s">
        <v>2990</v>
      </c>
      <c r="D334" s="1021"/>
      <c r="E334" s="568">
        <f>F334-5</f>
        <v>43604</v>
      </c>
      <c r="F334" s="567">
        <f>F333+7</f>
        <v>43609</v>
      </c>
      <c r="G334" s="567">
        <f>F334+15</f>
        <v>43624</v>
      </c>
    </row>
    <row r="335" spans="1:8" s="401" customFormat="1" ht="15" hidden="1">
      <c r="A335" s="569"/>
      <c r="B335" s="521" t="s">
        <v>2989</v>
      </c>
      <c r="C335" s="428" t="s">
        <v>2988</v>
      </c>
      <c r="D335" s="1021"/>
      <c r="E335" s="568">
        <f>F335-5</f>
        <v>43611</v>
      </c>
      <c r="F335" s="567">
        <f>F334+7</f>
        <v>43616</v>
      </c>
      <c r="G335" s="567">
        <f>F335+15</f>
        <v>43631</v>
      </c>
    </row>
    <row r="336" spans="1:8" s="400" customFormat="1" ht="15">
      <c r="B336" s="978" t="s">
        <v>2889</v>
      </c>
      <c r="C336" s="964" t="s">
        <v>23</v>
      </c>
      <c r="D336" s="964" t="s">
        <v>3049</v>
      </c>
      <c r="E336" s="444" t="s">
        <v>2554</v>
      </c>
      <c r="F336" s="444" t="s">
        <v>8</v>
      </c>
      <c r="G336" s="444" t="s">
        <v>3048</v>
      </c>
      <c r="H336" s="566"/>
    </row>
    <row r="337" spans="1:8" s="400" customFormat="1" ht="15">
      <c r="A337" s="497"/>
      <c r="B337" s="978"/>
      <c r="C337" s="987"/>
      <c r="D337" s="987"/>
      <c r="E337" s="444" t="s">
        <v>2553</v>
      </c>
      <c r="F337" s="444" t="s">
        <v>26</v>
      </c>
      <c r="G337" s="444" t="s">
        <v>27</v>
      </c>
      <c r="H337" s="566"/>
    </row>
    <row r="338" spans="1:8" s="400" customFormat="1" ht="15" customHeight="1">
      <c r="A338" s="497"/>
      <c r="B338" s="522" t="s">
        <v>3067</v>
      </c>
      <c r="C338" s="522" t="s">
        <v>3066</v>
      </c>
      <c r="D338" s="1046" t="s">
        <v>2899</v>
      </c>
      <c r="E338" s="441">
        <f>F338-5</f>
        <v>45104</v>
      </c>
      <c r="F338" s="464">
        <v>45109</v>
      </c>
      <c r="G338" s="464">
        <f>F338+28</f>
        <v>45137</v>
      </c>
    </row>
    <row r="339" spans="1:8" s="400" customFormat="1" ht="15" customHeight="1">
      <c r="A339" s="497"/>
      <c r="B339" s="522" t="s">
        <v>3065</v>
      </c>
      <c r="C339" s="522" t="s">
        <v>3064</v>
      </c>
      <c r="D339" s="1047"/>
      <c r="E339" s="441">
        <f>F339-5</f>
        <v>45111</v>
      </c>
      <c r="F339" s="464">
        <f>F338+7</f>
        <v>45116</v>
      </c>
      <c r="G339" s="464">
        <f>F339+28</f>
        <v>45144</v>
      </c>
    </row>
    <row r="340" spans="1:8" s="400" customFormat="1" ht="15" customHeight="1">
      <c r="A340" s="497"/>
      <c r="B340" s="453" t="s">
        <v>3063</v>
      </c>
      <c r="C340" s="453" t="s">
        <v>3062</v>
      </c>
      <c r="D340" s="1047"/>
      <c r="E340" s="441">
        <f>F340-5</f>
        <v>45118</v>
      </c>
      <c r="F340" s="464">
        <f>F339+7</f>
        <v>45123</v>
      </c>
      <c r="G340" s="464">
        <f>F340+28</f>
        <v>45151</v>
      </c>
    </row>
    <row r="341" spans="1:8" s="400" customFormat="1" ht="15" customHeight="1">
      <c r="A341" s="497"/>
      <c r="B341" s="522" t="s">
        <v>3061</v>
      </c>
      <c r="C341" s="522" t="s">
        <v>3060</v>
      </c>
      <c r="D341" s="1047"/>
      <c r="E341" s="441">
        <f>F341-5</f>
        <v>45125</v>
      </c>
      <c r="F341" s="464">
        <f>F340+7</f>
        <v>45130</v>
      </c>
      <c r="G341" s="464">
        <f>F341+28</f>
        <v>45158</v>
      </c>
    </row>
    <row r="342" spans="1:8" s="400" customFormat="1" ht="15" customHeight="1">
      <c r="A342" s="497"/>
      <c r="B342" s="522" t="s">
        <v>3059</v>
      </c>
      <c r="C342" s="522" t="s">
        <v>3032</v>
      </c>
      <c r="D342" s="1048"/>
      <c r="E342" s="441">
        <f>F342-5</f>
        <v>45132</v>
      </c>
      <c r="F342" s="464">
        <f>F341+7</f>
        <v>45137</v>
      </c>
      <c r="G342" s="464">
        <f>F342+28</f>
        <v>45165</v>
      </c>
    </row>
    <row r="343" spans="1:8" s="401" customFormat="1" ht="15" hidden="1" customHeight="1">
      <c r="A343" s="490"/>
      <c r="B343" s="1003" t="s">
        <v>22</v>
      </c>
      <c r="C343" s="959" t="s">
        <v>23</v>
      </c>
      <c r="D343" s="959" t="s">
        <v>7</v>
      </c>
      <c r="E343" s="521" t="s">
        <v>2554</v>
      </c>
      <c r="F343" s="521" t="s">
        <v>8</v>
      </c>
      <c r="G343" s="521" t="s">
        <v>3058</v>
      </c>
    </row>
    <row r="344" spans="1:8" s="401" customFormat="1" ht="15" hidden="1" customHeight="1">
      <c r="A344" s="569"/>
      <c r="B344" s="1051"/>
      <c r="C344" s="1052"/>
      <c r="D344" s="1052"/>
      <c r="E344" s="521" t="s">
        <v>2553</v>
      </c>
      <c r="F344" s="521" t="s">
        <v>26</v>
      </c>
      <c r="G344" s="521" t="s">
        <v>27</v>
      </c>
    </row>
    <row r="345" spans="1:8" s="401" customFormat="1" ht="15" hidden="1" customHeight="1">
      <c r="A345" s="569"/>
      <c r="B345" s="521" t="s">
        <v>2926</v>
      </c>
      <c r="C345" s="428" t="s">
        <v>2994</v>
      </c>
      <c r="D345" s="1021" t="s">
        <v>2929</v>
      </c>
      <c r="E345" s="568">
        <f>F345-5</f>
        <v>43583</v>
      </c>
      <c r="F345" s="567">
        <v>43588</v>
      </c>
      <c r="G345" s="567">
        <f>F345+15</f>
        <v>43603</v>
      </c>
    </row>
    <row r="346" spans="1:8" s="401" customFormat="1" ht="15" hidden="1" customHeight="1">
      <c r="A346" s="569"/>
      <c r="B346" s="521" t="s">
        <v>2993</v>
      </c>
      <c r="C346" s="428" t="s">
        <v>2992</v>
      </c>
      <c r="D346" s="1021"/>
      <c r="E346" s="568">
        <f>F346-5</f>
        <v>43590</v>
      </c>
      <c r="F346" s="567">
        <f>F345+7</f>
        <v>43595</v>
      </c>
      <c r="G346" s="567">
        <f>F346+15</f>
        <v>43610</v>
      </c>
    </row>
    <row r="347" spans="1:8" s="401" customFormat="1" ht="15" hidden="1" customHeight="1">
      <c r="A347" s="569"/>
      <c r="B347" s="521" t="s">
        <v>2902</v>
      </c>
      <c r="C347" s="521" t="s">
        <v>2902</v>
      </c>
      <c r="D347" s="1021"/>
      <c r="E347" s="568">
        <f>F347-5</f>
        <v>43597</v>
      </c>
      <c r="F347" s="567">
        <f>F346+7</f>
        <v>43602</v>
      </c>
      <c r="G347" s="567">
        <f>F347+15</f>
        <v>43617</v>
      </c>
    </row>
    <row r="348" spans="1:8" s="401" customFormat="1" ht="15" hidden="1" customHeight="1">
      <c r="A348" s="569"/>
      <c r="B348" s="521" t="s">
        <v>2991</v>
      </c>
      <c r="C348" s="428" t="s">
        <v>2990</v>
      </c>
      <c r="D348" s="1021"/>
      <c r="E348" s="568">
        <f>F348-5</f>
        <v>43604</v>
      </c>
      <c r="F348" s="567">
        <f>F347+7</f>
        <v>43609</v>
      </c>
      <c r="G348" s="567">
        <f>F348+15</f>
        <v>43624</v>
      </c>
    </row>
    <row r="349" spans="1:8" s="401" customFormat="1" ht="15" hidden="1">
      <c r="A349" s="569"/>
      <c r="B349" s="521" t="s">
        <v>2989</v>
      </c>
      <c r="C349" s="428" t="s">
        <v>2988</v>
      </c>
      <c r="D349" s="1021"/>
      <c r="E349" s="568">
        <f>F349-5</f>
        <v>43611</v>
      </c>
      <c r="F349" s="567">
        <f>F348+7</f>
        <v>43616</v>
      </c>
      <c r="G349" s="567">
        <f>F349+15</f>
        <v>43631</v>
      </c>
    </row>
    <row r="350" spans="1:8" s="400" customFormat="1" ht="15" hidden="1">
      <c r="A350" s="497"/>
      <c r="B350" s="1049" t="s">
        <v>22</v>
      </c>
      <c r="C350" s="965" t="s">
        <v>23</v>
      </c>
      <c r="D350" s="965" t="s">
        <v>3049</v>
      </c>
      <c r="E350" s="444" t="s">
        <v>2554</v>
      </c>
      <c r="F350" s="444" t="s">
        <v>8</v>
      </c>
      <c r="G350" s="444" t="s">
        <v>3048</v>
      </c>
      <c r="H350" s="566"/>
    </row>
    <row r="351" spans="1:8" s="400" customFormat="1" ht="15" hidden="1">
      <c r="A351" s="497"/>
      <c r="B351" s="1050"/>
      <c r="C351" s="1034"/>
      <c r="D351" s="1034"/>
      <c r="E351" s="444" t="s">
        <v>2553</v>
      </c>
      <c r="F351" s="444" t="s">
        <v>26</v>
      </c>
      <c r="G351" s="444" t="s">
        <v>27</v>
      </c>
      <c r="H351" s="566"/>
    </row>
    <row r="352" spans="1:8" s="400" customFormat="1" ht="15" hidden="1" customHeight="1">
      <c r="A352" s="497"/>
      <c r="B352" s="546" t="s">
        <v>2903</v>
      </c>
      <c r="C352" s="546" t="s">
        <v>2902</v>
      </c>
      <c r="D352" s="1046" t="s">
        <v>2899</v>
      </c>
      <c r="E352" s="441">
        <f>F352-5</f>
        <v>44039</v>
      </c>
      <c r="F352" s="464">
        <v>44044</v>
      </c>
      <c r="G352" s="464">
        <f>F352+28</f>
        <v>44072</v>
      </c>
    </row>
    <row r="353" spans="1:11" s="400" customFormat="1" ht="15" hidden="1" customHeight="1">
      <c r="A353" s="497"/>
      <c r="B353" s="546" t="s">
        <v>3057</v>
      </c>
      <c r="C353" s="546" t="s">
        <v>3056</v>
      </c>
      <c r="D353" s="1047"/>
      <c r="E353" s="441">
        <f>F353-5</f>
        <v>44046</v>
      </c>
      <c r="F353" s="464">
        <f>F352+7</f>
        <v>44051</v>
      </c>
      <c r="G353" s="464">
        <f>F353+28</f>
        <v>44079</v>
      </c>
    </row>
    <row r="354" spans="1:11" s="400" customFormat="1" ht="15" hidden="1" customHeight="1">
      <c r="A354" s="497"/>
      <c r="B354" s="427" t="s">
        <v>3055</v>
      </c>
      <c r="C354" s="427" t="s">
        <v>3054</v>
      </c>
      <c r="D354" s="1047"/>
      <c r="E354" s="441">
        <f>F354-5</f>
        <v>44053</v>
      </c>
      <c r="F354" s="464">
        <f>F353+7</f>
        <v>44058</v>
      </c>
      <c r="G354" s="464">
        <f>F354+28</f>
        <v>44086</v>
      </c>
    </row>
    <row r="355" spans="1:11" s="400" customFormat="1" ht="15" hidden="1" customHeight="1">
      <c r="A355" s="497"/>
      <c r="B355" s="453" t="s">
        <v>3053</v>
      </c>
      <c r="C355" s="427" t="s">
        <v>3052</v>
      </c>
      <c r="D355" s="1047"/>
      <c r="E355" s="441">
        <f>F355-5</f>
        <v>44060</v>
      </c>
      <c r="F355" s="464">
        <f>F354+7</f>
        <v>44065</v>
      </c>
      <c r="G355" s="464">
        <f>F355+28</f>
        <v>44093</v>
      </c>
    </row>
    <row r="356" spans="1:11" s="400" customFormat="1" ht="15" hidden="1" customHeight="1">
      <c r="A356" s="490"/>
      <c r="B356" s="428" t="s">
        <v>3051</v>
      </c>
      <c r="C356" s="453" t="s">
        <v>3050</v>
      </c>
      <c r="D356" s="1048"/>
      <c r="E356" s="441">
        <f>F356-5</f>
        <v>44067</v>
      </c>
      <c r="F356" s="464">
        <f>F355+7</f>
        <v>44072</v>
      </c>
      <c r="G356" s="464">
        <f>F356+28</f>
        <v>44100</v>
      </c>
    </row>
    <row r="357" spans="1:11" s="400" customFormat="1" ht="15">
      <c r="A357" s="497"/>
      <c r="B357" s="978" t="s">
        <v>2889</v>
      </c>
      <c r="C357" s="988" t="s">
        <v>2980</v>
      </c>
      <c r="D357" s="965" t="s">
        <v>3049</v>
      </c>
      <c r="E357" s="444" t="s">
        <v>2554</v>
      </c>
      <c r="F357" s="444" t="s">
        <v>8</v>
      </c>
      <c r="G357" s="444" t="s">
        <v>3048</v>
      </c>
      <c r="H357" s="566"/>
    </row>
    <row r="358" spans="1:11" s="400" customFormat="1" ht="15">
      <c r="A358" s="497"/>
      <c r="B358" s="978"/>
      <c r="C358" s="990"/>
      <c r="D358" s="1034"/>
      <c r="E358" s="444" t="s">
        <v>2553</v>
      </c>
      <c r="F358" s="444" t="s">
        <v>26</v>
      </c>
      <c r="G358" s="444" t="s">
        <v>27</v>
      </c>
      <c r="H358" s="566"/>
    </row>
    <row r="359" spans="1:11" s="400" customFormat="1" ht="15" customHeight="1">
      <c r="A359" s="497"/>
      <c r="B359" s="521" t="s">
        <v>2979</v>
      </c>
      <c r="C359" s="428" t="s">
        <v>2978</v>
      </c>
      <c r="D359" s="1046" t="s">
        <v>2929</v>
      </c>
      <c r="E359" s="441">
        <f>F359-6</f>
        <v>45104</v>
      </c>
      <c r="F359" s="416">
        <v>45110</v>
      </c>
      <c r="G359" s="464">
        <f>F359+25</f>
        <v>45135</v>
      </c>
    </row>
    <row r="360" spans="1:11" s="400" customFormat="1" ht="15" customHeight="1">
      <c r="A360" s="497"/>
      <c r="B360" s="428" t="s">
        <v>2977</v>
      </c>
      <c r="C360" s="428" t="s">
        <v>2976</v>
      </c>
      <c r="D360" s="1047"/>
      <c r="E360" s="441">
        <f>F360-6</f>
        <v>45111</v>
      </c>
      <c r="F360" s="464">
        <f>F359+7</f>
        <v>45117</v>
      </c>
      <c r="G360" s="464">
        <f>F360+25</f>
        <v>45142</v>
      </c>
    </row>
    <row r="361" spans="1:11" s="400" customFormat="1" ht="15" customHeight="1">
      <c r="A361" s="497"/>
      <c r="B361" s="453" t="s">
        <v>2975</v>
      </c>
      <c r="C361" s="453" t="s">
        <v>2974</v>
      </c>
      <c r="D361" s="1047"/>
      <c r="E361" s="441">
        <f>F361-6</f>
        <v>45118</v>
      </c>
      <c r="F361" s="464">
        <f>F360+7</f>
        <v>45124</v>
      </c>
      <c r="G361" s="464">
        <f>F361+25</f>
        <v>45149</v>
      </c>
    </row>
    <row r="362" spans="1:11" s="400" customFormat="1" ht="15" customHeight="1">
      <c r="A362" s="497"/>
      <c r="B362" s="521" t="s">
        <v>2973</v>
      </c>
      <c r="C362" s="428" t="s">
        <v>2972</v>
      </c>
      <c r="D362" s="1047"/>
      <c r="E362" s="441">
        <f>F362-6</f>
        <v>45125</v>
      </c>
      <c r="F362" s="464">
        <f>F361+7</f>
        <v>45131</v>
      </c>
      <c r="G362" s="464">
        <f>F362+25</f>
        <v>45156</v>
      </c>
    </row>
    <row r="363" spans="1:11" s="400" customFormat="1" ht="15" customHeight="1">
      <c r="A363" s="490"/>
      <c r="B363" s="550" t="s">
        <v>2971</v>
      </c>
      <c r="C363" s="522" t="s">
        <v>2970</v>
      </c>
      <c r="D363" s="1048"/>
      <c r="E363" s="441">
        <f>F363-6</f>
        <v>45132</v>
      </c>
      <c r="F363" s="464">
        <f>F362+7</f>
        <v>45138</v>
      </c>
      <c r="G363" s="464">
        <f>F363+25</f>
        <v>45163</v>
      </c>
    </row>
    <row r="364" spans="1:11" s="401" customFormat="1" ht="14.1" customHeight="1">
      <c r="A364" s="968" t="s">
        <v>3047</v>
      </c>
      <c r="B364" s="968"/>
      <c r="C364" s="473"/>
      <c r="D364" s="549"/>
      <c r="E364" s="448"/>
      <c r="F364" s="548"/>
      <c r="G364" s="548"/>
      <c r="H364" s="526"/>
    </row>
    <row r="365" spans="1:11" s="400" customFormat="1" ht="15" customHeight="1">
      <c r="A365" s="497"/>
      <c r="B365" s="978" t="s">
        <v>2889</v>
      </c>
      <c r="C365" s="965" t="s">
        <v>23</v>
      </c>
      <c r="D365" s="965" t="s">
        <v>7</v>
      </c>
      <c r="E365" s="444" t="s">
        <v>2554</v>
      </c>
      <c r="F365" s="562" t="s">
        <v>8</v>
      </c>
      <c r="G365" s="444" t="s">
        <v>1254</v>
      </c>
      <c r="H365" s="561"/>
    </row>
    <row r="366" spans="1:11" s="400" customFormat="1" ht="15" customHeight="1">
      <c r="A366" s="497"/>
      <c r="B366" s="978"/>
      <c r="C366" s="1034"/>
      <c r="D366" s="1034"/>
      <c r="E366" s="444" t="s">
        <v>2553</v>
      </c>
      <c r="F366" s="562" t="s">
        <v>26</v>
      </c>
      <c r="G366" s="444" t="s">
        <v>27</v>
      </c>
      <c r="H366" s="561"/>
    </row>
    <row r="367" spans="1:11" s="400" customFormat="1" ht="15" customHeight="1">
      <c r="A367" s="497"/>
      <c r="B367" s="521" t="s">
        <v>3027</v>
      </c>
      <c r="C367" s="428" t="s">
        <v>2976</v>
      </c>
      <c r="D367" s="1041" t="s">
        <v>2899</v>
      </c>
      <c r="E367" s="441">
        <f>F367-5</f>
        <v>45108</v>
      </c>
      <c r="F367" s="464">
        <v>45113</v>
      </c>
      <c r="G367" s="464">
        <f>F367+19</f>
        <v>45132</v>
      </c>
      <c r="H367" s="560"/>
    </row>
    <row r="368" spans="1:11" s="400" customFormat="1" ht="15" customHeight="1">
      <c r="A368" s="497"/>
      <c r="B368" s="521" t="s">
        <v>3026</v>
      </c>
      <c r="C368" s="428" t="s">
        <v>3025</v>
      </c>
      <c r="D368" s="1042"/>
      <c r="E368" s="441">
        <f>F368-5</f>
        <v>45115</v>
      </c>
      <c r="F368" s="464">
        <f>F367+7</f>
        <v>45120</v>
      </c>
      <c r="G368" s="464">
        <f>F368+19</f>
        <v>45139</v>
      </c>
      <c r="H368" s="560"/>
      <c r="I368" s="559"/>
      <c r="J368" s="559"/>
      <c r="K368" s="559"/>
    </row>
    <row r="369" spans="1:11" s="400" customFormat="1" ht="15" customHeight="1">
      <c r="A369" s="497"/>
      <c r="B369" s="521" t="s">
        <v>3024</v>
      </c>
      <c r="C369" s="428" t="s">
        <v>3023</v>
      </c>
      <c r="D369" s="1042"/>
      <c r="E369" s="441">
        <f>F369-5</f>
        <v>45122</v>
      </c>
      <c r="F369" s="464">
        <f>F368+7</f>
        <v>45127</v>
      </c>
      <c r="G369" s="464">
        <f>F369+19</f>
        <v>45146</v>
      </c>
      <c r="H369" s="560"/>
      <c r="I369" s="559"/>
      <c r="J369" s="559"/>
      <c r="K369" s="559"/>
    </row>
    <row r="370" spans="1:11" s="400" customFormat="1" ht="15" customHeight="1">
      <c r="A370" s="497"/>
      <c r="B370" s="550" t="s">
        <v>3022</v>
      </c>
      <c r="C370" s="522" t="s">
        <v>2976</v>
      </c>
      <c r="D370" s="1042"/>
      <c r="E370" s="441">
        <f>F370-5</f>
        <v>45129</v>
      </c>
      <c r="F370" s="464">
        <f>F369+7</f>
        <v>45134</v>
      </c>
      <c r="G370" s="464">
        <f>F370+19</f>
        <v>45153</v>
      </c>
      <c r="H370" s="560"/>
      <c r="I370" s="559"/>
      <c r="J370" s="559"/>
      <c r="K370" s="559"/>
    </row>
    <row r="371" spans="1:11" s="400" customFormat="1" ht="15" customHeight="1">
      <c r="A371" s="497"/>
      <c r="B371" s="550" t="s">
        <v>3011</v>
      </c>
      <c r="C371" s="522" t="s">
        <v>3021</v>
      </c>
      <c r="D371" s="1043"/>
      <c r="E371" s="441">
        <f>F371-5</f>
        <v>45136</v>
      </c>
      <c r="F371" s="464">
        <f>F370+7</f>
        <v>45141</v>
      </c>
      <c r="G371" s="464">
        <f>F371+19</f>
        <v>45160</v>
      </c>
      <c r="H371" s="560"/>
      <c r="I371" s="559"/>
      <c r="J371" s="559"/>
      <c r="K371" s="559"/>
    </row>
    <row r="372" spans="1:11" s="401" customFormat="1" ht="15.75" customHeight="1">
      <c r="A372" s="968" t="s">
        <v>3046</v>
      </c>
      <c r="B372" s="968"/>
      <c r="C372" s="473"/>
      <c r="D372" s="549"/>
      <c r="E372" s="448"/>
      <c r="F372" s="548"/>
      <c r="G372" s="565"/>
      <c r="H372" s="564"/>
      <c r="I372" s="563"/>
      <c r="J372" s="563"/>
      <c r="K372" s="563"/>
    </row>
    <row r="373" spans="1:11" s="400" customFormat="1" ht="15" hidden="1" customHeight="1">
      <c r="A373" s="497"/>
      <c r="B373" s="1044" t="s">
        <v>22</v>
      </c>
      <c r="C373" s="965" t="s">
        <v>23</v>
      </c>
      <c r="D373" s="965" t="s">
        <v>7</v>
      </c>
      <c r="E373" s="444" t="s">
        <v>2554</v>
      </c>
      <c r="F373" s="562" t="s">
        <v>8</v>
      </c>
      <c r="G373" s="444" t="s">
        <v>1144</v>
      </c>
      <c r="H373" s="561"/>
      <c r="I373" s="559"/>
      <c r="J373" s="559"/>
      <c r="K373" s="559"/>
    </row>
    <row r="374" spans="1:11" s="400" customFormat="1" ht="15" hidden="1" customHeight="1">
      <c r="A374" s="497"/>
      <c r="B374" s="1045"/>
      <c r="C374" s="1034"/>
      <c r="D374" s="1034"/>
      <c r="E374" s="444" t="s">
        <v>2553</v>
      </c>
      <c r="F374" s="562" t="s">
        <v>26</v>
      </c>
      <c r="G374" s="512" t="s">
        <v>27</v>
      </c>
      <c r="H374" s="561"/>
      <c r="I374" s="559"/>
      <c r="J374" s="559"/>
      <c r="K374" s="559"/>
    </row>
    <row r="375" spans="1:11" s="400" customFormat="1" ht="15" hidden="1" customHeight="1">
      <c r="A375" s="497"/>
      <c r="B375" s="521" t="s">
        <v>2903</v>
      </c>
      <c r="C375" s="428" t="s">
        <v>2902</v>
      </c>
      <c r="D375" s="1030" t="s">
        <v>3045</v>
      </c>
      <c r="E375" s="441">
        <f>F375-5</f>
        <v>44010</v>
      </c>
      <c r="F375" s="464">
        <v>44015</v>
      </c>
      <c r="G375" s="464">
        <f>F375+14</f>
        <v>44029</v>
      </c>
      <c r="H375" s="560"/>
    </row>
    <row r="376" spans="1:11" s="400" customFormat="1" ht="15" hidden="1" customHeight="1">
      <c r="A376" s="497"/>
      <c r="B376" s="521" t="s">
        <v>3044</v>
      </c>
      <c r="C376" s="428" t="s">
        <v>3040</v>
      </c>
      <c r="D376" s="1031"/>
      <c r="E376" s="441">
        <f>F376-5</f>
        <v>44017</v>
      </c>
      <c r="F376" s="464">
        <f>F375+7</f>
        <v>44022</v>
      </c>
      <c r="G376" s="464">
        <f>F376+14</f>
        <v>44036</v>
      </c>
      <c r="H376" s="560"/>
      <c r="I376" s="559"/>
      <c r="J376" s="559"/>
      <c r="K376" s="559"/>
    </row>
    <row r="377" spans="1:11" s="400" customFormat="1" ht="15" hidden="1" customHeight="1">
      <c r="A377" s="497"/>
      <c r="B377" s="521" t="s">
        <v>3043</v>
      </c>
      <c r="C377" s="428" t="s">
        <v>3040</v>
      </c>
      <c r="D377" s="1031"/>
      <c r="E377" s="441">
        <f>F377-5</f>
        <v>44024</v>
      </c>
      <c r="F377" s="464">
        <f>F376+7</f>
        <v>44029</v>
      </c>
      <c r="G377" s="464">
        <f>F377+14</f>
        <v>44043</v>
      </c>
      <c r="H377" s="560"/>
      <c r="I377" s="559"/>
      <c r="J377" s="559"/>
      <c r="K377" s="559"/>
    </row>
    <row r="378" spans="1:11" s="400" customFormat="1" ht="15" hidden="1" customHeight="1">
      <c r="A378" s="497"/>
      <c r="B378" s="521" t="s">
        <v>3042</v>
      </c>
      <c r="C378" s="428" t="s">
        <v>3040</v>
      </c>
      <c r="D378" s="1031"/>
      <c r="E378" s="441">
        <f>F378-5</f>
        <v>44031</v>
      </c>
      <c r="F378" s="464">
        <f>F377+7</f>
        <v>44036</v>
      </c>
      <c r="G378" s="464">
        <f>F378+14</f>
        <v>44050</v>
      </c>
      <c r="H378" s="560"/>
      <c r="I378" s="559"/>
      <c r="J378" s="559"/>
      <c r="K378" s="559"/>
    </row>
    <row r="379" spans="1:11" s="400" customFormat="1" ht="15" hidden="1" customHeight="1">
      <c r="A379" s="497"/>
      <c r="B379" s="521" t="s">
        <v>3041</v>
      </c>
      <c r="C379" s="428" t="s">
        <v>3040</v>
      </c>
      <c r="D379" s="1032"/>
      <c r="E379" s="441">
        <f>F379-5</f>
        <v>44038</v>
      </c>
      <c r="F379" s="464">
        <f>F378+7</f>
        <v>44043</v>
      </c>
      <c r="G379" s="464">
        <f>F379+14</f>
        <v>44057</v>
      </c>
      <c r="H379" s="560"/>
      <c r="I379" s="559"/>
      <c r="J379" s="559"/>
      <c r="K379" s="559"/>
    </row>
    <row r="380" spans="1:11" s="400" customFormat="1" ht="15" customHeight="1">
      <c r="A380" s="497"/>
      <c r="B380" s="978" t="s">
        <v>2889</v>
      </c>
      <c r="C380" s="965" t="s">
        <v>23</v>
      </c>
      <c r="D380" s="964" t="s">
        <v>7</v>
      </c>
      <c r="E380" s="444" t="s">
        <v>2554</v>
      </c>
      <c r="F380" s="562" t="s">
        <v>8</v>
      </c>
      <c r="G380" s="444" t="s">
        <v>1144</v>
      </c>
      <c r="H380" s="561"/>
      <c r="I380" s="559"/>
      <c r="J380" s="559"/>
      <c r="K380" s="559"/>
    </row>
    <row r="381" spans="1:11" s="400" customFormat="1" ht="15" customHeight="1">
      <c r="A381" s="497"/>
      <c r="B381" s="978"/>
      <c r="C381" s="1034"/>
      <c r="D381" s="987"/>
      <c r="E381" s="444" t="s">
        <v>2553</v>
      </c>
      <c r="F381" s="562" t="s">
        <v>26</v>
      </c>
      <c r="G381" s="512" t="s">
        <v>27</v>
      </c>
      <c r="H381" s="561"/>
      <c r="I381" s="559"/>
      <c r="J381" s="559"/>
      <c r="K381" s="559"/>
    </row>
    <row r="382" spans="1:11" s="400" customFormat="1" ht="15" customHeight="1">
      <c r="A382" s="497"/>
      <c r="B382" s="521" t="s">
        <v>3027</v>
      </c>
      <c r="C382" s="428" t="s">
        <v>2976</v>
      </c>
      <c r="D382" s="1041" t="s">
        <v>3039</v>
      </c>
      <c r="E382" s="441">
        <f>F382-5</f>
        <v>45108</v>
      </c>
      <c r="F382" s="464">
        <v>45113</v>
      </c>
      <c r="G382" s="464">
        <f>F382+23</f>
        <v>45136</v>
      </c>
      <c r="H382" s="560"/>
    </row>
    <row r="383" spans="1:11" s="400" customFormat="1" ht="15" customHeight="1">
      <c r="A383" s="497"/>
      <c r="B383" s="521" t="s">
        <v>3026</v>
      </c>
      <c r="C383" s="428" t="s">
        <v>3025</v>
      </c>
      <c r="D383" s="1042"/>
      <c r="E383" s="441">
        <f>F383-5</f>
        <v>45115</v>
      </c>
      <c r="F383" s="464">
        <f>F382+7</f>
        <v>45120</v>
      </c>
      <c r="G383" s="464">
        <f>F383+23</f>
        <v>45143</v>
      </c>
      <c r="H383" s="560"/>
      <c r="I383" s="559"/>
      <c r="J383" s="559"/>
      <c r="K383" s="559"/>
    </row>
    <row r="384" spans="1:11" s="400" customFormat="1" ht="15" customHeight="1">
      <c r="A384" s="497"/>
      <c r="B384" s="521" t="s">
        <v>3024</v>
      </c>
      <c r="C384" s="428" t="s">
        <v>3023</v>
      </c>
      <c r="D384" s="1042"/>
      <c r="E384" s="441">
        <f>F384-5</f>
        <v>45122</v>
      </c>
      <c r="F384" s="464">
        <f>F383+7</f>
        <v>45127</v>
      </c>
      <c r="G384" s="464">
        <f>F384+23</f>
        <v>45150</v>
      </c>
      <c r="H384" s="560"/>
      <c r="I384" s="559"/>
      <c r="J384" s="559"/>
      <c r="K384" s="559"/>
    </row>
    <row r="385" spans="1:11" s="400" customFormat="1" ht="15" customHeight="1">
      <c r="A385" s="497"/>
      <c r="B385" s="550" t="s">
        <v>3022</v>
      </c>
      <c r="C385" s="522" t="s">
        <v>2976</v>
      </c>
      <c r="D385" s="1042"/>
      <c r="E385" s="441">
        <f>F385-5</f>
        <v>45129</v>
      </c>
      <c r="F385" s="464">
        <f>F384+7</f>
        <v>45134</v>
      </c>
      <c r="G385" s="464">
        <f>F385+23</f>
        <v>45157</v>
      </c>
      <c r="H385" s="560"/>
      <c r="I385" s="559"/>
      <c r="J385" s="559"/>
      <c r="K385" s="559"/>
    </row>
    <row r="386" spans="1:11" s="400" customFormat="1" ht="15" customHeight="1">
      <c r="A386" s="497"/>
      <c r="B386" s="550" t="s">
        <v>3011</v>
      </c>
      <c r="C386" s="522" t="s">
        <v>3021</v>
      </c>
      <c r="D386" s="1043"/>
      <c r="E386" s="441">
        <f>F386-5</f>
        <v>45136</v>
      </c>
      <c r="F386" s="464">
        <f>F385+7</f>
        <v>45141</v>
      </c>
      <c r="G386" s="464">
        <f>F386+23</f>
        <v>45164</v>
      </c>
      <c r="H386" s="560"/>
      <c r="I386" s="559"/>
      <c r="J386" s="559"/>
      <c r="K386" s="559"/>
    </row>
    <row r="387" spans="1:11" s="420" customFormat="1" ht="15" customHeight="1">
      <c r="A387" s="968" t="s">
        <v>3038</v>
      </c>
      <c r="B387" s="992"/>
      <c r="C387" s="473"/>
      <c r="D387" s="549"/>
      <c r="E387" s="448"/>
      <c r="F387" s="548"/>
      <c r="G387" s="548"/>
      <c r="H387" s="547"/>
      <c r="I387" s="558"/>
      <c r="J387" s="558"/>
      <c r="K387" s="558"/>
    </row>
    <row r="388" spans="1:11" s="410" customFormat="1" ht="15" hidden="1" customHeight="1">
      <c r="A388" s="497"/>
      <c r="B388" s="1028" t="s">
        <v>22</v>
      </c>
      <c r="C388" s="964" t="s">
        <v>23</v>
      </c>
      <c r="D388" s="1039" t="s">
        <v>7</v>
      </c>
      <c r="E388" s="504" t="s">
        <v>2554</v>
      </c>
      <c r="F388" s="504" t="s">
        <v>8</v>
      </c>
      <c r="G388" s="504" t="s">
        <v>235</v>
      </c>
      <c r="H388" s="543"/>
      <c r="I388" s="552"/>
      <c r="J388" s="552"/>
      <c r="K388" s="552"/>
    </row>
    <row r="389" spans="1:11" s="410" customFormat="1" ht="15" hidden="1" customHeight="1">
      <c r="A389" s="497"/>
      <c r="B389" s="1037"/>
      <c r="C389" s="1038"/>
      <c r="D389" s="1002"/>
      <c r="E389" s="544" t="s">
        <v>2553</v>
      </c>
      <c r="F389" s="544" t="s">
        <v>26</v>
      </c>
      <c r="G389" s="544" t="s">
        <v>27</v>
      </c>
      <c r="H389" s="543"/>
      <c r="I389" s="552"/>
      <c r="J389" s="552"/>
      <c r="K389" s="552"/>
    </row>
    <row r="390" spans="1:11" s="410" customFormat="1" ht="15" hidden="1" customHeight="1">
      <c r="A390" s="497"/>
      <c r="B390" s="546" t="s">
        <v>2991</v>
      </c>
      <c r="C390" s="546" t="s">
        <v>2951</v>
      </c>
      <c r="D390" s="1030" t="s">
        <v>3037</v>
      </c>
      <c r="E390" s="557">
        <f>F390-5</f>
        <v>43553</v>
      </c>
      <c r="F390" s="551">
        <v>43558</v>
      </c>
      <c r="G390" s="551">
        <f>F390+24</f>
        <v>43582</v>
      </c>
      <c r="H390" s="543"/>
      <c r="I390" s="552"/>
      <c r="J390" s="552"/>
      <c r="K390" s="552"/>
    </row>
    <row r="391" spans="1:11" s="410" customFormat="1" ht="15" hidden="1" customHeight="1">
      <c r="A391" s="497"/>
      <c r="B391" s="453" t="s">
        <v>3036</v>
      </c>
      <c r="C391" s="453" t="s">
        <v>3035</v>
      </c>
      <c r="D391" s="1031"/>
      <c r="E391" s="557">
        <f>F391-5</f>
        <v>43560</v>
      </c>
      <c r="F391" s="551">
        <f>F390+7</f>
        <v>43565</v>
      </c>
      <c r="G391" s="551">
        <f>F391+24</f>
        <v>43589</v>
      </c>
      <c r="H391" s="543"/>
      <c r="I391" s="552"/>
      <c r="J391" s="552"/>
      <c r="K391" s="552"/>
    </row>
    <row r="392" spans="1:11" s="410" customFormat="1" ht="15" hidden="1" customHeight="1">
      <c r="A392" s="497"/>
      <c r="B392" s="427" t="s">
        <v>3034</v>
      </c>
      <c r="C392" s="427" t="s">
        <v>3033</v>
      </c>
      <c r="D392" s="1031"/>
      <c r="E392" s="557">
        <f>F392-5</f>
        <v>43567</v>
      </c>
      <c r="F392" s="551">
        <f>F391+7</f>
        <v>43572</v>
      </c>
      <c r="G392" s="551">
        <f>F392+24</f>
        <v>43596</v>
      </c>
      <c r="H392" s="543"/>
      <c r="I392" s="552"/>
      <c r="J392" s="552"/>
      <c r="K392" s="552"/>
    </row>
    <row r="393" spans="1:11" s="410" customFormat="1" ht="15" hidden="1" customHeight="1">
      <c r="A393" s="497"/>
      <c r="B393" s="427" t="s">
        <v>2923</v>
      </c>
      <c r="C393" s="427" t="s">
        <v>3032</v>
      </c>
      <c r="D393" s="1031"/>
      <c r="E393" s="557">
        <f>F393-5</f>
        <v>43574</v>
      </c>
      <c r="F393" s="551">
        <f>F392+7</f>
        <v>43579</v>
      </c>
      <c r="G393" s="551">
        <f>F393+24</f>
        <v>43603</v>
      </c>
      <c r="H393" s="543"/>
      <c r="I393" s="552"/>
      <c r="J393" s="552"/>
      <c r="K393" s="552"/>
    </row>
    <row r="394" spans="1:11" s="410" customFormat="1" ht="15" hidden="1" customHeight="1">
      <c r="A394" s="497"/>
      <c r="B394" s="427" t="s">
        <v>2926</v>
      </c>
      <c r="C394" s="453" t="s">
        <v>3031</v>
      </c>
      <c r="D394" s="1032"/>
      <c r="E394" s="557">
        <f>F394-5</f>
        <v>43581</v>
      </c>
      <c r="F394" s="551">
        <f>F393+7</f>
        <v>43586</v>
      </c>
      <c r="G394" s="551">
        <f>F394+24</f>
        <v>43610</v>
      </c>
      <c r="H394" s="543"/>
      <c r="I394" s="552"/>
      <c r="J394" s="552"/>
      <c r="K394" s="552"/>
    </row>
    <row r="395" spans="1:11" s="410" customFormat="1" ht="15" hidden="1" customHeight="1">
      <c r="A395" s="497"/>
      <c r="B395" s="427"/>
      <c r="C395" s="453"/>
      <c r="D395" s="556"/>
      <c r="E395" s="479"/>
      <c r="F395" s="555"/>
      <c r="G395" s="555"/>
      <c r="H395" s="543"/>
      <c r="I395" s="552"/>
      <c r="J395" s="552"/>
      <c r="K395" s="552"/>
    </row>
    <row r="396" spans="1:11" s="410" customFormat="1" ht="15" customHeight="1">
      <c r="A396" s="497"/>
      <c r="B396" s="978" t="s">
        <v>2889</v>
      </c>
      <c r="C396" s="965" t="s">
        <v>23</v>
      </c>
      <c r="D396" s="1039" t="s">
        <v>7</v>
      </c>
      <c r="E396" s="504" t="s">
        <v>2554</v>
      </c>
      <c r="F396" s="504" t="s">
        <v>8</v>
      </c>
      <c r="G396" s="504" t="s">
        <v>235</v>
      </c>
      <c r="H396" s="543"/>
      <c r="I396" s="552"/>
      <c r="J396" s="552"/>
      <c r="K396" s="552"/>
    </row>
    <row r="397" spans="1:11" s="410" customFormat="1" ht="15" customHeight="1">
      <c r="A397" s="497"/>
      <c r="B397" s="978"/>
      <c r="C397" s="1034"/>
      <c r="D397" s="1002"/>
      <c r="E397" s="544" t="s">
        <v>2553</v>
      </c>
      <c r="F397" s="544" t="s">
        <v>26</v>
      </c>
      <c r="G397" s="544" t="s">
        <v>27</v>
      </c>
      <c r="H397" s="543"/>
      <c r="I397" s="552"/>
      <c r="J397" s="552"/>
      <c r="K397" s="552"/>
    </row>
    <row r="398" spans="1:11" s="410" customFormat="1" ht="15" customHeight="1">
      <c r="A398" s="497"/>
      <c r="B398" s="521" t="s">
        <v>3027</v>
      </c>
      <c r="C398" s="428" t="s">
        <v>2976</v>
      </c>
      <c r="D398" s="1030" t="s">
        <v>2899</v>
      </c>
      <c r="E398" s="557">
        <f>F398-5</f>
        <v>45108</v>
      </c>
      <c r="F398" s="464">
        <v>45113</v>
      </c>
      <c r="G398" s="551">
        <f>F398+28</f>
        <v>45141</v>
      </c>
      <c r="H398" s="543"/>
      <c r="I398" s="552"/>
      <c r="J398" s="552"/>
      <c r="K398" s="552"/>
    </row>
    <row r="399" spans="1:11" s="410" customFormat="1" ht="15" customHeight="1">
      <c r="A399" s="497"/>
      <c r="B399" s="521" t="s">
        <v>3026</v>
      </c>
      <c r="C399" s="428" t="s">
        <v>3025</v>
      </c>
      <c r="D399" s="1031"/>
      <c r="E399" s="557">
        <f>F399-5</f>
        <v>45115</v>
      </c>
      <c r="F399" s="551">
        <f>F398+7</f>
        <v>45120</v>
      </c>
      <c r="G399" s="551">
        <f>F399+28</f>
        <v>45148</v>
      </c>
      <c r="H399" s="543"/>
      <c r="I399" s="552"/>
      <c r="J399" s="552"/>
      <c r="K399" s="552"/>
    </row>
    <row r="400" spans="1:11" s="410" customFormat="1" ht="15" customHeight="1">
      <c r="A400" s="497"/>
      <c r="B400" s="521" t="s">
        <v>3024</v>
      </c>
      <c r="C400" s="428" t="s">
        <v>3023</v>
      </c>
      <c r="D400" s="1031"/>
      <c r="E400" s="557">
        <f>F400-5</f>
        <v>45122</v>
      </c>
      <c r="F400" s="551">
        <f>F399+7</f>
        <v>45127</v>
      </c>
      <c r="G400" s="551">
        <f>F400+28</f>
        <v>45155</v>
      </c>
      <c r="H400" s="543"/>
      <c r="I400" s="552"/>
      <c r="J400" s="552"/>
      <c r="K400" s="552"/>
    </row>
    <row r="401" spans="1:11" s="410" customFormat="1" ht="15" customHeight="1">
      <c r="A401" s="497"/>
      <c r="B401" s="550" t="s">
        <v>3022</v>
      </c>
      <c r="C401" s="522" t="s">
        <v>2976</v>
      </c>
      <c r="D401" s="1031"/>
      <c r="E401" s="557">
        <f>F401-5</f>
        <v>45129</v>
      </c>
      <c r="F401" s="551">
        <f>F400+7</f>
        <v>45134</v>
      </c>
      <c r="G401" s="551">
        <f>F401+28</f>
        <v>45162</v>
      </c>
      <c r="H401" s="543"/>
      <c r="I401" s="552"/>
      <c r="J401" s="552"/>
      <c r="K401" s="552"/>
    </row>
    <row r="402" spans="1:11" s="410" customFormat="1" ht="15" customHeight="1">
      <c r="A402" s="497"/>
      <c r="B402" s="550" t="s">
        <v>3011</v>
      </c>
      <c r="C402" s="522" t="s">
        <v>3021</v>
      </c>
      <c r="D402" s="1032"/>
      <c r="E402" s="557">
        <f>F402-5</f>
        <v>45136</v>
      </c>
      <c r="F402" s="551">
        <f>F401+7</f>
        <v>45141</v>
      </c>
      <c r="G402" s="551">
        <f>F402+28</f>
        <v>45169</v>
      </c>
      <c r="H402" s="543"/>
      <c r="I402" s="552"/>
      <c r="J402" s="552"/>
      <c r="K402" s="552"/>
    </row>
    <row r="403" spans="1:11" s="410" customFormat="1" ht="15" hidden="1" customHeight="1">
      <c r="A403" s="497"/>
      <c r="B403" s="963" t="s">
        <v>22</v>
      </c>
      <c r="C403" s="964" t="s">
        <v>23</v>
      </c>
      <c r="D403" s="1039" t="s">
        <v>7</v>
      </c>
      <c r="E403" s="504" t="s">
        <v>2554</v>
      </c>
      <c r="F403" s="504" t="s">
        <v>8</v>
      </c>
      <c r="G403" s="504" t="s">
        <v>235</v>
      </c>
      <c r="H403" s="543"/>
      <c r="I403" s="552"/>
      <c r="J403" s="552"/>
      <c r="K403" s="552"/>
    </row>
    <row r="404" spans="1:11" s="410" customFormat="1" ht="15" hidden="1" customHeight="1">
      <c r="A404" s="497"/>
      <c r="B404" s="1040"/>
      <c r="C404" s="1038"/>
      <c r="D404" s="1002"/>
      <c r="E404" s="544" t="s">
        <v>2553</v>
      </c>
      <c r="F404" s="544" t="s">
        <v>26</v>
      </c>
      <c r="G404" s="544" t="s">
        <v>27</v>
      </c>
      <c r="H404" s="543"/>
      <c r="I404" s="552"/>
      <c r="J404" s="552"/>
      <c r="K404" s="552"/>
    </row>
    <row r="405" spans="1:11" s="410" customFormat="1" ht="15" hidden="1" customHeight="1">
      <c r="A405" s="497"/>
      <c r="B405" s="521" t="s">
        <v>3030</v>
      </c>
      <c r="C405" s="428" t="s">
        <v>3018</v>
      </c>
      <c r="D405" s="1030" t="s">
        <v>3017</v>
      </c>
      <c r="E405" s="557">
        <f>F405-5</f>
        <v>44043</v>
      </c>
      <c r="F405" s="551">
        <v>44048</v>
      </c>
      <c r="G405" s="551">
        <f>F405+22</f>
        <v>44070</v>
      </c>
      <c r="H405" s="543"/>
      <c r="I405" s="552"/>
      <c r="J405" s="552"/>
      <c r="K405" s="552"/>
    </row>
    <row r="406" spans="1:11" s="410" customFormat="1" ht="15" hidden="1" customHeight="1">
      <c r="A406" s="497"/>
      <c r="B406" s="521" t="s">
        <v>3029</v>
      </c>
      <c r="C406" s="428" t="s">
        <v>3012</v>
      </c>
      <c r="D406" s="1031"/>
      <c r="E406" s="557">
        <f>F406-5</f>
        <v>44050</v>
      </c>
      <c r="F406" s="551">
        <f>F405+7</f>
        <v>44055</v>
      </c>
      <c r="G406" s="551">
        <f>F406+22</f>
        <v>44077</v>
      </c>
      <c r="H406" s="543"/>
      <c r="I406" s="552"/>
      <c r="J406" s="552"/>
      <c r="K406" s="552"/>
    </row>
    <row r="407" spans="1:11" s="410" customFormat="1" ht="15" hidden="1" customHeight="1">
      <c r="A407" s="497"/>
      <c r="B407" s="521" t="s">
        <v>3015</v>
      </c>
      <c r="C407" s="428" t="s">
        <v>3012</v>
      </c>
      <c r="D407" s="1031"/>
      <c r="E407" s="557">
        <f>F407-5</f>
        <v>44057</v>
      </c>
      <c r="F407" s="551">
        <f>F406+7</f>
        <v>44062</v>
      </c>
      <c r="G407" s="551">
        <f>F407+22</f>
        <v>44084</v>
      </c>
      <c r="H407" s="543"/>
      <c r="I407" s="552"/>
      <c r="J407" s="552"/>
      <c r="K407" s="552"/>
    </row>
    <row r="408" spans="1:11" s="410" customFormat="1" ht="15" hidden="1" customHeight="1">
      <c r="A408" s="497"/>
      <c r="B408" s="521" t="s">
        <v>3014</v>
      </c>
      <c r="C408" s="428" t="s">
        <v>3012</v>
      </c>
      <c r="D408" s="1031"/>
      <c r="E408" s="557">
        <f>F408-5</f>
        <v>44064</v>
      </c>
      <c r="F408" s="551">
        <f>F407+7</f>
        <v>44069</v>
      </c>
      <c r="G408" s="551">
        <f>F408+22</f>
        <v>44091</v>
      </c>
      <c r="H408" s="543"/>
      <c r="I408" s="552"/>
      <c r="J408" s="552"/>
      <c r="K408" s="552"/>
    </row>
    <row r="409" spans="1:11" s="410" customFormat="1" ht="15" hidden="1" customHeight="1">
      <c r="A409" s="497"/>
      <c r="B409" s="521" t="s">
        <v>3013</v>
      </c>
      <c r="C409" s="428" t="s">
        <v>3012</v>
      </c>
      <c r="D409" s="1032"/>
      <c r="E409" s="557">
        <f>F409-5</f>
        <v>44071</v>
      </c>
      <c r="F409" s="551">
        <f>F408+7</f>
        <v>44076</v>
      </c>
      <c r="G409" s="551">
        <f>F409+22</f>
        <v>44098</v>
      </c>
      <c r="H409" s="543"/>
      <c r="I409" s="552"/>
      <c r="J409" s="552"/>
      <c r="K409" s="552"/>
    </row>
    <row r="410" spans="1:11" s="410" customFormat="1" ht="15" hidden="1" customHeight="1">
      <c r="A410" s="497"/>
      <c r="B410" s="511"/>
      <c r="C410" s="474"/>
      <c r="D410" s="556"/>
      <c r="E410" s="479"/>
      <c r="F410" s="555"/>
      <c r="G410" s="555"/>
      <c r="H410" s="543"/>
      <c r="I410" s="552"/>
      <c r="J410" s="552"/>
      <c r="K410" s="552"/>
    </row>
    <row r="411" spans="1:11" s="410" customFormat="1" ht="15" customHeight="1">
      <c r="A411" s="497"/>
      <c r="B411" s="978" t="s">
        <v>2889</v>
      </c>
      <c r="C411" s="965" t="s">
        <v>23</v>
      </c>
      <c r="D411" s="1024" t="s">
        <v>7</v>
      </c>
      <c r="E411" s="554" t="s">
        <v>2554</v>
      </c>
      <c r="F411" s="554" t="s">
        <v>8</v>
      </c>
      <c r="G411" s="554" t="s">
        <v>235</v>
      </c>
      <c r="H411" s="543"/>
      <c r="I411" s="552"/>
      <c r="J411" s="552"/>
      <c r="K411" s="552"/>
    </row>
    <row r="412" spans="1:11" s="410" customFormat="1" ht="15" customHeight="1">
      <c r="A412" s="497"/>
      <c r="B412" s="978"/>
      <c r="C412" s="1034"/>
      <c r="D412" s="1025"/>
      <c r="E412" s="553" t="s">
        <v>2553</v>
      </c>
      <c r="F412" s="553" t="s">
        <v>26</v>
      </c>
      <c r="G412" s="553" t="s">
        <v>27</v>
      </c>
      <c r="H412" s="543"/>
      <c r="I412" s="552"/>
      <c r="J412" s="552"/>
      <c r="K412" s="552"/>
    </row>
    <row r="413" spans="1:11" s="410" customFormat="1" ht="15" customHeight="1">
      <c r="A413" s="497"/>
      <c r="B413" s="521" t="s">
        <v>2979</v>
      </c>
      <c r="C413" s="428" t="s">
        <v>2978</v>
      </c>
      <c r="D413" s="1030" t="s">
        <v>3028</v>
      </c>
      <c r="E413" s="557">
        <f>F413-5</f>
        <v>45105</v>
      </c>
      <c r="F413" s="416">
        <v>45110</v>
      </c>
      <c r="G413" s="551">
        <f>F413+24</f>
        <v>45134</v>
      </c>
      <c r="H413" s="543"/>
      <c r="I413" s="552"/>
      <c r="J413" s="552"/>
      <c r="K413" s="552"/>
    </row>
    <row r="414" spans="1:11" s="410" customFormat="1" ht="15" customHeight="1">
      <c r="A414" s="497"/>
      <c r="B414" s="428" t="s">
        <v>2977</v>
      </c>
      <c r="C414" s="428" t="s">
        <v>2976</v>
      </c>
      <c r="D414" s="1031"/>
      <c r="E414" s="557">
        <f>F414-5</f>
        <v>45112</v>
      </c>
      <c r="F414" s="551">
        <f>F413+7</f>
        <v>45117</v>
      </c>
      <c r="G414" s="551">
        <f>F414+24</f>
        <v>45141</v>
      </c>
      <c r="H414" s="543"/>
      <c r="I414" s="552"/>
      <c r="J414" s="552"/>
      <c r="K414" s="552"/>
    </row>
    <row r="415" spans="1:11" s="410" customFormat="1" ht="15" customHeight="1">
      <c r="A415" s="497"/>
      <c r="B415" s="453" t="s">
        <v>2975</v>
      </c>
      <c r="C415" s="453" t="s">
        <v>2974</v>
      </c>
      <c r="D415" s="1031"/>
      <c r="E415" s="557">
        <f>F415-5</f>
        <v>45119</v>
      </c>
      <c r="F415" s="551">
        <f>F414+7</f>
        <v>45124</v>
      </c>
      <c r="G415" s="551">
        <f>F415+24</f>
        <v>45148</v>
      </c>
      <c r="H415" s="543"/>
      <c r="I415" s="552"/>
      <c r="J415" s="552"/>
      <c r="K415" s="552"/>
    </row>
    <row r="416" spans="1:11" s="410" customFormat="1" ht="15" customHeight="1">
      <c r="A416" s="497"/>
      <c r="B416" s="521" t="s">
        <v>2973</v>
      </c>
      <c r="C416" s="428" t="s">
        <v>2972</v>
      </c>
      <c r="D416" s="1031"/>
      <c r="E416" s="557">
        <f>F416-5</f>
        <v>45126</v>
      </c>
      <c r="F416" s="551">
        <f>F415+7</f>
        <v>45131</v>
      </c>
      <c r="G416" s="551">
        <f>F416+24</f>
        <v>45155</v>
      </c>
      <c r="H416" s="543"/>
      <c r="I416" s="552"/>
      <c r="J416" s="552"/>
      <c r="K416" s="552"/>
    </row>
    <row r="417" spans="1:11" s="410" customFormat="1" ht="15" customHeight="1">
      <c r="A417" s="497"/>
      <c r="B417" s="550" t="s">
        <v>2971</v>
      </c>
      <c r="C417" s="522" t="s">
        <v>2970</v>
      </c>
      <c r="D417" s="1032"/>
      <c r="E417" s="557">
        <f>F417-5</f>
        <v>45133</v>
      </c>
      <c r="F417" s="551">
        <f>F416+7</f>
        <v>45138</v>
      </c>
      <c r="G417" s="551">
        <f>F417+24</f>
        <v>45162</v>
      </c>
      <c r="H417" s="543"/>
      <c r="I417" s="552"/>
      <c r="J417" s="552"/>
      <c r="K417" s="552"/>
    </row>
    <row r="418" spans="1:11" s="420" customFormat="1" ht="15" customHeight="1">
      <c r="A418" s="968" t="s">
        <v>3020</v>
      </c>
      <c r="B418" s="992"/>
      <c r="C418" s="473"/>
      <c r="D418" s="549"/>
      <c r="E418" s="448"/>
      <c r="F418" s="548"/>
      <c r="G418" s="548"/>
      <c r="H418" s="547"/>
      <c r="I418" s="558"/>
      <c r="J418" s="558"/>
      <c r="K418" s="558"/>
    </row>
    <row r="419" spans="1:11" s="410" customFormat="1" ht="15" customHeight="1">
      <c r="A419" s="497"/>
      <c r="B419" s="978" t="s">
        <v>2889</v>
      </c>
      <c r="C419" s="965" t="s">
        <v>23</v>
      </c>
      <c r="D419" s="1039" t="s">
        <v>7</v>
      </c>
      <c r="E419" s="504" t="s">
        <v>2554</v>
      </c>
      <c r="F419" s="504" t="s">
        <v>8</v>
      </c>
      <c r="G419" s="504" t="s">
        <v>235</v>
      </c>
      <c r="H419" s="543"/>
      <c r="I419" s="552"/>
      <c r="J419" s="552"/>
      <c r="K419" s="552"/>
    </row>
    <row r="420" spans="1:11" s="410" customFormat="1" ht="15" customHeight="1">
      <c r="A420" s="497"/>
      <c r="B420" s="978"/>
      <c r="C420" s="1034"/>
      <c r="D420" s="1002"/>
      <c r="E420" s="544" t="s">
        <v>2553</v>
      </c>
      <c r="F420" s="544" t="s">
        <v>26</v>
      </c>
      <c r="G420" s="544" t="s">
        <v>27</v>
      </c>
      <c r="H420" s="543"/>
      <c r="I420" s="552"/>
      <c r="J420" s="552"/>
      <c r="K420" s="552"/>
    </row>
    <row r="421" spans="1:11" s="410" customFormat="1" ht="15" customHeight="1">
      <c r="A421" s="497"/>
      <c r="B421" s="521" t="s">
        <v>3027</v>
      </c>
      <c r="C421" s="428" t="s">
        <v>2976</v>
      </c>
      <c r="D421" s="1030" t="s">
        <v>2899</v>
      </c>
      <c r="E421" s="557">
        <f>F421-5</f>
        <v>45108</v>
      </c>
      <c r="F421" s="464">
        <v>45113</v>
      </c>
      <c r="G421" s="551">
        <f>F421+28</f>
        <v>45141</v>
      </c>
      <c r="H421" s="543"/>
      <c r="I421" s="552"/>
      <c r="J421" s="552"/>
      <c r="K421" s="552"/>
    </row>
    <row r="422" spans="1:11" s="410" customFormat="1" ht="15" customHeight="1">
      <c r="A422" s="497"/>
      <c r="B422" s="521" t="s">
        <v>3026</v>
      </c>
      <c r="C422" s="428" t="s">
        <v>3025</v>
      </c>
      <c r="D422" s="1031"/>
      <c r="E422" s="557">
        <f>F422-5</f>
        <v>45115</v>
      </c>
      <c r="F422" s="551">
        <f>F421+7</f>
        <v>45120</v>
      </c>
      <c r="G422" s="551">
        <f>F422+28</f>
        <v>45148</v>
      </c>
      <c r="H422" s="543"/>
      <c r="I422" s="552"/>
      <c r="J422" s="552"/>
      <c r="K422" s="552"/>
    </row>
    <row r="423" spans="1:11" s="410" customFormat="1" ht="15" customHeight="1">
      <c r="A423" s="497"/>
      <c r="B423" s="521" t="s">
        <v>3024</v>
      </c>
      <c r="C423" s="428" t="s">
        <v>3023</v>
      </c>
      <c r="D423" s="1031"/>
      <c r="E423" s="557">
        <f>F423-5</f>
        <v>45122</v>
      </c>
      <c r="F423" s="551">
        <f>F422+7</f>
        <v>45127</v>
      </c>
      <c r="G423" s="551">
        <f>F423+28</f>
        <v>45155</v>
      </c>
      <c r="H423" s="543"/>
      <c r="I423" s="552"/>
      <c r="J423" s="552"/>
      <c r="K423" s="552"/>
    </row>
    <row r="424" spans="1:11" s="410" customFormat="1" ht="15" customHeight="1">
      <c r="A424" s="497"/>
      <c r="B424" s="550" t="s">
        <v>3022</v>
      </c>
      <c r="C424" s="522" t="s">
        <v>2976</v>
      </c>
      <c r="D424" s="1031"/>
      <c r="E424" s="557">
        <f>F424-5</f>
        <v>45129</v>
      </c>
      <c r="F424" s="551">
        <f>F423+7</f>
        <v>45134</v>
      </c>
      <c r="G424" s="551">
        <f>F424+28</f>
        <v>45162</v>
      </c>
      <c r="H424" s="543"/>
      <c r="I424" s="552"/>
      <c r="J424" s="552"/>
      <c r="K424" s="552"/>
    </row>
    <row r="425" spans="1:11" s="410" customFormat="1" ht="15" customHeight="1">
      <c r="A425" s="497"/>
      <c r="B425" s="550" t="s">
        <v>3011</v>
      </c>
      <c r="C425" s="522" t="s">
        <v>3021</v>
      </c>
      <c r="D425" s="1032"/>
      <c r="E425" s="557">
        <f>F425-5</f>
        <v>45136</v>
      </c>
      <c r="F425" s="551">
        <f>F424+7</f>
        <v>45141</v>
      </c>
      <c r="G425" s="551">
        <f>F425+28</f>
        <v>45169</v>
      </c>
      <c r="H425" s="543"/>
      <c r="I425" s="552"/>
      <c r="J425" s="552"/>
      <c r="K425" s="552"/>
    </row>
    <row r="426" spans="1:11" s="410" customFormat="1" ht="15" hidden="1" customHeight="1">
      <c r="A426" s="497"/>
      <c r="B426" s="963" t="s">
        <v>22</v>
      </c>
      <c r="C426" s="964" t="s">
        <v>23</v>
      </c>
      <c r="D426" s="1039" t="s">
        <v>7</v>
      </c>
      <c r="E426" s="504" t="s">
        <v>2554</v>
      </c>
      <c r="F426" s="504" t="s">
        <v>8</v>
      </c>
      <c r="G426" s="504" t="s">
        <v>3020</v>
      </c>
      <c r="H426" s="543"/>
      <c r="I426" s="552"/>
      <c r="J426" s="552"/>
      <c r="K426" s="552"/>
    </row>
    <row r="427" spans="1:11" s="410" customFormat="1" ht="15" hidden="1" customHeight="1">
      <c r="A427" s="497"/>
      <c r="B427" s="1040"/>
      <c r="C427" s="1038"/>
      <c r="D427" s="1002"/>
      <c r="E427" s="544" t="s">
        <v>2553</v>
      </c>
      <c r="F427" s="544" t="s">
        <v>26</v>
      </c>
      <c r="G427" s="544" t="s">
        <v>27</v>
      </c>
      <c r="H427" s="543"/>
      <c r="I427" s="552"/>
      <c r="J427" s="552"/>
      <c r="K427" s="552"/>
    </row>
    <row r="428" spans="1:11" s="410" customFormat="1" ht="15" hidden="1" customHeight="1">
      <c r="A428" s="497"/>
      <c r="B428" s="521" t="s">
        <v>3019</v>
      </c>
      <c r="C428" s="428" t="s">
        <v>3018</v>
      </c>
      <c r="D428" s="1030" t="s">
        <v>3017</v>
      </c>
      <c r="E428" s="557">
        <f>F428-5</f>
        <v>44043</v>
      </c>
      <c r="F428" s="551">
        <v>44048</v>
      </c>
      <c r="G428" s="551">
        <f>F428+24</f>
        <v>44072</v>
      </c>
      <c r="H428" s="543"/>
      <c r="I428" s="552"/>
      <c r="J428" s="552"/>
      <c r="K428" s="552"/>
    </row>
    <row r="429" spans="1:11" s="410" customFormat="1" ht="15" hidden="1" customHeight="1">
      <c r="A429" s="497"/>
      <c r="B429" s="521" t="s">
        <v>3016</v>
      </c>
      <c r="C429" s="428" t="s">
        <v>3012</v>
      </c>
      <c r="D429" s="1031"/>
      <c r="E429" s="557">
        <f>F429-5</f>
        <v>44050</v>
      </c>
      <c r="F429" s="551">
        <f>F428+7</f>
        <v>44055</v>
      </c>
      <c r="G429" s="551">
        <f>F429+24</f>
        <v>44079</v>
      </c>
      <c r="H429" s="543"/>
      <c r="I429" s="552"/>
      <c r="J429" s="552"/>
      <c r="K429" s="552"/>
    </row>
    <row r="430" spans="1:11" s="410" customFormat="1" ht="15" hidden="1" customHeight="1">
      <c r="A430" s="497"/>
      <c r="B430" s="521" t="s">
        <v>3015</v>
      </c>
      <c r="C430" s="428" t="s">
        <v>3012</v>
      </c>
      <c r="D430" s="1031"/>
      <c r="E430" s="557">
        <f>F430-5</f>
        <v>44057</v>
      </c>
      <c r="F430" s="551">
        <f>F429+7</f>
        <v>44062</v>
      </c>
      <c r="G430" s="551">
        <f>F430+24</f>
        <v>44086</v>
      </c>
      <c r="H430" s="543"/>
      <c r="I430" s="552"/>
      <c r="J430" s="552"/>
      <c r="K430" s="552"/>
    </row>
    <row r="431" spans="1:11" s="410" customFormat="1" ht="15" hidden="1" customHeight="1">
      <c r="A431" s="497"/>
      <c r="B431" s="521" t="s">
        <v>3014</v>
      </c>
      <c r="C431" s="428" t="s">
        <v>3012</v>
      </c>
      <c r="D431" s="1031"/>
      <c r="E431" s="557">
        <f>F431-5</f>
        <v>44064</v>
      </c>
      <c r="F431" s="551">
        <f>F430+7</f>
        <v>44069</v>
      </c>
      <c r="G431" s="551">
        <f>F431+24</f>
        <v>44093</v>
      </c>
      <c r="H431" s="543"/>
      <c r="I431" s="552"/>
      <c r="J431" s="552"/>
      <c r="K431" s="552"/>
    </row>
    <row r="432" spans="1:11" s="410" customFormat="1" ht="15" hidden="1" customHeight="1">
      <c r="A432" s="497"/>
      <c r="B432" s="521" t="s">
        <v>3013</v>
      </c>
      <c r="C432" s="428" t="s">
        <v>3012</v>
      </c>
      <c r="D432" s="1032"/>
      <c r="E432" s="557">
        <f>F432-5</f>
        <v>44071</v>
      </c>
      <c r="F432" s="551">
        <f>F431+7</f>
        <v>44076</v>
      </c>
      <c r="G432" s="551">
        <f>F432+24</f>
        <v>44100</v>
      </c>
      <c r="H432" s="543"/>
      <c r="I432" s="552"/>
      <c r="J432" s="552"/>
      <c r="K432" s="552"/>
    </row>
    <row r="433" spans="1:11" s="410" customFormat="1" ht="15" hidden="1" customHeight="1">
      <c r="A433" s="497"/>
      <c r="B433" s="511"/>
      <c r="C433" s="474"/>
      <c r="D433" s="556"/>
      <c r="E433" s="479"/>
      <c r="F433" s="555"/>
      <c r="G433" s="555"/>
      <c r="H433" s="543"/>
      <c r="I433" s="552"/>
      <c r="J433" s="552"/>
      <c r="K433" s="552"/>
    </row>
    <row r="434" spans="1:11" s="410" customFormat="1" ht="15" customHeight="1">
      <c r="A434" s="497"/>
      <c r="B434" s="978" t="s">
        <v>2889</v>
      </c>
      <c r="C434" s="965" t="s">
        <v>23</v>
      </c>
      <c r="D434" s="1035" t="s">
        <v>7</v>
      </c>
      <c r="E434" s="554" t="s">
        <v>2554</v>
      </c>
      <c r="F434" s="554" t="s">
        <v>8</v>
      </c>
      <c r="G434" s="554" t="s">
        <v>1133</v>
      </c>
      <c r="H434" s="543"/>
      <c r="I434" s="552"/>
      <c r="J434" s="552"/>
      <c r="K434" s="552"/>
    </row>
    <row r="435" spans="1:11" s="410" customFormat="1" ht="15" customHeight="1">
      <c r="A435" s="497"/>
      <c r="B435" s="978"/>
      <c r="C435" s="1034"/>
      <c r="D435" s="1036"/>
      <c r="E435" s="553" t="s">
        <v>2553</v>
      </c>
      <c r="F435" s="553" t="s">
        <v>26</v>
      </c>
      <c r="G435" s="553" t="s">
        <v>27</v>
      </c>
      <c r="H435" s="543"/>
      <c r="I435" s="552"/>
      <c r="J435" s="552"/>
      <c r="K435" s="552"/>
    </row>
    <row r="436" spans="1:11" s="410" customFormat="1" ht="15" customHeight="1">
      <c r="A436" s="497"/>
      <c r="B436" s="521" t="s">
        <v>2979</v>
      </c>
      <c r="C436" s="428" t="s">
        <v>2978</v>
      </c>
      <c r="D436" s="1030" t="s">
        <v>2527</v>
      </c>
      <c r="E436" s="486">
        <f>F436-5</f>
        <v>45105</v>
      </c>
      <c r="F436" s="416">
        <v>45110</v>
      </c>
      <c r="G436" s="551">
        <f>F436+22</f>
        <v>45132</v>
      </c>
      <c r="H436" s="543"/>
      <c r="I436" s="552"/>
      <c r="J436" s="552"/>
      <c r="K436" s="552"/>
    </row>
    <row r="437" spans="1:11" s="410" customFormat="1" ht="15" customHeight="1">
      <c r="A437" s="497"/>
      <c r="B437" s="428" t="s">
        <v>2977</v>
      </c>
      <c r="C437" s="428" t="s">
        <v>2976</v>
      </c>
      <c r="D437" s="1031"/>
      <c r="E437" s="486">
        <f>F437-5</f>
        <v>45112</v>
      </c>
      <c r="F437" s="551">
        <f>F436+7</f>
        <v>45117</v>
      </c>
      <c r="G437" s="551">
        <f>F437+22</f>
        <v>45139</v>
      </c>
      <c r="H437" s="543"/>
      <c r="I437" s="552"/>
      <c r="J437" s="552"/>
      <c r="K437" s="552"/>
    </row>
    <row r="438" spans="1:11" s="410" customFormat="1" ht="15" customHeight="1">
      <c r="A438" s="497"/>
      <c r="B438" s="453" t="s">
        <v>2975</v>
      </c>
      <c r="C438" s="453" t="s">
        <v>2974</v>
      </c>
      <c r="D438" s="1031"/>
      <c r="E438" s="486">
        <f>F438-5</f>
        <v>45119</v>
      </c>
      <c r="F438" s="551">
        <f>F437+7</f>
        <v>45124</v>
      </c>
      <c r="G438" s="551">
        <f>F438+22</f>
        <v>45146</v>
      </c>
      <c r="H438" s="543"/>
      <c r="I438" s="552"/>
      <c r="J438" s="552"/>
      <c r="K438" s="552"/>
    </row>
    <row r="439" spans="1:11" s="410" customFormat="1" ht="15" customHeight="1">
      <c r="A439" s="497"/>
      <c r="B439" s="521" t="s">
        <v>2973</v>
      </c>
      <c r="C439" s="428" t="s">
        <v>891</v>
      </c>
      <c r="D439" s="1031"/>
      <c r="E439" s="486">
        <f>F439-5</f>
        <v>45126</v>
      </c>
      <c r="F439" s="551">
        <f>F438+7</f>
        <v>45131</v>
      </c>
      <c r="G439" s="551">
        <f>F439+22</f>
        <v>45153</v>
      </c>
      <c r="H439" s="543"/>
    </row>
    <row r="440" spans="1:11" s="410" customFormat="1" ht="15" customHeight="1">
      <c r="A440" s="497"/>
      <c r="B440" s="550" t="s">
        <v>2971</v>
      </c>
      <c r="C440" s="522" t="s">
        <v>2970</v>
      </c>
      <c r="D440" s="1032"/>
      <c r="E440" s="486">
        <f>F440-5</f>
        <v>45133</v>
      </c>
      <c r="F440" s="551">
        <f>F439+7</f>
        <v>45138</v>
      </c>
      <c r="G440" s="551">
        <f>F440+22</f>
        <v>45160</v>
      </c>
      <c r="H440" s="543"/>
    </row>
    <row r="441" spans="1:11" s="410" customFormat="1" ht="15" hidden="1" customHeight="1">
      <c r="A441" s="497"/>
      <c r="B441" s="1028" t="s">
        <v>2889</v>
      </c>
      <c r="C441" s="964" t="s">
        <v>23</v>
      </c>
      <c r="D441" s="1017" t="s">
        <v>7</v>
      </c>
      <c r="E441" s="504" t="s">
        <v>2554</v>
      </c>
      <c r="F441" s="504" t="s">
        <v>8</v>
      </c>
      <c r="G441" s="504" t="s">
        <v>1133</v>
      </c>
      <c r="H441" s="543"/>
      <c r="I441" s="552"/>
      <c r="J441" s="552"/>
      <c r="K441" s="552"/>
    </row>
    <row r="442" spans="1:11" s="410" customFormat="1" ht="15" hidden="1" customHeight="1">
      <c r="A442" s="497"/>
      <c r="B442" s="1037"/>
      <c r="C442" s="1038"/>
      <c r="D442" s="985"/>
      <c r="E442" s="544" t="s">
        <v>2553</v>
      </c>
      <c r="F442" s="544" t="s">
        <v>26</v>
      </c>
      <c r="G442" s="544" t="s">
        <v>27</v>
      </c>
      <c r="H442" s="543"/>
      <c r="I442" s="552"/>
      <c r="J442" s="552"/>
      <c r="K442" s="552"/>
    </row>
    <row r="443" spans="1:11" s="410" customFormat="1" ht="15" hidden="1" customHeight="1">
      <c r="A443" s="497"/>
      <c r="B443" s="546" t="s">
        <v>3011</v>
      </c>
      <c r="C443" s="546" t="s">
        <v>3010</v>
      </c>
      <c r="D443" s="1033" t="s">
        <v>2899</v>
      </c>
      <c r="E443" s="486">
        <f>F443-5</f>
        <v>43557</v>
      </c>
      <c r="F443" s="551">
        <v>43562</v>
      </c>
      <c r="G443" s="551">
        <f>F443+25</f>
        <v>43587</v>
      </c>
      <c r="H443" s="543"/>
      <c r="I443" s="552"/>
      <c r="J443" s="552"/>
      <c r="K443" s="552"/>
    </row>
    <row r="444" spans="1:11" s="410" customFormat="1" ht="15" hidden="1" customHeight="1">
      <c r="A444" s="497"/>
      <c r="B444" s="453" t="s">
        <v>3009</v>
      </c>
      <c r="C444" s="453" t="s">
        <v>3008</v>
      </c>
      <c r="D444" s="1033"/>
      <c r="E444" s="486">
        <f>F444-5</f>
        <v>43564</v>
      </c>
      <c r="F444" s="551">
        <f>F443+7</f>
        <v>43569</v>
      </c>
      <c r="G444" s="551">
        <f>F444+25</f>
        <v>43594</v>
      </c>
      <c r="H444" s="543"/>
      <c r="I444" s="552"/>
      <c r="J444" s="552"/>
      <c r="K444" s="552"/>
    </row>
    <row r="445" spans="1:11" s="410" customFormat="1" ht="15" hidden="1" customHeight="1">
      <c r="A445" s="497"/>
      <c r="B445" s="427" t="s">
        <v>3007</v>
      </c>
      <c r="C445" s="427" t="s">
        <v>3006</v>
      </c>
      <c r="D445" s="1033"/>
      <c r="E445" s="486">
        <f>F445-5</f>
        <v>43571</v>
      </c>
      <c r="F445" s="551">
        <f>F444+7</f>
        <v>43576</v>
      </c>
      <c r="G445" s="551">
        <f>F445+25</f>
        <v>43601</v>
      </c>
      <c r="H445" s="543"/>
      <c r="I445" s="552"/>
      <c r="J445" s="552"/>
      <c r="K445" s="552"/>
    </row>
    <row r="446" spans="1:11" s="410" customFormat="1" ht="15" hidden="1" customHeight="1">
      <c r="A446" s="497"/>
      <c r="B446" s="427" t="s">
        <v>3005</v>
      </c>
      <c r="C446" s="427" t="s">
        <v>3004</v>
      </c>
      <c r="D446" s="1033"/>
      <c r="E446" s="486">
        <f>F446-5</f>
        <v>43578</v>
      </c>
      <c r="F446" s="551">
        <f>F445+7</f>
        <v>43583</v>
      </c>
      <c r="G446" s="551">
        <f>F446+25</f>
        <v>43608</v>
      </c>
      <c r="H446" s="543"/>
    </row>
    <row r="447" spans="1:11" s="410" customFormat="1" ht="15" hidden="1" customHeight="1">
      <c r="A447" s="497"/>
      <c r="B447" s="427" t="s">
        <v>3003</v>
      </c>
      <c r="C447" s="453" t="s">
        <v>2927</v>
      </c>
      <c r="D447" s="1033"/>
      <c r="E447" s="486">
        <f>F447-5</f>
        <v>43585</v>
      </c>
      <c r="F447" s="551">
        <f>F446+7</f>
        <v>43590</v>
      </c>
      <c r="G447" s="551">
        <f>F447+25</f>
        <v>43615</v>
      </c>
      <c r="H447" s="543"/>
    </row>
    <row r="448" spans="1:11" s="420" customFormat="1" ht="15" customHeight="1">
      <c r="A448" s="968" t="s">
        <v>3002</v>
      </c>
      <c r="B448" s="992"/>
      <c r="C448" s="473"/>
      <c r="D448" s="549"/>
      <c r="E448" s="448"/>
      <c r="F448" s="548"/>
      <c r="G448" s="548"/>
      <c r="H448" s="547"/>
    </row>
    <row r="449" spans="1:8" s="410" customFormat="1" ht="15" customHeight="1">
      <c r="A449" s="497"/>
      <c r="B449" s="978" t="s">
        <v>2889</v>
      </c>
      <c r="C449" s="964" t="s">
        <v>23</v>
      </c>
      <c r="D449" s="1017" t="s">
        <v>7</v>
      </c>
      <c r="E449" s="504" t="s">
        <v>2554</v>
      </c>
      <c r="F449" s="504" t="s">
        <v>8</v>
      </c>
      <c r="G449" s="504" t="s">
        <v>220</v>
      </c>
      <c r="H449" s="543"/>
    </row>
    <row r="450" spans="1:8" s="410" customFormat="1" ht="15" customHeight="1">
      <c r="A450" s="497"/>
      <c r="B450" s="978"/>
      <c r="C450" s="1016"/>
      <c r="D450" s="985"/>
      <c r="E450" s="544" t="s">
        <v>2553</v>
      </c>
      <c r="F450" s="544" t="s">
        <v>26</v>
      </c>
      <c r="G450" s="544" t="s">
        <v>27</v>
      </c>
      <c r="H450" s="543"/>
    </row>
    <row r="451" spans="1:8" s="410" customFormat="1" ht="15" customHeight="1">
      <c r="A451" s="497"/>
      <c r="B451" s="427" t="s">
        <v>3000</v>
      </c>
      <c r="C451" s="453" t="s">
        <v>3001</v>
      </c>
      <c r="D451" s="959" t="s">
        <v>2501</v>
      </c>
      <c r="E451" s="442">
        <f>F451-5</f>
        <v>45108</v>
      </c>
      <c r="F451" s="464">
        <v>45113</v>
      </c>
      <c r="G451" s="464">
        <f>F451+37</f>
        <v>45150</v>
      </c>
      <c r="H451" s="543"/>
    </row>
    <row r="452" spans="1:8" s="410" customFormat="1" ht="15" customHeight="1">
      <c r="A452" s="497"/>
      <c r="B452" s="427" t="s">
        <v>2999</v>
      </c>
      <c r="C452" s="453" t="s">
        <v>3001</v>
      </c>
      <c r="D452" s="959"/>
      <c r="E452" s="442">
        <f>F452-5</f>
        <v>45115</v>
      </c>
      <c r="F452" s="464">
        <f>F451+7</f>
        <v>45120</v>
      </c>
      <c r="G452" s="464">
        <f>F452+37</f>
        <v>45157</v>
      </c>
      <c r="H452" s="543"/>
    </row>
    <row r="453" spans="1:8" s="410" customFormat="1" ht="15" customHeight="1">
      <c r="A453" s="497"/>
      <c r="B453" s="427" t="s">
        <v>3000</v>
      </c>
      <c r="C453" s="453" t="s">
        <v>2998</v>
      </c>
      <c r="D453" s="959"/>
      <c r="E453" s="442">
        <f>F453-5</f>
        <v>45122</v>
      </c>
      <c r="F453" s="464">
        <f>F452+7</f>
        <v>45127</v>
      </c>
      <c r="G453" s="464">
        <f>F453+37</f>
        <v>45164</v>
      </c>
      <c r="H453" s="543"/>
    </row>
    <row r="454" spans="1:8" s="410" customFormat="1" ht="15" customHeight="1">
      <c r="A454" s="497"/>
      <c r="B454" s="427" t="s">
        <v>2999</v>
      </c>
      <c r="C454" s="453" t="s">
        <v>2998</v>
      </c>
      <c r="D454" s="959"/>
      <c r="E454" s="442">
        <f>F454-5</f>
        <v>45129</v>
      </c>
      <c r="F454" s="464">
        <f>F453+7</f>
        <v>45134</v>
      </c>
      <c r="G454" s="464">
        <f>F454+37</f>
        <v>45171</v>
      </c>
      <c r="H454" s="543"/>
    </row>
    <row r="455" spans="1:8" s="410" customFormat="1" ht="15" customHeight="1">
      <c r="A455" s="497"/>
      <c r="B455" s="453" t="s">
        <v>2997</v>
      </c>
      <c r="C455" s="453" t="s">
        <v>2996</v>
      </c>
      <c r="D455" s="959"/>
      <c r="E455" s="442">
        <f>F455-5</f>
        <v>45136</v>
      </c>
      <c r="F455" s="464">
        <f>F454+7</f>
        <v>45141</v>
      </c>
      <c r="G455" s="464">
        <f>F455+37</f>
        <v>45178</v>
      </c>
      <c r="H455" s="543"/>
    </row>
    <row r="456" spans="1:8" s="420" customFormat="1" ht="15" customHeight="1">
      <c r="A456" s="968" t="s">
        <v>2995</v>
      </c>
      <c r="B456" s="992"/>
      <c r="C456" s="473"/>
      <c r="D456" s="549"/>
      <c r="E456" s="448"/>
      <c r="F456" s="548"/>
      <c r="G456" s="548"/>
      <c r="H456" s="547"/>
    </row>
    <row r="457" spans="1:8" s="410" customFormat="1" ht="15" hidden="1" customHeight="1">
      <c r="A457" s="497"/>
      <c r="B457" s="1003" t="s">
        <v>22</v>
      </c>
      <c r="C457" s="964" t="s">
        <v>23</v>
      </c>
      <c r="D457" s="1017" t="s">
        <v>7</v>
      </c>
      <c r="E457" s="504" t="s">
        <v>2554</v>
      </c>
      <c r="F457" s="504" t="s">
        <v>8</v>
      </c>
      <c r="G457" s="504" t="s">
        <v>2932</v>
      </c>
      <c r="H457" s="543"/>
    </row>
    <row r="458" spans="1:8" s="410" customFormat="1" ht="15" hidden="1" customHeight="1">
      <c r="A458" s="497"/>
      <c r="B458" s="1015"/>
      <c r="C458" s="1016"/>
      <c r="D458" s="985"/>
      <c r="E458" s="544" t="s">
        <v>2553</v>
      </c>
      <c r="F458" s="544" t="s">
        <v>26</v>
      </c>
      <c r="G458" s="544" t="s">
        <v>27</v>
      </c>
      <c r="H458" s="543"/>
    </row>
    <row r="459" spans="1:8" s="410" customFormat="1" ht="15" hidden="1" customHeight="1">
      <c r="A459" s="497"/>
      <c r="B459" s="546" t="s">
        <v>2926</v>
      </c>
      <c r="C459" s="546" t="s">
        <v>2994</v>
      </c>
      <c r="D459" s="1030" t="s">
        <v>2929</v>
      </c>
      <c r="E459" s="442">
        <f>F459-5</f>
        <v>43583</v>
      </c>
      <c r="F459" s="464">
        <v>43588</v>
      </c>
      <c r="G459" s="464">
        <f>F459+31</f>
        <v>43619</v>
      </c>
      <c r="H459" s="543"/>
    </row>
    <row r="460" spans="1:8" s="410" customFormat="1" ht="15" hidden="1" customHeight="1">
      <c r="A460" s="497"/>
      <c r="B460" s="453" t="s">
        <v>2993</v>
      </c>
      <c r="C460" s="453" t="s">
        <v>2992</v>
      </c>
      <c r="D460" s="1031"/>
      <c r="E460" s="442">
        <f>F460-5</f>
        <v>43590</v>
      </c>
      <c r="F460" s="464">
        <f>F459+7</f>
        <v>43595</v>
      </c>
      <c r="G460" s="464">
        <f>F460+31</f>
        <v>43626</v>
      </c>
      <c r="H460" s="543"/>
    </row>
    <row r="461" spans="1:8" s="410" customFormat="1" ht="15" hidden="1" customHeight="1">
      <c r="A461" s="497"/>
      <c r="B461" s="427" t="s">
        <v>2902</v>
      </c>
      <c r="C461" s="427" t="s">
        <v>2902</v>
      </c>
      <c r="D461" s="1031"/>
      <c r="E461" s="442">
        <f>F461-5</f>
        <v>43597</v>
      </c>
      <c r="F461" s="464">
        <f>F460+7</f>
        <v>43602</v>
      </c>
      <c r="G461" s="464">
        <f>F461+31</f>
        <v>43633</v>
      </c>
      <c r="H461" s="543"/>
    </row>
    <row r="462" spans="1:8" s="410" customFormat="1" ht="15" hidden="1" customHeight="1">
      <c r="A462" s="497"/>
      <c r="B462" s="427" t="s">
        <v>2991</v>
      </c>
      <c r="C462" s="427" t="s">
        <v>2990</v>
      </c>
      <c r="D462" s="1031"/>
      <c r="E462" s="442">
        <f>F462-5</f>
        <v>43604</v>
      </c>
      <c r="F462" s="464">
        <f>F461+7</f>
        <v>43609</v>
      </c>
      <c r="G462" s="464">
        <f>F462+31</f>
        <v>43640</v>
      </c>
      <c r="H462" s="543"/>
    </row>
    <row r="463" spans="1:8" s="410" customFormat="1" ht="15" hidden="1" customHeight="1">
      <c r="A463" s="497"/>
      <c r="B463" s="427" t="s">
        <v>2989</v>
      </c>
      <c r="C463" s="453" t="s">
        <v>2988</v>
      </c>
      <c r="D463" s="1032"/>
      <c r="E463" s="442">
        <f>F463-5</f>
        <v>43611</v>
      </c>
      <c r="F463" s="464">
        <f>F462+7</f>
        <v>43616</v>
      </c>
      <c r="G463" s="464">
        <f>F463+31</f>
        <v>43647</v>
      </c>
      <c r="H463" s="543"/>
    </row>
    <row r="464" spans="1:8" s="410" customFormat="1" ht="15" hidden="1" customHeight="1">
      <c r="A464" s="497"/>
      <c r="B464" s="959" t="s">
        <v>22</v>
      </c>
      <c r="C464" s="964" t="s">
        <v>23</v>
      </c>
      <c r="D464" s="1017" t="s">
        <v>7</v>
      </c>
      <c r="E464" s="504" t="s">
        <v>2554</v>
      </c>
      <c r="F464" s="504" t="s">
        <v>8</v>
      </c>
      <c r="G464" s="504" t="s">
        <v>2932</v>
      </c>
      <c r="H464" s="543"/>
    </row>
    <row r="465" spans="1:8" s="410" customFormat="1" ht="15" hidden="1" customHeight="1">
      <c r="A465" s="497"/>
      <c r="B465" s="1020"/>
      <c r="C465" s="1016"/>
      <c r="D465" s="985"/>
      <c r="E465" s="544" t="s">
        <v>2553</v>
      </c>
      <c r="F465" s="544" t="s">
        <v>26</v>
      </c>
      <c r="G465" s="544" t="s">
        <v>27</v>
      </c>
      <c r="H465" s="543"/>
    </row>
    <row r="466" spans="1:8" s="410" customFormat="1" ht="15" hidden="1" customHeight="1">
      <c r="A466" s="497"/>
      <c r="B466" s="521" t="s">
        <v>2987</v>
      </c>
      <c r="C466" s="428" t="s">
        <v>2954</v>
      </c>
      <c r="D466" s="1021" t="s">
        <v>2959</v>
      </c>
      <c r="E466" s="442">
        <f>F466-5</f>
        <v>43555</v>
      </c>
      <c r="F466" s="464">
        <v>43560</v>
      </c>
      <c r="G466" s="464">
        <f>F466+31</f>
        <v>43591</v>
      </c>
      <c r="H466" s="543"/>
    </row>
    <row r="467" spans="1:8" s="410" customFormat="1" ht="15" hidden="1" customHeight="1">
      <c r="A467" s="497"/>
      <c r="B467" s="521" t="s">
        <v>2958</v>
      </c>
      <c r="C467" s="428" t="s">
        <v>2952</v>
      </c>
      <c r="D467" s="1021"/>
      <c r="E467" s="442">
        <f>F467-5</f>
        <v>43562</v>
      </c>
      <c r="F467" s="464">
        <f>F466+7</f>
        <v>43567</v>
      </c>
      <c r="G467" s="464">
        <f>F467+31</f>
        <v>43598</v>
      </c>
      <c r="H467" s="543"/>
    </row>
    <row r="468" spans="1:8" s="410" customFormat="1" ht="15" hidden="1" customHeight="1">
      <c r="A468" s="497"/>
      <c r="B468" s="521" t="s">
        <v>2957</v>
      </c>
      <c r="C468" s="428" t="s">
        <v>2956</v>
      </c>
      <c r="D468" s="1021"/>
      <c r="E468" s="442">
        <f>F468-5</f>
        <v>43569</v>
      </c>
      <c r="F468" s="464">
        <f>F467+7</f>
        <v>43574</v>
      </c>
      <c r="G468" s="464">
        <f>F468+31</f>
        <v>43605</v>
      </c>
      <c r="H468" s="543"/>
    </row>
    <row r="469" spans="1:8" s="410" customFormat="1" ht="15" hidden="1" customHeight="1">
      <c r="A469" s="497"/>
      <c r="B469" s="521" t="s">
        <v>2955</v>
      </c>
      <c r="C469" s="428" t="s">
        <v>2954</v>
      </c>
      <c r="D469" s="1021"/>
      <c r="E469" s="442">
        <f>F469-5</f>
        <v>43576</v>
      </c>
      <c r="F469" s="464">
        <f>F468+7</f>
        <v>43581</v>
      </c>
      <c r="G469" s="464">
        <f>F469+31</f>
        <v>43612</v>
      </c>
      <c r="H469" s="543"/>
    </row>
    <row r="470" spans="1:8" s="410" customFormat="1" ht="15" hidden="1" customHeight="1">
      <c r="A470" s="497"/>
      <c r="B470" s="521" t="s">
        <v>2953</v>
      </c>
      <c r="C470" s="428" t="s">
        <v>2952</v>
      </c>
      <c r="D470" s="1021"/>
      <c r="E470" s="442">
        <f>F470-5</f>
        <v>43583</v>
      </c>
      <c r="F470" s="464">
        <f>F469+7</f>
        <v>43588</v>
      </c>
      <c r="G470" s="464">
        <f>F470+31</f>
        <v>43619</v>
      </c>
      <c r="H470" s="543"/>
    </row>
    <row r="471" spans="1:8" s="410" customFormat="1" ht="15" hidden="1" customHeight="1">
      <c r="A471" s="497"/>
      <c r="B471" s="1028" t="s">
        <v>22</v>
      </c>
      <c r="C471" s="964" t="s">
        <v>23</v>
      </c>
      <c r="D471" s="1017" t="s">
        <v>7</v>
      </c>
      <c r="E471" s="504" t="s">
        <v>2554</v>
      </c>
      <c r="F471" s="504" t="s">
        <v>8</v>
      </c>
      <c r="G471" s="504" t="s">
        <v>2932</v>
      </c>
      <c r="H471" s="543"/>
    </row>
    <row r="472" spans="1:8" s="410" customFormat="1" ht="15" hidden="1" customHeight="1">
      <c r="A472" s="497"/>
      <c r="B472" s="1029"/>
      <c r="C472" s="1016"/>
      <c r="D472" s="985"/>
      <c r="E472" s="544" t="s">
        <v>2553</v>
      </c>
      <c r="F472" s="544" t="s">
        <v>26</v>
      </c>
      <c r="G472" s="544" t="s">
        <v>27</v>
      </c>
      <c r="H472" s="543"/>
    </row>
    <row r="473" spans="1:8" s="410" customFormat="1" ht="15" hidden="1" customHeight="1">
      <c r="A473" s="497"/>
      <c r="B473" s="521" t="s">
        <v>2986</v>
      </c>
      <c r="C473" s="428" t="s">
        <v>2985</v>
      </c>
      <c r="D473" s="959" t="s">
        <v>2950</v>
      </c>
      <c r="E473" s="442">
        <f>F473-5</f>
        <v>43645</v>
      </c>
      <c r="F473" s="464">
        <v>43650</v>
      </c>
      <c r="G473" s="464">
        <f>F473+31</f>
        <v>43681</v>
      </c>
      <c r="H473" s="543"/>
    </row>
    <row r="474" spans="1:8" s="410" customFormat="1" ht="15" hidden="1" customHeight="1">
      <c r="A474" s="497"/>
      <c r="B474" s="521" t="s">
        <v>2984</v>
      </c>
      <c r="C474" s="428" t="s">
        <v>2983</v>
      </c>
      <c r="D474" s="959"/>
      <c r="E474" s="442">
        <f>F474-5</f>
        <v>43652</v>
      </c>
      <c r="F474" s="464">
        <f>F473+7</f>
        <v>43657</v>
      </c>
      <c r="G474" s="464">
        <f>F474+31</f>
        <v>43688</v>
      </c>
      <c r="H474" s="543"/>
    </row>
    <row r="475" spans="1:8" s="410" customFormat="1" ht="15" hidden="1" customHeight="1">
      <c r="A475" s="497"/>
      <c r="B475" s="521" t="s">
        <v>2946</v>
      </c>
      <c r="C475" s="428" t="s">
        <v>2930</v>
      </c>
      <c r="D475" s="959"/>
      <c r="E475" s="442">
        <f>F475-5</f>
        <v>43659</v>
      </c>
      <c r="F475" s="464">
        <f>F474+7</f>
        <v>43664</v>
      </c>
      <c r="G475" s="464">
        <f>F475+31</f>
        <v>43695</v>
      </c>
      <c r="H475" s="543"/>
    </row>
    <row r="476" spans="1:8" s="410" customFormat="1" ht="15" hidden="1" customHeight="1">
      <c r="A476" s="497"/>
      <c r="B476" s="545" t="s">
        <v>2944</v>
      </c>
      <c r="C476" s="428" t="s">
        <v>2982</v>
      </c>
      <c r="D476" s="959"/>
      <c r="E476" s="442">
        <f>F476-5</f>
        <v>43666</v>
      </c>
      <c r="F476" s="464">
        <f>F475+7</f>
        <v>43671</v>
      </c>
      <c r="G476" s="464">
        <f>F476+31</f>
        <v>43702</v>
      </c>
      <c r="H476" s="543"/>
    </row>
    <row r="477" spans="1:8" s="410" customFormat="1" ht="15" hidden="1" customHeight="1">
      <c r="A477" s="497"/>
      <c r="B477" s="521" t="s">
        <v>2981</v>
      </c>
      <c r="C477" s="428" t="s">
        <v>2924</v>
      </c>
      <c r="D477" s="959"/>
      <c r="E477" s="442">
        <f>F477-5</f>
        <v>43673</v>
      </c>
      <c r="F477" s="464">
        <f>F476+7</f>
        <v>43678</v>
      </c>
      <c r="G477" s="464">
        <f>F477+31</f>
        <v>43709</v>
      </c>
      <c r="H477" s="543"/>
    </row>
    <row r="478" spans="1:8" s="410" customFormat="1" ht="15" customHeight="1">
      <c r="A478" s="497"/>
      <c r="B478" s="978" t="s">
        <v>2889</v>
      </c>
      <c r="C478" s="988" t="s">
        <v>2980</v>
      </c>
      <c r="D478" s="1017" t="s">
        <v>7</v>
      </c>
      <c r="E478" s="504" t="s">
        <v>2554</v>
      </c>
      <c r="F478" s="504" t="s">
        <v>8</v>
      </c>
      <c r="G478" s="504" t="s">
        <v>2932</v>
      </c>
      <c r="H478" s="543"/>
    </row>
    <row r="479" spans="1:8" s="410" customFormat="1" ht="15" customHeight="1">
      <c r="A479" s="497"/>
      <c r="B479" s="978"/>
      <c r="C479" s="990"/>
      <c r="D479" s="985"/>
      <c r="E479" s="544" t="s">
        <v>2553</v>
      </c>
      <c r="F479" s="544" t="s">
        <v>26</v>
      </c>
      <c r="G479" s="544" t="s">
        <v>27</v>
      </c>
      <c r="H479" s="543"/>
    </row>
    <row r="480" spans="1:8" s="410" customFormat="1" ht="15" customHeight="1">
      <c r="A480" s="497"/>
      <c r="B480" s="521" t="s">
        <v>2979</v>
      </c>
      <c r="C480" s="428" t="s">
        <v>2978</v>
      </c>
      <c r="D480" s="959" t="s">
        <v>2929</v>
      </c>
      <c r="E480" s="442">
        <f>F480-5</f>
        <v>45105</v>
      </c>
      <c r="F480" s="416">
        <v>45110</v>
      </c>
      <c r="G480" s="464">
        <f>F480+31</f>
        <v>45141</v>
      </c>
      <c r="H480" s="543"/>
    </row>
    <row r="481" spans="1:8" s="410" customFormat="1" ht="15" customHeight="1">
      <c r="A481" s="497"/>
      <c r="B481" s="428" t="s">
        <v>2977</v>
      </c>
      <c r="C481" s="428" t="s">
        <v>2976</v>
      </c>
      <c r="D481" s="959"/>
      <c r="E481" s="442">
        <f>F481-5</f>
        <v>45112</v>
      </c>
      <c r="F481" s="464">
        <f>F480+7</f>
        <v>45117</v>
      </c>
      <c r="G481" s="464">
        <f>F481+31</f>
        <v>45148</v>
      </c>
      <c r="H481" s="543"/>
    </row>
    <row r="482" spans="1:8" s="410" customFormat="1" ht="15" customHeight="1">
      <c r="A482" s="497"/>
      <c r="B482" s="453" t="s">
        <v>2975</v>
      </c>
      <c r="C482" s="453" t="s">
        <v>2974</v>
      </c>
      <c r="D482" s="959"/>
      <c r="E482" s="442">
        <f>F482-5</f>
        <v>45119</v>
      </c>
      <c r="F482" s="464">
        <f>F481+7</f>
        <v>45124</v>
      </c>
      <c r="G482" s="464">
        <f>F482+31</f>
        <v>45155</v>
      </c>
      <c r="H482" s="543"/>
    </row>
    <row r="483" spans="1:8" s="410" customFormat="1" ht="15" customHeight="1">
      <c r="A483" s="497"/>
      <c r="B483" s="521" t="s">
        <v>2973</v>
      </c>
      <c r="C483" s="428" t="s">
        <v>2972</v>
      </c>
      <c r="D483" s="959"/>
      <c r="E483" s="442">
        <f>F483-5</f>
        <v>45126</v>
      </c>
      <c r="F483" s="464">
        <f>F482+7</f>
        <v>45131</v>
      </c>
      <c r="G483" s="464">
        <f>F483+31</f>
        <v>45162</v>
      </c>
      <c r="H483" s="543"/>
    </row>
    <row r="484" spans="1:8" s="410" customFormat="1" ht="15" customHeight="1">
      <c r="A484" s="497"/>
      <c r="B484" s="550" t="s">
        <v>2971</v>
      </c>
      <c r="C484" s="522" t="s">
        <v>2970</v>
      </c>
      <c r="D484" s="959"/>
      <c r="E484" s="442">
        <f>F484-5</f>
        <v>45133</v>
      </c>
      <c r="F484" s="464">
        <f>F483+7</f>
        <v>45138</v>
      </c>
      <c r="G484" s="464">
        <f>F484+31</f>
        <v>45169</v>
      </c>
      <c r="H484" s="543"/>
    </row>
    <row r="485" spans="1:8" s="420" customFormat="1" ht="15" hidden="1" customHeight="1">
      <c r="A485" s="968" t="s">
        <v>2969</v>
      </c>
      <c r="B485" s="968"/>
      <c r="C485" s="473"/>
      <c r="D485" s="549"/>
      <c r="E485" s="448"/>
      <c r="F485" s="548"/>
      <c r="G485" s="548"/>
      <c r="H485" s="547"/>
    </row>
    <row r="486" spans="1:8" s="410" customFormat="1" ht="15" hidden="1" customHeight="1">
      <c r="A486" s="497"/>
      <c r="B486" s="1022" t="s">
        <v>22</v>
      </c>
      <c r="C486" s="1024" t="s">
        <v>23</v>
      </c>
      <c r="D486" s="1026" t="s">
        <v>7</v>
      </c>
      <c r="E486" s="504" t="s">
        <v>2554</v>
      </c>
      <c r="F486" s="504" t="s">
        <v>8</v>
      </c>
      <c r="G486" s="504" t="s">
        <v>2961</v>
      </c>
      <c r="H486" s="543"/>
    </row>
    <row r="487" spans="1:8" s="410" customFormat="1" ht="15" hidden="1" customHeight="1">
      <c r="A487" s="497"/>
      <c r="B487" s="1023"/>
      <c r="C487" s="1025"/>
      <c r="D487" s="1027"/>
      <c r="E487" s="544" t="s">
        <v>2553</v>
      </c>
      <c r="F487" s="544" t="s">
        <v>26</v>
      </c>
      <c r="G487" s="544" t="s">
        <v>27</v>
      </c>
      <c r="H487" s="543"/>
    </row>
    <row r="488" spans="1:8" s="410" customFormat="1" ht="15" hidden="1" customHeight="1">
      <c r="A488" s="497"/>
      <c r="B488" s="521" t="s">
        <v>2968</v>
      </c>
      <c r="C488" s="546" t="s">
        <v>2924</v>
      </c>
      <c r="D488" s="959" t="s">
        <v>2950</v>
      </c>
      <c r="E488" s="442">
        <f>F488-5</f>
        <v>43554</v>
      </c>
      <c r="F488" s="464">
        <v>43559</v>
      </c>
      <c r="G488" s="464">
        <f>F488+33</f>
        <v>43592</v>
      </c>
      <c r="H488" s="543"/>
    </row>
    <row r="489" spans="1:8" s="410" customFormat="1" ht="15" hidden="1" customHeight="1">
      <c r="A489" s="497"/>
      <c r="B489" s="453" t="s">
        <v>2967</v>
      </c>
      <c r="C489" s="453" t="s">
        <v>2966</v>
      </c>
      <c r="D489" s="959"/>
      <c r="E489" s="442">
        <f>F489-5</f>
        <v>43561</v>
      </c>
      <c r="F489" s="464">
        <f>F488+7</f>
        <v>43566</v>
      </c>
      <c r="G489" s="464">
        <f>F489+33</f>
        <v>43599</v>
      </c>
      <c r="H489" s="543"/>
    </row>
    <row r="490" spans="1:8" s="410" customFormat="1" ht="15" hidden="1" customHeight="1">
      <c r="A490" s="497"/>
      <c r="B490" s="427" t="s">
        <v>145</v>
      </c>
      <c r="C490" s="427" t="s">
        <v>2965</v>
      </c>
      <c r="D490" s="959"/>
      <c r="E490" s="442">
        <f>F490-5</f>
        <v>43568</v>
      </c>
      <c r="F490" s="464">
        <f>F489+7</f>
        <v>43573</v>
      </c>
      <c r="G490" s="464">
        <f>F490+33</f>
        <v>43606</v>
      </c>
      <c r="H490" s="543"/>
    </row>
    <row r="491" spans="1:8" s="410" customFormat="1" ht="15" hidden="1" customHeight="1">
      <c r="A491" s="497"/>
      <c r="B491" s="427" t="s">
        <v>2964</v>
      </c>
      <c r="C491" s="427" t="s">
        <v>2963</v>
      </c>
      <c r="D491" s="959"/>
      <c r="E491" s="442">
        <f>F491-5</f>
        <v>43575</v>
      </c>
      <c r="F491" s="464">
        <f>F490+7</f>
        <v>43580</v>
      </c>
      <c r="G491" s="464">
        <f>F491+33</f>
        <v>43613</v>
      </c>
      <c r="H491" s="543"/>
    </row>
    <row r="492" spans="1:8" s="410" customFormat="1" ht="15" hidden="1" customHeight="1">
      <c r="A492" s="497"/>
      <c r="B492" s="427" t="s">
        <v>279</v>
      </c>
      <c r="C492" s="453" t="s">
        <v>2962</v>
      </c>
      <c r="D492" s="959"/>
      <c r="E492" s="442">
        <f>F492-5</f>
        <v>43582</v>
      </c>
      <c r="F492" s="464">
        <f>F491+7</f>
        <v>43587</v>
      </c>
      <c r="G492" s="464">
        <f>F492+33</f>
        <v>43620</v>
      </c>
      <c r="H492" s="543"/>
    </row>
    <row r="493" spans="1:8" s="410" customFormat="1" ht="15" hidden="1" customHeight="1">
      <c r="A493" s="497"/>
      <c r="B493" s="959" t="s">
        <v>22</v>
      </c>
      <c r="C493" s="964" t="s">
        <v>23</v>
      </c>
      <c r="D493" s="1017" t="s">
        <v>7</v>
      </c>
      <c r="E493" s="504" t="s">
        <v>2554</v>
      </c>
      <c r="F493" s="504" t="s">
        <v>8</v>
      </c>
      <c r="G493" s="504" t="s">
        <v>2961</v>
      </c>
      <c r="H493" s="543"/>
    </row>
    <row r="494" spans="1:8" s="410" customFormat="1" ht="15" hidden="1" customHeight="1">
      <c r="A494" s="497"/>
      <c r="B494" s="1020"/>
      <c r="C494" s="1016"/>
      <c r="D494" s="985"/>
      <c r="E494" s="544" t="s">
        <v>2553</v>
      </c>
      <c r="F494" s="544" t="s">
        <v>26</v>
      </c>
      <c r="G494" s="544" t="s">
        <v>27</v>
      </c>
      <c r="H494" s="543"/>
    </row>
    <row r="495" spans="1:8" s="410" customFormat="1" ht="15" hidden="1" customHeight="1">
      <c r="A495" s="497"/>
      <c r="B495" s="521" t="s">
        <v>2960</v>
      </c>
      <c r="C495" s="428" t="s">
        <v>2954</v>
      </c>
      <c r="D495" s="1021" t="s">
        <v>2959</v>
      </c>
      <c r="E495" s="442">
        <f>F495-5</f>
        <v>43555</v>
      </c>
      <c r="F495" s="464">
        <v>43560</v>
      </c>
      <c r="G495" s="464">
        <f>F495+33</f>
        <v>43593</v>
      </c>
      <c r="H495" s="543"/>
    </row>
    <row r="496" spans="1:8" s="410" customFormat="1" ht="15" hidden="1" customHeight="1">
      <c r="A496" s="497"/>
      <c r="B496" s="521" t="s">
        <v>2958</v>
      </c>
      <c r="C496" s="428" t="s">
        <v>2952</v>
      </c>
      <c r="D496" s="1021"/>
      <c r="E496" s="442">
        <f>F496-5</f>
        <v>43562</v>
      </c>
      <c r="F496" s="464">
        <f>F495+7</f>
        <v>43567</v>
      </c>
      <c r="G496" s="464">
        <f>F496+33</f>
        <v>43600</v>
      </c>
      <c r="H496" s="543"/>
    </row>
    <row r="497" spans="1:8" s="410" customFormat="1" ht="15" hidden="1" customHeight="1">
      <c r="A497" s="497"/>
      <c r="B497" s="521" t="s">
        <v>2957</v>
      </c>
      <c r="C497" s="428" t="s">
        <v>2956</v>
      </c>
      <c r="D497" s="1021"/>
      <c r="E497" s="442">
        <f>F497-5</f>
        <v>43569</v>
      </c>
      <c r="F497" s="464">
        <f>F496+7</f>
        <v>43574</v>
      </c>
      <c r="G497" s="464">
        <f>F497+33</f>
        <v>43607</v>
      </c>
      <c r="H497" s="543"/>
    </row>
    <row r="498" spans="1:8" s="410" customFormat="1" ht="15" hidden="1" customHeight="1">
      <c r="A498" s="497"/>
      <c r="B498" s="521" t="s">
        <v>2955</v>
      </c>
      <c r="C498" s="428" t="s">
        <v>2954</v>
      </c>
      <c r="D498" s="1021"/>
      <c r="E498" s="442">
        <f>F498-5</f>
        <v>43576</v>
      </c>
      <c r="F498" s="464">
        <f>F497+7</f>
        <v>43581</v>
      </c>
      <c r="G498" s="464">
        <f>F498+33</f>
        <v>43614</v>
      </c>
      <c r="H498" s="543"/>
    </row>
    <row r="499" spans="1:8" s="410" customFormat="1" ht="15" hidden="1" customHeight="1">
      <c r="A499" s="497"/>
      <c r="B499" s="521" t="s">
        <v>2953</v>
      </c>
      <c r="C499" s="428" t="s">
        <v>2952</v>
      </c>
      <c r="D499" s="1021"/>
      <c r="E499" s="442">
        <f>F499-5</f>
        <v>43583</v>
      </c>
      <c r="F499" s="464">
        <f>F498+7</f>
        <v>43588</v>
      </c>
      <c r="G499" s="464">
        <f>F499+33</f>
        <v>43621</v>
      </c>
      <c r="H499" s="543"/>
    </row>
    <row r="500" spans="1:8" s="410" customFormat="1" ht="15" hidden="1" customHeight="1">
      <c r="A500" s="497"/>
      <c r="B500" s="1003" t="s">
        <v>22</v>
      </c>
      <c r="C500" s="964" t="s">
        <v>23</v>
      </c>
      <c r="D500" s="1017" t="s">
        <v>7</v>
      </c>
      <c r="E500" s="504" t="s">
        <v>2554</v>
      </c>
      <c r="F500" s="504" t="s">
        <v>8</v>
      </c>
      <c r="G500" s="504" t="s">
        <v>2932</v>
      </c>
      <c r="H500" s="543"/>
    </row>
    <row r="501" spans="1:8" s="410" customFormat="1" ht="15" hidden="1" customHeight="1">
      <c r="A501" s="497"/>
      <c r="B501" s="1015"/>
      <c r="C501" s="1016"/>
      <c r="D501" s="985"/>
      <c r="E501" s="544" t="s">
        <v>2553</v>
      </c>
      <c r="F501" s="544" t="s">
        <v>26</v>
      </c>
      <c r="G501" s="544" t="s">
        <v>27</v>
      </c>
      <c r="H501" s="543"/>
    </row>
    <row r="502" spans="1:8" s="410" customFormat="1" ht="15" hidden="1" customHeight="1">
      <c r="A502" s="497"/>
      <c r="B502" s="521" t="s">
        <v>2896</v>
      </c>
      <c r="C502" s="428" t="s">
        <v>2951</v>
      </c>
      <c r="D502" s="959" t="s">
        <v>2950</v>
      </c>
      <c r="E502" s="442">
        <f>F502-5</f>
        <v>43708</v>
      </c>
      <c r="F502" s="464">
        <v>43713</v>
      </c>
      <c r="G502" s="464">
        <f>F502+31</f>
        <v>43744</v>
      </c>
      <c r="H502" s="543"/>
    </row>
    <row r="503" spans="1:8" s="410" customFormat="1" ht="15" hidden="1" customHeight="1">
      <c r="A503" s="497"/>
      <c r="B503" s="521" t="s">
        <v>2949</v>
      </c>
      <c r="C503" s="428" t="s">
        <v>2922</v>
      </c>
      <c r="D503" s="959"/>
      <c r="E503" s="442">
        <f>F503-5</f>
        <v>43715</v>
      </c>
      <c r="F503" s="464">
        <f>F502+7</f>
        <v>43720</v>
      </c>
      <c r="G503" s="464">
        <f>F503+31</f>
        <v>43751</v>
      </c>
      <c r="H503" s="543"/>
    </row>
    <row r="504" spans="1:8" s="410" customFormat="1" ht="15" hidden="1" customHeight="1">
      <c r="A504" s="497"/>
      <c r="B504" s="521" t="s">
        <v>2948</v>
      </c>
      <c r="C504" s="428" t="s">
        <v>2947</v>
      </c>
      <c r="D504" s="959"/>
      <c r="E504" s="442">
        <f>F504-5</f>
        <v>43722</v>
      </c>
      <c r="F504" s="464">
        <f>F503+7</f>
        <v>43727</v>
      </c>
      <c r="G504" s="464">
        <f>F504+31</f>
        <v>43758</v>
      </c>
      <c r="H504" s="543"/>
    </row>
    <row r="505" spans="1:8" s="410" customFormat="1" ht="15" hidden="1" customHeight="1">
      <c r="A505" s="497"/>
      <c r="B505" s="545" t="s">
        <v>2946</v>
      </c>
      <c r="C505" s="428" t="s">
        <v>2945</v>
      </c>
      <c r="D505" s="959"/>
      <c r="E505" s="442">
        <f>F505-5</f>
        <v>43729</v>
      </c>
      <c r="F505" s="464">
        <f>F504+7</f>
        <v>43734</v>
      </c>
      <c r="G505" s="464">
        <f>F505+31</f>
        <v>43765</v>
      </c>
      <c r="H505" s="543"/>
    </row>
    <row r="506" spans="1:8" s="410" customFormat="1" ht="15" hidden="1" customHeight="1">
      <c r="A506" s="497"/>
      <c r="B506" s="521" t="s">
        <v>2944</v>
      </c>
      <c r="C506" s="428" t="s">
        <v>2943</v>
      </c>
      <c r="D506" s="959"/>
      <c r="E506" s="442">
        <f>F506-5</f>
        <v>43736</v>
      </c>
      <c r="F506" s="464">
        <f>F505+7</f>
        <v>43741</v>
      </c>
      <c r="G506" s="464">
        <f>F506+31</f>
        <v>43772</v>
      </c>
      <c r="H506" s="543"/>
    </row>
    <row r="507" spans="1:8" s="410" customFormat="1" ht="15" hidden="1" customHeight="1">
      <c r="A507" s="497"/>
      <c r="B507" s="963" t="s">
        <v>22</v>
      </c>
      <c r="C507" s="964" t="s">
        <v>23</v>
      </c>
      <c r="D507" s="1017" t="s">
        <v>7</v>
      </c>
      <c r="E507" s="504" t="s">
        <v>2554</v>
      </c>
      <c r="F507" s="504" t="s">
        <v>8</v>
      </c>
      <c r="G507" s="504" t="s">
        <v>2932</v>
      </c>
      <c r="H507" s="543"/>
    </row>
    <row r="508" spans="1:8" s="410" customFormat="1" ht="15" hidden="1" customHeight="1">
      <c r="A508" s="497"/>
      <c r="B508" s="1019"/>
      <c r="C508" s="1016"/>
      <c r="D508" s="985"/>
      <c r="E508" s="544" t="s">
        <v>2553</v>
      </c>
      <c r="F508" s="544" t="s">
        <v>26</v>
      </c>
      <c r="G508" s="544" t="s">
        <v>27</v>
      </c>
      <c r="H508" s="543"/>
    </row>
    <row r="509" spans="1:8" s="410" customFormat="1" ht="15" hidden="1" customHeight="1">
      <c r="A509" s="497"/>
      <c r="B509" s="521" t="s">
        <v>2942</v>
      </c>
      <c r="C509" s="428" t="s">
        <v>2941</v>
      </c>
      <c r="D509" s="959" t="s">
        <v>2886</v>
      </c>
      <c r="E509" s="442">
        <f>F509-5</f>
        <v>43799</v>
      </c>
      <c r="F509" s="464">
        <v>43804</v>
      </c>
      <c r="G509" s="464">
        <f>F509+31</f>
        <v>43835</v>
      </c>
      <c r="H509" s="543"/>
    </row>
    <row r="510" spans="1:8" s="410" customFormat="1" ht="15" hidden="1" customHeight="1">
      <c r="A510" s="497"/>
      <c r="B510" s="521" t="s">
        <v>2940</v>
      </c>
      <c r="C510" s="428" t="s">
        <v>2939</v>
      </c>
      <c r="D510" s="959"/>
      <c r="E510" s="442">
        <f>F510-5</f>
        <v>43806</v>
      </c>
      <c r="F510" s="464">
        <f>F509+7</f>
        <v>43811</v>
      </c>
      <c r="G510" s="464">
        <f>F510+31</f>
        <v>43842</v>
      </c>
      <c r="H510" s="543"/>
    </row>
    <row r="511" spans="1:8" s="410" customFormat="1" ht="15" hidden="1" customHeight="1">
      <c r="A511" s="497"/>
      <c r="B511" s="521" t="s">
        <v>2938</v>
      </c>
      <c r="C511" s="428" t="s">
        <v>2937</v>
      </c>
      <c r="D511" s="959"/>
      <c r="E511" s="442">
        <f>F511-5</f>
        <v>43813</v>
      </c>
      <c r="F511" s="464">
        <f>F510+7</f>
        <v>43818</v>
      </c>
      <c r="G511" s="464">
        <f>F511+31</f>
        <v>43849</v>
      </c>
      <c r="H511" s="543"/>
    </row>
    <row r="512" spans="1:8" s="410" customFormat="1" ht="15" hidden="1" customHeight="1">
      <c r="A512" s="497"/>
      <c r="B512" s="545" t="s">
        <v>2936</v>
      </c>
      <c r="C512" s="428" t="s">
        <v>2935</v>
      </c>
      <c r="D512" s="959"/>
      <c r="E512" s="442">
        <f>F512-5</f>
        <v>43820</v>
      </c>
      <c r="F512" s="464">
        <f>F511+7</f>
        <v>43825</v>
      </c>
      <c r="G512" s="464">
        <f>F512+31</f>
        <v>43856</v>
      </c>
      <c r="H512" s="543"/>
    </row>
    <row r="513" spans="1:8" s="410" customFormat="1" ht="15" hidden="1" customHeight="1">
      <c r="A513" s="497"/>
      <c r="B513" s="521" t="s">
        <v>2934</v>
      </c>
      <c r="C513" s="428" t="s">
        <v>2933</v>
      </c>
      <c r="D513" s="959"/>
      <c r="E513" s="442">
        <f>F513-5</f>
        <v>43827</v>
      </c>
      <c r="F513" s="464">
        <f>F512+7</f>
        <v>43832</v>
      </c>
      <c r="G513" s="464">
        <f>F513+31</f>
        <v>43863</v>
      </c>
      <c r="H513" s="543"/>
    </row>
    <row r="514" spans="1:8" s="400" customFormat="1" ht="15" hidden="1">
      <c r="A514" s="1018" t="s">
        <v>112</v>
      </c>
      <c r="B514" s="1018"/>
      <c r="C514" s="1018"/>
      <c r="D514" s="1018"/>
      <c r="E514" s="1018"/>
      <c r="F514" s="1018"/>
      <c r="G514" s="1018"/>
    </row>
    <row r="515" spans="1:8" s="410" customFormat="1" ht="15" hidden="1" customHeight="1">
      <c r="A515" s="497"/>
      <c r="B515" s="1003" t="s">
        <v>22</v>
      </c>
      <c r="C515" s="964" t="s">
        <v>23</v>
      </c>
      <c r="D515" s="1017" t="s">
        <v>7</v>
      </c>
      <c r="E515" s="504" t="s">
        <v>2554</v>
      </c>
      <c r="F515" s="504" t="s">
        <v>8</v>
      </c>
      <c r="G515" s="504" t="s">
        <v>2932</v>
      </c>
      <c r="H515" s="543"/>
    </row>
    <row r="516" spans="1:8" s="410" customFormat="1" ht="15" hidden="1" customHeight="1">
      <c r="A516" s="497"/>
      <c r="B516" s="1015"/>
      <c r="C516" s="1016"/>
      <c r="D516" s="985"/>
      <c r="E516" s="544" t="s">
        <v>2553</v>
      </c>
      <c r="F516" s="544" t="s">
        <v>26</v>
      </c>
      <c r="G516" s="544" t="s">
        <v>27</v>
      </c>
      <c r="H516" s="543"/>
    </row>
    <row r="517" spans="1:8" s="410" customFormat="1" ht="15" hidden="1" customHeight="1">
      <c r="A517" s="497"/>
      <c r="B517" s="521" t="s">
        <v>2931</v>
      </c>
      <c r="C517" s="428" t="s">
        <v>2930</v>
      </c>
      <c r="D517" s="959" t="s">
        <v>2929</v>
      </c>
      <c r="E517" s="442">
        <f>F517-5</f>
        <v>44071</v>
      </c>
      <c r="F517" s="464">
        <v>44076</v>
      </c>
      <c r="G517" s="464">
        <f>F517+31</f>
        <v>44107</v>
      </c>
      <c r="H517" s="543"/>
    </row>
    <row r="518" spans="1:8" s="410" customFormat="1" ht="15" hidden="1" customHeight="1">
      <c r="A518" s="497"/>
      <c r="B518" s="521" t="s">
        <v>2928</v>
      </c>
      <c r="C518" s="428" t="s">
        <v>2927</v>
      </c>
      <c r="D518" s="959"/>
      <c r="E518" s="442">
        <f>F518-5</f>
        <v>44078</v>
      </c>
      <c r="F518" s="464">
        <f>F517+7</f>
        <v>44083</v>
      </c>
      <c r="G518" s="464">
        <f>F518+31</f>
        <v>44114</v>
      </c>
      <c r="H518" s="543"/>
    </row>
    <row r="519" spans="1:8" s="410" customFormat="1" ht="15" hidden="1" customHeight="1">
      <c r="A519" s="497"/>
      <c r="B519" s="521" t="s">
        <v>2926</v>
      </c>
      <c r="C519" s="521" t="s">
        <v>2924</v>
      </c>
      <c r="D519" s="959"/>
      <c r="E519" s="442">
        <f>F519-5</f>
        <v>44085</v>
      </c>
      <c r="F519" s="464">
        <f>F518+7</f>
        <v>44090</v>
      </c>
      <c r="G519" s="464">
        <f>F519+31</f>
        <v>44121</v>
      </c>
      <c r="H519" s="543"/>
    </row>
    <row r="520" spans="1:8" s="410" customFormat="1" ht="15" hidden="1" customHeight="1">
      <c r="A520" s="497"/>
      <c r="B520" s="521" t="s">
        <v>2925</v>
      </c>
      <c r="C520" s="428" t="s">
        <v>2924</v>
      </c>
      <c r="D520" s="959"/>
      <c r="E520" s="442">
        <f>F520-5</f>
        <v>44092</v>
      </c>
      <c r="F520" s="464">
        <f>F519+7</f>
        <v>44097</v>
      </c>
      <c r="G520" s="464">
        <f>F520+31</f>
        <v>44128</v>
      </c>
      <c r="H520" s="543"/>
    </row>
    <row r="521" spans="1:8" s="410" customFormat="1" ht="15" hidden="1" customHeight="1">
      <c r="A521" s="497"/>
      <c r="B521" s="521" t="s">
        <v>2923</v>
      </c>
      <c r="C521" s="428" t="s">
        <v>2922</v>
      </c>
      <c r="D521" s="959"/>
      <c r="E521" s="442">
        <f>F521-5</f>
        <v>44099</v>
      </c>
      <c r="F521" s="464">
        <f>F520+7</f>
        <v>44104</v>
      </c>
      <c r="G521" s="464">
        <f>F521+31</f>
        <v>44135</v>
      </c>
      <c r="H521" s="543"/>
    </row>
    <row r="522" spans="1:8" s="400" customFormat="1" ht="15">
      <c r="A522" s="1018" t="s">
        <v>112</v>
      </c>
      <c r="B522" s="1018"/>
      <c r="C522" s="1018"/>
      <c r="D522" s="1018"/>
      <c r="E522" s="1018"/>
      <c r="F522" s="1018"/>
      <c r="G522" s="1018"/>
    </row>
    <row r="523" spans="1:8" s="526" customFormat="1" ht="15">
      <c r="A523" s="968" t="s">
        <v>2921</v>
      </c>
      <c r="B523" s="968"/>
      <c r="C523" s="507"/>
      <c r="D523" s="506"/>
      <c r="E523" s="506"/>
      <c r="F523" s="505"/>
      <c r="G523" s="505"/>
    </row>
    <row r="524" spans="1:8" s="518" customFormat="1" ht="15" hidden="1" customHeight="1">
      <c r="A524" s="542"/>
      <c r="B524" s="1011" t="s">
        <v>22</v>
      </c>
      <c r="C524" s="1007" t="s">
        <v>23</v>
      </c>
      <c r="D524" s="1009" t="s">
        <v>7</v>
      </c>
      <c r="E524" s="444" t="s">
        <v>2554</v>
      </c>
      <c r="F524" s="535" t="s">
        <v>8</v>
      </c>
      <c r="G524" s="535" t="s">
        <v>117</v>
      </c>
    </row>
    <row r="525" spans="1:8" s="518" customFormat="1" ht="15" hidden="1" customHeight="1">
      <c r="A525" s="542"/>
      <c r="B525" s="1012"/>
      <c r="C525" s="1008"/>
      <c r="D525" s="1010"/>
      <c r="E525" s="444" t="s">
        <v>2553</v>
      </c>
      <c r="F525" s="534" t="s">
        <v>26</v>
      </c>
      <c r="G525" s="534" t="s">
        <v>27</v>
      </c>
    </row>
    <row r="526" spans="1:8" s="518" customFormat="1" ht="15" hidden="1">
      <c r="A526" s="542"/>
      <c r="B526" s="527" t="s">
        <v>2920</v>
      </c>
      <c r="C526" s="427" t="s">
        <v>2919</v>
      </c>
      <c r="D526" s="960" t="s">
        <v>114</v>
      </c>
      <c r="E526" s="442">
        <f>F526-5</f>
        <v>43710</v>
      </c>
      <c r="F526" s="520">
        <v>43715</v>
      </c>
      <c r="G526" s="541">
        <f>F526+46</f>
        <v>43761</v>
      </c>
    </row>
    <row r="527" spans="1:8" s="518" customFormat="1" ht="15" hidden="1" customHeight="1">
      <c r="A527" s="542"/>
      <c r="B527" s="527" t="s">
        <v>2918</v>
      </c>
      <c r="C527" s="453" t="s">
        <v>2917</v>
      </c>
      <c r="D527" s="961"/>
      <c r="E527" s="442">
        <f>F527-5</f>
        <v>43717</v>
      </c>
      <c r="F527" s="520">
        <f>F526+7</f>
        <v>43722</v>
      </c>
      <c r="G527" s="541">
        <f>F527+46</f>
        <v>43768</v>
      </c>
      <c r="H527" s="526"/>
    </row>
    <row r="528" spans="1:8" s="518" customFormat="1" ht="15" hidden="1" customHeight="1">
      <c r="A528" s="542"/>
      <c r="B528" s="527" t="s">
        <v>2916</v>
      </c>
      <c r="C528" s="427" t="s">
        <v>2915</v>
      </c>
      <c r="D528" s="961"/>
      <c r="E528" s="442">
        <f>F528-5</f>
        <v>43724</v>
      </c>
      <c r="F528" s="520">
        <f>F527+7</f>
        <v>43729</v>
      </c>
      <c r="G528" s="541">
        <f>F528+46</f>
        <v>43775</v>
      </c>
    </row>
    <row r="529" spans="1:8" s="518" customFormat="1" ht="15.75" hidden="1" customHeight="1">
      <c r="A529" s="542"/>
      <c r="B529" s="527" t="s">
        <v>2914</v>
      </c>
      <c r="C529" s="427" t="s">
        <v>2913</v>
      </c>
      <c r="D529" s="961"/>
      <c r="E529" s="442">
        <f>F529-5</f>
        <v>43731</v>
      </c>
      <c r="F529" s="520">
        <f>F528+7</f>
        <v>43736</v>
      </c>
      <c r="G529" s="541">
        <f>F529+46</f>
        <v>43782</v>
      </c>
    </row>
    <row r="530" spans="1:8" s="518" customFormat="1" ht="15.75" hidden="1" customHeight="1">
      <c r="A530" s="542"/>
      <c r="B530" s="521" t="s">
        <v>2912</v>
      </c>
      <c r="C530" s="427" t="s">
        <v>2911</v>
      </c>
      <c r="D530" s="962"/>
      <c r="E530" s="442">
        <f>F530-5</f>
        <v>43738</v>
      </c>
      <c r="F530" s="520">
        <f>F529+7</f>
        <v>43743</v>
      </c>
      <c r="G530" s="541">
        <f>F530+46</f>
        <v>43789</v>
      </c>
    </row>
    <row r="531" spans="1:8" s="518" customFormat="1" ht="15" hidden="1">
      <c r="A531" s="542"/>
      <c r="B531" s="1013" t="s">
        <v>22</v>
      </c>
      <c r="C531" s="1007" t="s">
        <v>23</v>
      </c>
      <c r="D531" s="1009" t="s">
        <v>7</v>
      </c>
      <c r="E531" s="444" t="s">
        <v>2554</v>
      </c>
      <c r="F531" s="535" t="s">
        <v>8</v>
      </c>
      <c r="G531" s="535" t="s">
        <v>117</v>
      </c>
    </row>
    <row r="532" spans="1:8" s="518" customFormat="1" ht="15" hidden="1">
      <c r="A532" s="542"/>
      <c r="B532" s="1014"/>
      <c r="C532" s="1008"/>
      <c r="D532" s="1010"/>
      <c r="E532" s="444" t="s">
        <v>2553</v>
      </c>
      <c r="F532" s="534" t="s">
        <v>26</v>
      </c>
      <c r="G532" s="534" t="s">
        <v>27</v>
      </c>
    </row>
    <row r="533" spans="1:8" s="518" customFormat="1" ht="15" hidden="1">
      <c r="A533" s="542"/>
      <c r="B533" s="527" t="s">
        <v>2910</v>
      </c>
      <c r="C533" s="427" t="s">
        <v>2910</v>
      </c>
      <c r="D533" s="960" t="s">
        <v>2899</v>
      </c>
      <c r="E533" s="442">
        <f>F533-5</f>
        <v>44105</v>
      </c>
      <c r="F533" s="520">
        <v>44110</v>
      </c>
      <c r="G533" s="541">
        <f>F533+46</f>
        <v>44156</v>
      </c>
    </row>
    <row r="534" spans="1:8" s="518" customFormat="1" ht="15" hidden="1" customHeight="1">
      <c r="A534" s="542"/>
      <c r="B534" s="527" t="s">
        <v>2909</v>
      </c>
      <c r="C534" s="453" t="s">
        <v>2908</v>
      </c>
      <c r="D534" s="961"/>
      <c r="E534" s="442">
        <f>F534-5</f>
        <v>44112</v>
      </c>
      <c r="F534" s="520">
        <f>F533+7</f>
        <v>44117</v>
      </c>
      <c r="G534" s="541">
        <f>F534+46</f>
        <v>44163</v>
      </c>
      <c r="H534" s="526"/>
    </row>
    <row r="535" spans="1:8" s="518" customFormat="1" ht="15" hidden="1" customHeight="1">
      <c r="A535" s="542"/>
      <c r="B535" s="527" t="s">
        <v>2907</v>
      </c>
      <c r="C535" s="427" t="s">
        <v>2906</v>
      </c>
      <c r="D535" s="961"/>
      <c r="E535" s="442">
        <f>F535-5</f>
        <v>44119</v>
      </c>
      <c r="F535" s="520">
        <f>F534+7</f>
        <v>44124</v>
      </c>
      <c r="G535" s="541">
        <f>F535+46</f>
        <v>44170</v>
      </c>
    </row>
    <row r="536" spans="1:8" s="518" customFormat="1" ht="15.75" hidden="1" customHeight="1">
      <c r="A536" s="542"/>
      <c r="B536" s="527" t="s">
        <v>2905</v>
      </c>
      <c r="C536" s="427" t="s">
        <v>2904</v>
      </c>
      <c r="D536" s="961"/>
      <c r="E536" s="442">
        <f>F536-5</f>
        <v>44126</v>
      </c>
      <c r="F536" s="520">
        <f>F535+7</f>
        <v>44131</v>
      </c>
      <c r="G536" s="541">
        <f>F536+46</f>
        <v>44177</v>
      </c>
    </row>
    <row r="537" spans="1:8" s="518" customFormat="1" ht="15.75" hidden="1" customHeight="1">
      <c r="A537" s="542"/>
      <c r="B537" s="527" t="s">
        <v>2903</v>
      </c>
      <c r="C537" s="427" t="s">
        <v>2902</v>
      </c>
      <c r="D537" s="962"/>
      <c r="E537" s="442">
        <f>F537-5</f>
        <v>44133</v>
      </c>
      <c r="F537" s="520">
        <f>F536+7</f>
        <v>44138</v>
      </c>
      <c r="G537" s="541">
        <f>F537+46</f>
        <v>44184</v>
      </c>
    </row>
    <row r="538" spans="1:8" s="518" customFormat="1" ht="15">
      <c r="A538" s="542"/>
      <c r="B538" s="978" t="s">
        <v>2889</v>
      </c>
      <c r="C538" s="1007" t="s">
        <v>23</v>
      </c>
      <c r="D538" s="1009" t="s">
        <v>7</v>
      </c>
      <c r="E538" s="444" t="s">
        <v>2554</v>
      </c>
      <c r="F538" s="535" t="s">
        <v>8</v>
      </c>
      <c r="G538" s="535" t="s">
        <v>117</v>
      </c>
    </row>
    <row r="539" spans="1:8" s="518" customFormat="1" ht="15">
      <c r="A539" s="542"/>
      <c r="B539" s="978"/>
      <c r="C539" s="1008"/>
      <c r="D539" s="1010"/>
      <c r="E539" s="444" t="s">
        <v>2553</v>
      </c>
      <c r="F539" s="534" t="s">
        <v>26</v>
      </c>
      <c r="G539" s="534" t="s">
        <v>27</v>
      </c>
    </row>
    <row r="540" spans="1:8" s="518" customFormat="1" ht="15">
      <c r="A540" s="542"/>
      <c r="B540" s="527" t="s">
        <v>2901</v>
      </c>
      <c r="C540" s="427" t="s">
        <v>2900</v>
      </c>
      <c r="D540" s="960" t="s">
        <v>2899</v>
      </c>
      <c r="E540" s="442">
        <f>F540-5</f>
        <v>45109</v>
      </c>
      <c r="F540" s="520">
        <v>45114</v>
      </c>
      <c r="G540" s="541">
        <f>F540+46</f>
        <v>45160</v>
      </c>
    </row>
    <row r="541" spans="1:8" s="518" customFormat="1" ht="15" customHeight="1">
      <c r="A541" s="542"/>
      <c r="B541" s="527" t="s">
        <v>2898</v>
      </c>
      <c r="C541" s="427" t="s">
        <v>2897</v>
      </c>
      <c r="D541" s="961"/>
      <c r="E541" s="442">
        <f>F541-5</f>
        <v>45116</v>
      </c>
      <c r="F541" s="520">
        <f>F540+7</f>
        <v>45121</v>
      </c>
      <c r="G541" s="541">
        <f>F541+46</f>
        <v>45167</v>
      </c>
      <c r="H541" s="526"/>
    </row>
    <row r="542" spans="1:8" s="518" customFormat="1" ht="15" customHeight="1">
      <c r="A542" s="542"/>
      <c r="B542" s="527" t="s">
        <v>2896</v>
      </c>
      <c r="C542" s="527" t="s">
        <v>2895</v>
      </c>
      <c r="D542" s="961"/>
      <c r="E542" s="442">
        <f>F542-5</f>
        <v>45123</v>
      </c>
      <c r="F542" s="520">
        <f>F541+7</f>
        <v>45128</v>
      </c>
      <c r="G542" s="541">
        <f>F542+46</f>
        <v>45174</v>
      </c>
    </row>
    <row r="543" spans="1:8" s="518" customFormat="1" ht="15.75" customHeight="1">
      <c r="A543" s="542"/>
      <c r="B543" s="527" t="s">
        <v>2894</v>
      </c>
      <c r="C543" s="427" t="s">
        <v>2893</v>
      </c>
      <c r="D543" s="961"/>
      <c r="E543" s="442">
        <f>F543-5</f>
        <v>45130</v>
      </c>
      <c r="F543" s="520">
        <f>F542+7</f>
        <v>45135</v>
      </c>
      <c r="G543" s="541">
        <f>F543+46</f>
        <v>45181</v>
      </c>
    </row>
    <row r="544" spans="1:8" s="518" customFormat="1" ht="15.75" customHeight="1">
      <c r="A544" s="542"/>
      <c r="B544" s="427" t="s">
        <v>2892</v>
      </c>
      <c r="C544" s="427" t="s">
        <v>2891</v>
      </c>
      <c r="D544" s="962"/>
      <c r="E544" s="442">
        <f>F544-5</f>
        <v>45137</v>
      </c>
      <c r="F544" s="520">
        <f>F543+7</f>
        <v>45142</v>
      </c>
      <c r="G544" s="541">
        <f>F544+46</f>
        <v>45188</v>
      </c>
    </row>
    <row r="545" spans="1:8" s="526" customFormat="1" ht="15" customHeight="1">
      <c r="A545" s="968" t="s">
        <v>2890</v>
      </c>
      <c r="B545" s="992"/>
      <c r="C545" s="507"/>
      <c r="D545" s="506"/>
      <c r="E545" s="506"/>
      <c r="F545" s="505"/>
      <c r="G545" s="505"/>
    </row>
    <row r="546" spans="1:8" s="518" customFormat="1" ht="15">
      <c r="A546" s="542"/>
      <c r="B546" s="978" t="s">
        <v>2889</v>
      </c>
      <c r="C546" s="986" t="s">
        <v>23</v>
      </c>
      <c r="D546" s="986" t="s">
        <v>7</v>
      </c>
      <c r="E546" s="444" t="s">
        <v>2554</v>
      </c>
      <c r="F546" s="527" t="s">
        <v>8</v>
      </c>
      <c r="G546" s="527" t="s">
        <v>119</v>
      </c>
    </row>
    <row r="547" spans="1:8" s="518" customFormat="1" ht="15">
      <c r="A547" s="542"/>
      <c r="B547" s="978"/>
      <c r="C547" s="987"/>
      <c r="D547" s="987"/>
      <c r="E547" s="444" t="s">
        <v>2553</v>
      </c>
      <c r="F547" s="527" t="s">
        <v>26</v>
      </c>
      <c r="G547" s="527" t="s">
        <v>27</v>
      </c>
    </row>
    <row r="548" spans="1:8" s="518" customFormat="1" ht="17.25" customHeight="1">
      <c r="A548" s="542"/>
      <c r="B548" s="527" t="s">
        <v>2888</v>
      </c>
      <c r="C548" s="427" t="s">
        <v>2887</v>
      </c>
      <c r="D548" s="988" t="s">
        <v>2886</v>
      </c>
      <c r="E548" s="442">
        <f t="shared" ref="E548:E560" si="0">F548-4</f>
        <v>45109</v>
      </c>
      <c r="F548" s="416">
        <v>45113</v>
      </c>
      <c r="G548" s="541">
        <f>F548+36</f>
        <v>45149</v>
      </c>
    </row>
    <row r="549" spans="1:8" s="518" customFormat="1" ht="17.25" customHeight="1">
      <c r="A549" s="542"/>
      <c r="B549" s="527"/>
      <c r="C549" s="427"/>
      <c r="D549" s="989"/>
      <c r="E549" s="442">
        <f t="shared" si="0"/>
        <v>45116</v>
      </c>
      <c r="F549" s="520">
        <f>F548+7</f>
        <v>45120</v>
      </c>
      <c r="G549" s="541">
        <f>F549+36</f>
        <v>45156</v>
      </c>
      <c r="H549" s="526"/>
    </row>
    <row r="550" spans="1:8" s="518" customFormat="1" ht="17.25" customHeight="1">
      <c r="A550" s="542"/>
      <c r="B550" s="527"/>
      <c r="C550" s="427"/>
      <c r="D550" s="989"/>
      <c r="E550" s="442">
        <f t="shared" si="0"/>
        <v>45123</v>
      </c>
      <c r="F550" s="520">
        <f>F549+7</f>
        <v>45127</v>
      </c>
      <c r="G550" s="541">
        <f>F550+36</f>
        <v>45163</v>
      </c>
    </row>
    <row r="551" spans="1:8" s="518" customFormat="1" ht="17.25" customHeight="1">
      <c r="A551" s="542"/>
      <c r="B551" s="428"/>
      <c r="C551" s="427"/>
      <c r="D551" s="989"/>
      <c r="E551" s="442">
        <f t="shared" si="0"/>
        <v>45130</v>
      </c>
      <c r="F551" s="520">
        <f>F550+7</f>
        <v>45134</v>
      </c>
      <c r="G551" s="541">
        <f>F551+36</f>
        <v>45170</v>
      </c>
    </row>
    <row r="552" spans="1:8" s="518" customFormat="1" ht="17.25" customHeight="1">
      <c r="A552" s="542"/>
      <c r="B552" s="527"/>
      <c r="C552" s="427"/>
      <c r="D552" s="990"/>
      <c r="E552" s="442">
        <f t="shared" si="0"/>
        <v>45137</v>
      </c>
      <c r="F552" s="520">
        <f>F551+7</f>
        <v>45141</v>
      </c>
      <c r="G552" s="541">
        <f>F552+36</f>
        <v>45177</v>
      </c>
    </row>
    <row r="553" spans="1:8" s="526" customFormat="1" ht="15" hidden="1">
      <c r="A553" s="968" t="s">
        <v>2885</v>
      </c>
      <c r="B553" s="992"/>
      <c r="C553" s="532"/>
      <c r="D553" s="480"/>
      <c r="E553" s="442">
        <f t="shared" si="0"/>
        <v>-4</v>
      </c>
      <c r="F553" s="484"/>
      <c r="G553" s="484"/>
    </row>
    <row r="554" spans="1:8" s="518" customFormat="1" ht="15" hidden="1">
      <c r="A554" s="528"/>
      <c r="B554" s="1003" t="s">
        <v>22</v>
      </c>
      <c r="C554" s="986" t="s">
        <v>23</v>
      </c>
      <c r="D554" s="1005" t="s">
        <v>7</v>
      </c>
      <c r="E554" s="442" t="e">
        <f t="shared" si="0"/>
        <v>#VALUE!</v>
      </c>
      <c r="F554" s="527" t="s">
        <v>8</v>
      </c>
      <c r="G554" s="538" t="s">
        <v>115</v>
      </c>
    </row>
    <row r="555" spans="1:8" s="518" customFormat="1" ht="15" hidden="1">
      <c r="A555" s="528"/>
      <c r="B555" s="1004"/>
      <c r="C555" s="987"/>
      <c r="D555" s="1006"/>
      <c r="E555" s="442" t="e">
        <f t="shared" si="0"/>
        <v>#VALUE!</v>
      </c>
      <c r="F555" s="527" t="s">
        <v>26</v>
      </c>
      <c r="G555" s="534" t="s">
        <v>27</v>
      </c>
    </row>
    <row r="556" spans="1:8" s="518" customFormat="1" ht="15" hidden="1">
      <c r="A556" s="528"/>
      <c r="B556" s="527"/>
      <c r="C556" s="427"/>
      <c r="D556" s="960" t="s">
        <v>2884</v>
      </c>
      <c r="E556" s="442">
        <f t="shared" si="0"/>
        <v>44224</v>
      </c>
      <c r="F556" s="520">
        <v>44228</v>
      </c>
      <c r="G556" s="520">
        <f>F556+53</f>
        <v>44281</v>
      </c>
    </row>
    <row r="557" spans="1:8" s="518" customFormat="1" ht="15.75" hidden="1" customHeight="1">
      <c r="A557" s="528"/>
      <c r="B557" s="527"/>
      <c r="C557" s="453"/>
      <c r="D557" s="961"/>
      <c r="E557" s="442">
        <f t="shared" si="0"/>
        <v>44231</v>
      </c>
      <c r="F557" s="520">
        <f>F556+7</f>
        <v>44235</v>
      </c>
      <c r="G557" s="520">
        <f>F557+53</f>
        <v>44288</v>
      </c>
    </row>
    <row r="558" spans="1:8" s="518" customFormat="1" ht="15" hidden="1" customHeight="1">
      <c r="A558" s="528"/>
      <c r="B558" s="527"/>
      <c r="C558" s="427"/>
      <c r="D558" s="961"/>
      <c r="E558" s="442">
        <f t="shared" si="0"/>
        <v>44238</v>
      </c>
      <c r="F558" s="520">
        <f>F557+7</f>
        <v>44242</v>
      </c>
      <c r="G558" s="520">
        <f>F558+53</f>
        <v>44295</v>
      </c>
      <c r="H558" s="526"/>
    </row>
    <row r="559" spans="1:8" s="518" customFormat="1" ht="15" hidden="1" customHeight="1">
      <c r="A559" s="528"/>
      <c r="B559" s="527"/>
      <c r="C559" s="453"/>
      <c r="D559" s="961"/>
      <c r="E559" s="442">
        <f t="shared" si="0"/>
        <v>44245</v>
      </c>
      <c r="F559" s="520">
        <f>F558+7</f>
        <v>44249</v>
      </c>
      <c r="G559" s="520">
        <f>F559+53</f>
        <v>44302</v>
      </c>
    </row>
    <row r="560" spans="1:8" s="518" customFormat="1" ht="15" hidden="1" customHeight="1">
      <c r="A560" s="528"/>
      <c r="B560" s="527"/>
      <c r="C560" s="427"/>
      <c r="D560" s="962"/>
      <c r="E560" s="442">
        <f t="shared" si="0"/>
        <v>44252</v>
      </c>
      <c r="F560" s="520">
        <f>F559+7</f>
        <v>44256</v>
      </c>
      <c r="G560" s="520">
        <f>F560+53</f>
        <v>44309</v>
      </c>
    </row>
    <row r="561" spans="1:7" s="540" customFormat="1" ht="17.100000000000001" hidden="1" customHeight="1">
      <c r="A561" s="968" t="s">
        <v>1605</v>
      </c>
      <c r="B561" s="992"/>
      <c r="C561" s="507"/>
      <c r="D561" s="506"/>
      <c r="E561" s="506"/>
      <c r="F561" s="505"/>
      <c r="G561" s="505"/>
    </row>
    <row r="562" spans="1:7" s="518" customFormat="1" ht="15" hidden="1">
      <c r="A562" s="528"/>
      <c r="B562" s="1003" t="s">
        <v>22</v>
      </c>
      <c r="C562" s="1001" t="s">
        <v>23</v>
      </c>
      <c r="D562" s="996" t="s">
        <v>7</v>
      </c>
      <c r="E562" s="444" t="s">
        <v>2554</v>
      </c>
      <c r="F562" s="535" t="s">
        <v>8</v>
      </c>
      <c r="G562" s="538" t="s">
        <v>1604</v>
      </c>
    </row>
    <row r="563" spans="1:7" s="518" customFormat="1" ht="15" hidden="1">
      <c r="A563" s="528"/>
      <c r="B563" s="1004"/>
      <c r="C563" s="1002"/>
      <c r="D563" s="985"/>
      <c r="E563" s="499" t="s">
        <v>2553</v>
      </c>
      <c r="F563" s="537" t="s">
        <v>26</v>
      </c>
      <c r="G563" s="534" t="s">
        <v>27</v>
      </c>
    </row>
    <row r="564" spans="1:7" s="518" customFormat="1" ht="15" hidden="1" customHeight="1">
      <c r="A564" s="528"/>
      <c r="B564" s="453" t="s">
        <v>2883</v>
      </c>
      <c r="C564" s="453" t="s">
        <v>2882</v>
      </c>
      <c r="D564" s="988" t="s">
        <v>87</v>
      </c>
      <c r="E564" s="441">
        <f>F564-5</f>
        <v>44072</v>
      </c>
      <c r="F564" s="520">
        <v>44077</v>
      </c>
      <c r="G564" s="520">
        <f>F564+40</f>
        <v>44117</v>
      </c>
    </row>
    <row r="565" spans="1:7" s="518" customFormat="1" ht="15" hidden="1">
      <c r="A565" s="528"/>
      <c r="B565" s="453" t="s">
        <v>2881</v>
      </c>
      <c r="C565" s="453" t="s">
        <v>2879</v>
      </c>
      <c r="D565" s="989"/>
      <c r="E565" s="441">
        <f>F565-5</f>
        <v>44079</v>
      </c>
      <c r="F565" s="520">
        <f>F564+7</f>
        <v>44084</v>
      </c>
      <c r="G565" s="520">
        <f>F565+40</f>
        <v>44124</v>
      </c>
    </row>
    <row r="566" spans="1:7" s="518" customFormat="1" ht="15" hidden="1">
      <c r="A566" s="528"/>
      <c r="B566" s="453" t="s">
        <v>2880</v>
      </c>
      <c r="C566" s="453" t="s">
        <v>2879</v>
      </c>
      <c r="D566" s="989"/>
      <c r="E566" s="441">
        <f>F566-5</f>
        <v>44086</v>
      </c>
      <c r="F566" s="520">
        <f>F565+7</f>
        <v>44091</v>
      </c>
      <c r="G566" s="520">
        <f>F566+40</f>
        <v>44131</v>
      </c>
    </row>
    <row r="567" spans="1:7" s="518" customFormat="1" ht="15" hidden="1">
      <c r="A567" s="528"/>
      <c r="B567" s="453" t="s">
        <v>2878</v>
      </c>
      <c r="C567" s="539" t="s">
        <v>2877</v>
      </c>
      <c r="D567" s="989"/>
      <c r="E567" s="441">
        <f>F567-5</f>
        <v>44093</v>
      </c>
      <c r="F567" s="520">
        <f>F566+7</f>
        <v>44098</v>
      </c>
      <c r="G567" s="520">
        <f>F567+40</f>
        <v>44138</v>
      </c>
    </row>
    <row r="568" spans="1:7" s="518" customFormat="1" ht="15" hidden="1">
      <c r="A568" s="528"/>
      <c r="B568" s="453" t="s">
        <v>2876</v>
      </c>
      <c r="C568" s="539" t="s">
        <v>2875</v>
      </c>
      <c r="D568" s="990"/>
      <c r="E568" s="441">
        <f>F568-5</f>
        <v>44100</v>
      </c>
      <c r="F568" s="520">
        <f>F567+7</f>
        <v>44105</v>
      </c>
      <c r="G568" s="520">
        <f>F568+40</f>
        <v>44145</v>
      </c>
    </row>
    <row r="569" spans="1:7" s="518" customFormat="1" ht="15" hidden="1">
      <c r="A569" s="528"/>
      <c r="B569" s="1000" t="s">
        <v>2591</v>
      </c>
      <c r="C569" s="1001" t="s">
        <v>23</v>
      </c>
      <c r="D569" s="996" t="s">
        <v>7</v>
      </c>
      <c r="E569" s="444" t="s">
        <v>2554</v>
      </c>
      <c r="F569" s="535" t="s">
        <v>8</v>
      </c>
      <c r="G569" s="538" t="s">
        <v>1604</v>
      </c>
    </row>
    <row r="570" spans="1:7" s="518" customFormat="1" ht="15" hidden="1">
      <c r="A570" s="528"/>
      <c r="B570" s="1000"/>
      <c r="C570" s="1002"/>
      <c r="D570" s="985"/>
      <c r="E570" s="499" t="s">
        <v>2553</v>
      </c>
      <c r="F570" s="537" t="s">
        <v>26</v>
      </c>
      <c r="G570" s="534" t="s">
        <v>27</v>
      </c>
    </row>
    <row r="571" spans="1:7" s="518" customFormat="1" ht="15" hidden="1">
      <c r="A571" s="528"/>
      <c r="B571" s="527" t="s">
        <v>2874</v>
      </c>
      <c r="C571" s="427" t="s">
        <v>2873</v>
      </c>
      <c r="D571" s="988" t="s">
        <v>2680</v>
      </c>
      <c r="E571" s="441">
        <f>F571-5</f>
        <v>45074</v>
      </c>
      <c r="F571" s="520">
        <v>45079</v>
      </c>
      <c r="G571" s="520">
        <f>F571+36</f>
        <v>45115</v>
      </c>
    </row>
    <row r="572" spans="1:7" s="518" customFormat="1" ht="15" hidden="1">
      <c r="A572" s="528"/>
      <c r="B572" s="527" t="s">
        <v>2872</v>
      </c>
      <c r="C572" s="427" t="s">
        <v>2871</v>
      </c>
      <c r="D572" s="989"/>
      <c r="E572" s="441">
        <f>F572-5</f>
        <v>45081</v>
      </c>
      <c r="F572" s="520">
        <f>F571+7</f>
        <v>45086</v>
      </c>
      <c r="G572" s="520">
        <f>F572+36</f>
        <v>45122</v>
      </c>
    </row>
    <row r="573" spans="1:7" s="518" customFormat="1" ht="15" hidden="1">
      <c r="A573" s="528"/>
      <c r="B573" s="527" t="s">
        <v>2870</v>
      </c>
      <c r="C573" s="527" t="s">
        <v>2869</v>
      </c>
      <c r="D573" s="989"/>
      <c r="E573" s="441">
        <f>F573-5</f>
        <v>45088</v>
      </c>
      <c r="F573" s="520">
        <f>F572+7</f>
        <v>45093</v>
      </c>
      <c r="G573" s="520">
        <f>F573+36</f>
        <v>45129</v>
      </c>
    </row>
    <row r="574" spans="1:7" s="518" customFormat="1" ht="15" hidden="1">
      <c r="A574" s="528"/>
      <c r="B574" s="527" t="s">
        <v>2868</v>
      </c>
      <c r="C574" s="427" t="s">
        <v>2867</v>
      </c>
      <c r="D574" s="989"/>
      <c r="E574" s="441">
        <f>F574-5</f>
        <v>45095</v>
      </c>
      <c r="F574" s="520">
        <f>F573+7</f>
        <v>45100</v>
      </c>
      <c r="G574" s="520">
        <f>F574+36</f>
        <v>45136</v>
      </c>
    </row>
    <row r="575" spans="1:7" s="518" customFormat="1" ht="15" hidden="1">
      <c r="A575" s="528"/>
      <c r="B575" s="427" t="s">
        <v>2866</v>
      </c>
      <c r="C575" s="427" t="s">
        <v>2865</v>
      </c>
      <c r="D575" s="990"/>
      <c r="E575" s="441">
        <f>F575-5</f>
        <v>45102</v>
      </c>
      <c r="F575" s="520">
        <f>F574+7</f>
        <v>45107</v>
      </c>
      <c r="G575" s="520">
        <f>F575+36</f>
        <v>45143</v>
      </c>
    </row>
    <row r="576" spans="1:7" s="526" customFormat="1" ht="14.1" customHeight="1">
      <c r="A576" s="968" t="s">
        <v>2864</v>
      </c>
      <c r="B576" s="992"/>
      <c r="C576" s="507"/>
      <c r="D576" s="506"/>
      <c r="E576" s="506"/>
      <c r="F576" s="505"/>
      <c r="G576" s="505"/>
    </row>
    <row r="577" spans="1:8" s="518" customFormat="1" ht="15">
      <c r="A577" s="528"/>
      <c r="B577" s="978" t="s">
        <v>2591</v>
      </c>
      <c r="C577" s="984" t="s">
        <v>23</v>
      </c>
      <c r="D577" s="996" t="s">
        <v>7</v>
      </c>
      <c r="E577" s="444" t="s">
        <v>2554</v>
      </c>
      <c r="F577" s="535" t="s">
        <v>8</v>
      </c>
      <c r="G577" s="535" t="s">
        <v>204</v>
      </c>
    </row>
    <row r="578" spans="1:8" s="518" customFormat="1" ht="15">
      <c r="A578" s="528"/>
      <c r="B578" s="978"/>
      <c r="C578" s="985"/>
      <c r="D578" s="997"/>
      <c r="E578" s="444" t="s">
        <v>2553</v>
      </c>
      <c r="F578" s="534" t="s">
        <v>26</v>
      </c>
      <c r="G578" s="534" t="s">
        <v>27</v>
      </c>
    </row>
    <row r="579" spans="1:8" s="518" customFormat="1" ht="15">
      <c r="A579" s="528"/>
      <c r="B579" s="529" t="s">
        <v>2862</v>
      </c>
      <c r="C579" s="427" t="s">
        <v>2846</v>
      </c>
      <c r="D579" s="960" t="s">
        <v>87</v>
      </c>
      <c r="E579" s="533">
        <f>F579-5</f>
        <v>45103</v>
      </c>
      <c r="F579" s="520">
        <v>45108</v>
      </c>
      <c r="G579" s="536">
        <f>F579+28</f>
        <v>45136</v>
      </c>
    </row>
    <row r="580" spans="1:8" s="518" customFormat="1" ht="15">
      <c r="A580" s="528"/>
      <c r="B580" s="529" t="s">
        <v>2845</v>
      </c>
      <c r="C580" s="427" t="s">
        <v>2844</v>
      </c>
      <c r="D580" s="961"/>
      <c r="E580" s="533">
        <f>F580-5</f>
        <v>45110</v>
      </c>
      <c r="F580" s="520">
        <f>F579+7</f>
        <v>45115</v>
      </c>
      <c r="G580" s="536">
        <f>F580+28</f>
        <v>45143</v>
      </c>
    </row>
    <row r="581" spans="1:8" s="518" customFormat="1" ht="15">
      <c r="A581" s="528"/>
      <c r="B581" s="527" t="s">
        <v>2843</v>
      </c>
      <c r="C581" s="427" t="s">
        <v>2842</v>
      </c>
      <c r="D581" s="961"/>
      <c r="E581" s="533">
        <f>F581-5</f>
        <v>45117</v>
      </c>
      <c r="F581" s="520">
        <f>F580+7</f>
        <v>45122</v>
      </c>
      <c r="G581" s="536">
        <f>F581+28</f>
        <v>45150</v>
      </c>
    </row>
    <row r="582" spans="1:8" s="518" customFormat="1" ht="15">
      <c r="A582" s="528"/>
      <c r="B582" s="529" t="s">
        <v>2861</v>
      </c>
      <c r="C582" s="453" t="s">
        <v>2840</v>
      </c>
      <c r="D582" s="961"/>
      <c r="E582" s="533">
        <f>F582-5</f>
        <v>45124</v>
      </c>
      <c r="F582" s="520">
        <f>F581+7</f>
        <v>45129</v>
      </c>
      <c r="G582" s="536">
        <f>F582+28</f>
        <v>45157</v>
      </c>
      <c r="H582" s="526"/>
    </row>
    <row r="583" spans="1:8" s="518" customFormat="1" ht="15">
      <c r="A583" s="528"/>
      <c r="B583" s="527" t="s">
        <v>2839</v>
      </c>
      <c r="C583" s="453" t="s">
        <v>2838</v>
      </c>
      <c r="D583" s="962"/>
      <c r="E583" s="533">
        <f>F583-5</f>
        <v>45131</v>
      </c>
      <c r="F583" s="520">
        <f>F582+7</f>
        <v>45136</v>
      </c>
      <c r="G583" s="536">
        <f>F583+28</f>
        <v>45164</v>
      </c>
      <c r="H583" s="526"/>
    </row>
    <row r="584" spans="1:8" s="518" customFormat="1" ht="15">
      <c r="A584" s="528"/>
      <c r="B584" s="998" t="s">
        <v>2591</v>
      </c>
      <c r="C584" s="984" t="s">
        <v>23</v>
      </c>
      <c r="D584" s="996" t="s">
        <v>7</v>
      </c>
      <c r="E584" s="444" t="s">
        <v>2554</v>
      </c>
      <c r="F584" s="535" t="s">
        <v>8</v>
      </c>
      <c r="G584" s="535" t="s">
        <v>123</v>
      </c>
    </row>
    <row r="585" spans="1:8" s="518" customFormat="1" ht="15">
      <c r="A585" s="528"/>
      <c r="B585" s="999"/>
      <c r="C585" s="985"/>
      <c r="D585" s="997"/>
      <c r="E585" s="444" t="s">
        <v>2553</v>
      </c>
      <c r="F585" s="534" t="s">
        <v>26</v>
      </c>
      <c r="G585" s="534" t="s">
        <v>27</v>
      </c>
    </row>
    <row r="586" spans="1:8" s="518" customFormat="1" ht="15">
      <c r="A586" s="528"/>
      <c r="B586" s="527" t="s">
        <v>2857</v>
      </c>
      <c r="C586" s="427" t="s">
        <v>2564</v>
      </c>
      <c r="D586" s="994" t="s">
        <v>2680</v>
      </c>
      <c r="E586" s="533">
        <f>F586-5</f>
        <v>45109</v>
      </c>
      <c r="F586" s="520">
        <v>45114</v>
      </c>
      <c r="G586" s="520">
        <f>F586+42</f>
        <v>45156</v>
      </c>
      <c r="H586" s="526"/>
    </row>
    <row r="587" spans="1:8" s="518" customFormat="1" ht="15" customHeight="1">
      <c r="A587" s="528"/>
      <c r="B587" s="527" t="s">
        <v>2856</v>
      </c>
      <c r="C587" s="427" t="s">
        <v>2855</v>
      </c>
      <c r="D587" s="995"/>
      <c r="E587" s="533">
        <f>F587-5</f>
        <v>45116</v>
      </c>
      <c r="F587" s="520">
        <f>F586+7</f>
        <v>45121</v>
      </c>
      <c r="G587" s="520">
        <f>F587+42</f>
        <v>45163</v>
      </c>
    </row>
    <row r="588" spans="1:8" s="518" customFormat="1" ht="15" customHeight="1">
      <c r="A588" s="528"/>
      <c r="B588" s="527" t="s">
        <v>2854</v>
      </c>
      <c r="C588" s="527" t="s">
        <v>2853</v>
      </c>
      <c r="D588" s="995"/>
      <c r="E588" s="533">
        <f>F588-5</f>
        <v>45123</v>
      </c>
      <c r="F588" s="520">
        <f>F587+7</f>
        <v>45128</v>
      </c>
      <c r="G588" s="520">
        <f>F588+42</f>
        <v>45170</v>
      </c>
    </row>
    <row r="589" spans="1:8" s="518" customFormat="1" ht="15" customHeight="1">
      <c r="A589" s="528"/>
      <c r="B589" s="527" t="s">
        <v>2852</v>
      </c>
      <c r="C589" s="427" t="s">
        <v>2851</v>
      </c>
      <c r="D589" s="995"/>
      <c r="E589" s="533">
        <f>F589-5</f>
        <v>45130</v>
      </c>
      <c r="F589" s="520">
        <f>F588+7</f>
        <v>45135</v>
      </c>
      <c r="G589" s="520">
        <f>F589+42</f>
        <v>45177</v>
      </c>
    </row>
    <row r="590" spans="1:8" s="526" customFormat="1" ht="15.75" customHeight="1">
      <c r="A590" s="532"/>
      <c r="B590" s="427" t="s">
        <v>2850</v>
      </c>
      <c r="C590" s="427" t="s">
        <v>2849</v>
      </c>
      <c r="D590" s="990"/>
      <c r="E590" s="531">
        <f>F590-5</f>
        <v>45137</v>
      </c>
      <c r="F590" s="530">
        <f>F589+7</f>
        <v>45142</v>
      </c>
      <c r="G590" s="520">
        <f>F590+42</f>
        <v>45184</v>
      </c>
    </row>
    <row r="591" spans="1:8" s="526" customFormat="1" ht="15">
      <c r="A591" s="968" t="s">
        <v>2863</v>
      </c>
      <c r="B591" s="992"/>
      <c r="C591" s="507"/>
      <c r="D591" s="506"/>
      <c r="E591" s="506"/>
      <c r="F591" s="505"/>
      <c r="G591" s="505"/>
    </row>
    <row r="592" spans="1:8" s="518" customFormat="1" ht="15">
      <c r="A592" s="528"/>
      <c r="B592" s="978" t="s">
        <v>2591</v>
      </c>
      <c r="C592" s="984" t="s">
        <v>23</v>
      </c>
      <c r="D592" s="996" t="s">
        <v>7</v>
      </c>
      <c r="E592" s="444" t="s">
        <v>2554</v>
      </c>
      <c r="F592" s="535" t="s">
        <v>8</v>
      </c>
      <c r="G592" s="535" t="s">
        <v>2863</v>
      </c>
    </row>
    <row r="593" spans="1:8" s="518" customFormat="1" ht="15">
      <c r="A593" s="528"/>
      <c r="B593" s="978"/>
      <c r="C593" s="985"/>
      <c r="D593" s="997"/>
      <c r="E593" s="444" t="s">
        <v>2553</v>
      </c>
      <c r="F593" s="534" t="s">
        <v>26</v>
      </c>
      <c r="G593" s="534" t="s">
        <v>27</v>
      </c>
    </row>
    <row r="594" spans="1:8" s="518" customFormat="1" ht="15">
      <c r="A594" s="528"/>
      <c r="B594" s="529" t="s">
        <v>2862</v>
      </c>
      <c r="C594" s="427" t="s">
        <v>2846</v>
      </c>
      <c r="D594" s="994" t="s">
        <v>87</v>
      </c>
      <c r="E594" s="533">
        <f>F594-5</f>
        <v>45075</v>
      </c>
      <c r="F594" s="520">
        <v>45080</v>
      </c>
      <c r="G594" s="520">
        <f>F594+33</f>
        <v>45113</v>
      </c>
      <c r="H594" s="526"/>
    </row>
    <row r="595" spans="1:8" s="518" customFormat="1" ht="15" customHeight="1">
      <c r="A595" s="528"/>
      <c r="B595" s="529" t="s">
        <v>2845</v>
      </c>
      <c r="C595" s="427" t="s">
        <v>2844</v>
      </c>
      <c r="D595" s="995"/>
      <c r="E595" s="533">
        <f>F595-5</f>
        <v>45082</v>
      </c>
      <c r="F595" s="520">
        <f>F594+7</f>
        <v>45087</v>
      </c>
      <c r="G595" s="520">
        <f>F595+33</f>
        <v>45120</v>
      </c>
    </row>
    <row r="596" spans="1:8" s="518" customFormat="1" ht="15" customHeight="1">
      <c r="A596" s="528"/>
      <c r="B596" s="527" t="s">
        <v>2843</v>
      </c>
      <c r="C596" s="427" t="s">
        <v>2842</v>
      </c>
      <c r="D596" s="995"/>
      <c r="E596" s="533">
        <f>F596-5</f>
        <v>45089</v>
      </c>
      <c r="F596" s="520">
        <f>F595+7</f>
        <v>45094</v>
      </c>
      <c r="G596" s="520">
        <f>F596+33</f>
        <v>45127</v>
      </c>
    </row>
    <row r="597" spans="1:8" s="518" customFormat="1" ht="15" customHeight="1">
      <c r="A597" s="528"/>
      <c r="B597" s="529" t="s">
        <v>2861</v>
      </c>
      <c r="C597" s="453" t="s">
        <v>2840</v>
      </c>
      <c r="D597" s="995"/>
      <c r="E597" s="533">
        <f>F597-5</f>
        <v>45096</v>
      </c>
      <c r="F597" s="520">
        <f>F596+7</f>
        <v>45101</v>
      </c>
      <c r="G597" s="520">
        <f>F597+33</f>
        <v>45134</v>
      </c>
    </row>
    <row r="598" spans="1:8" s="526" customFormat="1" ht="15.75" customHeight="1">
      <c r="A598" s="532"/>
      <c r="B598" s="527" t="s">
        <v>2860</v>
      </c>
      <c r="C598" s="453" t="s">
        <v>2838</v>
      </c>
      <c r="D598" s="990"/>
      <c r="E598" s="531">
        <f>F598-5</f>
        <v>45103</v>
      </c>
      <c r="F598" s="530">
        <f>F597+7</f>
        <v>45108</v>
      </c>
      <c r="G598" s="520">
        <f>F598+33</f>
        <v>45141</v>
      </c>
    </row>
    <row r="599" spans="1:8" s="526" customFormat="1" ht="15">
      <c r="A599" s="968" t="s">
        <v>2859</v>
      </c>
      <c r="B599" s="992"/>
      <c r="C599" s="507"/>
      <c r="D599" s="506" t="s">
        <v>621</v>
      </c>
      <c r="E599" s="506"/>
      <c r="F599" s="505"/>
      <c r="G599" s="505"/>
    </row>
    <row r="600" spans="1:8" s="518" customFormat="1" ht="15" hidden="1">
      <c r="A600" s="528"/>
      <c r="B600" s="963" t="s">
        <v>22</v>
      </c>
      <c r="C600" s="986" t="s">
        <v>23</v>
      </c>
      <c r="D600" s="986" t="s">
        <v>7</v>
      </c>
      <c r="E600" s="444" t="s">
        <v>2554</v>
      </c>
      <c r="F600" s="527" t="s">
        <v>8</v>
      </c>
      <c r="G600" s="527" t="s">
        <v>124</v>
      </c>
      <c r="H600" s="526"/>
    </row>
    <row r="601" spans="1:8" s="518" customFormat="1" ht="15" hidden="1">
      <c r="A601" s="528"/>
      <c r="B601" s="993"/>
      <c r="C601" s="987"/>
      <c r="D601" s="987"/>
      <c r="E601" s="444" t="s">
        <v>2553</v>
      </c>
      <c r="F601" s="527" t="s">
        <v>26</v>
      </c>
      <c r="G601" s="527" t="s">
        <v>27</v>
      </c>
    </row>
    <row r="602" spans="1:8" s="518" customFormat="1" ht="15" hidden="1">
      <c r="A602" s="528"/>
      <c r="B602" s="529" t="s">
        <v>2836</v>
      </c>
      <c r="C602" s="427" t="s">
        <v>2835</v>
      </c>
      <c r="D602" s="988" t="s">
        <v>114</v>
      </c>
      <c r="E602" s="442">
        <f>F602-5</f>
        <v>44045</v>
      </c>
      <c r="F602" s="520">
        <v>44050</v>
      </c>
      <c r="G602" s="520">
        <f>F602+22</f>
        <v>44072</v>
      </c>
    </row>
    <row r="603" spans="1:8" s="518" customFormat="1" ht="15" hidden="1">
      <c r="A603" s="528"/>
      <c r="B603" s="527" t="s">
        <v>2834</v>
      </c>
      <c r="C603" s="427" t="s">
        <v>2833</v>
      </c>
      <c r="D603" s="989"/>
      <c r="E603" s="442">
        <f>F603-5</f>
        <v>44052</v>
      </c>
      <c r="F603" s="520">
        <f>F602+7</f>
        <v>44057</v>
      </c>
      <c r="G603" s="520">
        <f>F603+22</f>
        <v>44079</v>
      </c>
    </row>
    <row r="604" spans="1:8" s="518" customFormat="1" ht="15" hidden="1">
      <c r="A604" s="528"/>
      <c r="B604" s="527" t="s">
        <v>2832</v>
      </c>
      <c r="C604" s="427" t="s">
        <v>2858</v>
      </c>
      <c r="D604" s="989"/>
      <c r="E604" s="442">
        <f>F604-5</f>
        <v>44059</v>
      </c>
      <c r="F604" s="520">
        <f>F603+7</f>
        <v>44064</v>
      </c>
      <c r="G604" s="520">
        <f>F604+22</f>
        <v>44086</v>
      </c>
    </row>
    <row r="605" spans="1:8" s="518" customFormat="1" ht="15" hidden="1">
      <c r="A605" s="528"/>
      <c r="B605" s="527" t="s">
        <v>2581</v>
      </c>
      <c r="C605" s="427" t="s">
        <v>2580</v>
      </c>
      <c r="D605" s="989"/>
      <c r="E605" s="442">
        <f>F605-5</f>
        <v>44066</v>
      </c>
      <c r="F605" s="520">
        <f>F604+7</f>
        <v>44071</v>
      </c>
      <c r="G605" s="520">
        <f>F605+22</f>
        <v>44093</v>
      </c>
    </row>
    <row r="606" spans="1:8" s="518" customFormat="1" ht="15" hidden="1">
      <c r="A606" s="528"/>
      <c r="B606" s="527" t="s">
        <v>2581</v>
      </c>
      <c r="C606" s="427" t="s">
        <v>2580</v>
      </c>
      <c r="D606" s="990"/>
      <c r="E606" s="442">
        <f>F606-5</f>
        <v>44073</v>
      </c>
      <c r="F606" s="520">
        <f>F605+7</f>
        <v>44078</v>
      </c>
      <c r="G606" s="520">
        <f>F606+22</f>
        <v>44100</v>
      </c>
    </row>
    <row r="607" spans="1:8" s="518" customFormat="1" ht="15">
      <c r="A607" s="528"/>
      <c r="B607" s="978" t="s">
        <v>2591</v>
      </c>
      <c r="C607" s="986" t="s">
        <v>23</v>
      </c>
      <c r="D607" s="986" t="s">
        <v>7</v>
      </c>
      <c r="E607" s="444" t="s">
        <v>2554</v>
      </c>
      <c r="F607" s="527" t="s">
        <v>8</v>
      </c>
      <c r="G607" s="527" t="s">
        <v>124</v>
      </c>
      <c r="H607" s="526"/>
    </row>
    <row r="608" spans="1:8" s="518" customFormat="1" ht="15">
      <c r="A608" s="528"/>
      <c r="B608" s="978"/>
      <c r="C608" s="987"/>
      <c r="D608" s="987"/>
      <c r="E608" s="444" t="s">
        <v>2553</v>
      </c>
      <c r="F608" s="527" t="s">
        <v>26</v>
      </c>
      <c r="G608" s="527" t="s">
        <v>27</v>
      </c>
    </row>
    <row r="609" spans="1:8" s="518" customFormat="1" ht="15">
      <c r="A609" s="528"/>
      <c r="B609" s="527" t="s">
        <v>2857</v>
      </c>
      <c r="C609" s="427" t="s">
        <v>2564</v>
      </c>
      <c r="D609" s="988" t="s">
        <v>2680</v>
      </c>
      <c r="E609" s="442">
        <f>F609-5</f>
        <v>45109</v>
      </c>
      <c r="F609" s="520">
        <v>45114</v>
      </c>
      <c r="G609" s="520">
        <f>F609+22</f>
        <v>45136</v>
      </c>
    </row>
    <row r="610" spans="1:8" s="518" customFormat="1" ht="15">
      <c r="A610" s="528"/>
      <c r="B610" s="527" t="s">
        <v>2856</v>
      </c>
      <c r="C610" s="427" t="s">
        <v>2855</v>
      </c>
      <c r="D610" s="989"/>
      <c r="E610" s="442">
        <f>F610-5</f>
        <v>45116</v>
      </c>
      <c r="F610" s="520">
        <f>F609+7</f>
        <v>45121</v>
      </c>
      <c r="G610" s="520">
        <f>F610+22</f>
        <v>45143</v>
      </c>
    </row>
    <row r="611" spans="1:8" s="518" customFormat="1" ht="15">
      <c r="A611" s="528"/>
      <c r="B611" s="527" t="s">
        <v>2854</v>
      </c>
      <c r="C611" s="527" t="s">
        <v>2853</v>
      </c>
      <c r="D611" s="989"/>
      <c r="E611" s="442">
        <f>F611-5</f>
        <v>45123</v>
      </c>
      <c r="F611" s="520">
        <f>F610+7</f>
        <v>45128</v>
      </c>
      <c r="G611" s="520">
        <f>F611+22</f>
        <v>45150</v>
      </c>
    </row>
    <row r="612" spans="1:8" s="518" customFormat="1" ht="15">
      <c r="A612" s="528"/>
      <c r="B612" s="527" t="s">
        <v>2852</v>
      </c>
      <c r="C612" s="427" t="s">
        <v>2851</v>
      </c>
      <c r="D612" s="989"/>
      <c r="E612" s="442">
        <f>F612-5</f>
        <v>45130</v>
      </c>
      <c r="F612" s="520">
        <f>F611+7</f>
        <v>45135</v>
      </c>
      <c r="G612" s="520">
        <f>F612+22</f>
        <v>45157</v>
      </c>
    </row>
    <row r="613" spans="1:8" s="518" customFormat="1" ht="15">
      <c r="A613" s="528"/>
      <c r="B613" s="427" t="s">
        <v>2850</v>
      </c>
      <c r="C613" s="427" t="s">
        <v>2849</v>
      </c>
      <c r="D613" s="990"/>
      <c r="E613" s="442">
        <f>F613-5</f>
        <v>45137</v>
      </c>
      <c r="F613" s="520">
        <f>F612+7</f>
        <v>45142</v>
      </c>
      <c r="G613" s="520">
        <f>F613+22</f>
        <v>45164</v>
      </c>
    </row>
    <row r="614" spans="1:8" s="518" customFormat="1" ht="15" hidden="1">
      <c r="A614" s="528"/>
      <c r="B614" s="963" t="s">
        <v>22</v>
      </c>
      <c r="C614" s="986" t="s">
        <v>23</v>
      </c>
      <c r="D614" s="986" t="s">
        <v>7</v>
      </c>
      <c r="E614" s="444" t="s">
        <v>2554</v>
      </c>
      <c r="F614" s="527" t="s">
        <v>8</v>
      </c>
      <c r="G614" s="527" t="s">
        <v>124</v>
      </c>
      <c r="H614" s="526"/>
    </row>
    <row r="615" spans="1:8" s="518" customFormat="1" ht="15" hidden="1">
      <c r="A615" s="528"/>
      <c r="B615" s="993"/>
      <c r="C615" s="987"/>
      <c r="D615" s="987"/>
      <c r="E615" s="444" t="s">
        <v>2553</v>
      </c>
      <c r="F615" s="527" t="s">
        <v>26</v>
      </c>
      <c r="G615" s="527" t="s">
        <v>27</v>
      </c>
    </row>
    <row r="616" spans="1:8" s="518" customFormat="1" ht="15" hidden="1">
      <c r="A616" s="528"/>
      <c r="B616" s="529" t="s">
        <v>2836</v>
      </c>
      <c r="C616" s="427" t="s">
        <v>2835</v>
      </c>
      <c r="D616" s="988" t="s">
        <v>114</v>
      </c>
      <c r="E616" s="442">
        <f>F616-5</f>
        <v>44045</v>
      </c>
      <c r="F616" s="520">
        <v>44050</v>
      </c>
      <c r="G616" s="520">
        <f>F616+22</f>
        <v>44072</v>
      </c>
    </row>
    <row r="617" spans="1:8" s="518" customFormat="1" ht="15" hidden="1">
      <c r="A617" s="528"/>
      <c r="B617" s="527" t="s">
        <v>2834</v>
      </c>
      <c r="C617" s="427" t="s">
        <v>2833</v>
      </c>
      <c r="D617" s="989"/>
      <c r="E617" s="442">
        <f>F617-5</f>
        <v>44052</v>
      </c>
      <c r="F617" s="520">
        <f>F616+7</f>
        <v>44057</v>
      </c>
      <c r="G617" s="520">
        <f>F617+22</f>
        <v>44079</v>
      </c>
    </row>
    <row r="618" spans="1:8" s="518" customFormat="1" ht="15" hidden="1">
      <c r="A618" s="528"/>
      <c r="B618" s="527" t="s">
        <v>2848</v>
      </c>
      <c r="C618" s="427" t="s">
        <v>2831</v>
      </c>
      <c r="D618" s="989"/>
      <c r="E618" s="442">
        <f>F618-5</f>
        <v>44059</v>
      </c>
      <c r="F618" s="520">
        <f>F617+7</f>
        <v>44064</v>
      </c>
      <c r="G618" s="520">
        <f>F618+22</f>
        <v>44086</v>
      </c>
    </row>
    <row r="619" spans="1:8" s="518" customFormat="1" ht="15" hidden="1">
      <c r="A619" s="528"/>
      <c r="B619" s="527" t="s">
        <v>2581</v>
      </c>
      <c r="C619" s="427" t="s">
        <v>2580</v>
      </c>
      <c r="D619" s="989"/>
      <c r="E619" s="442">
        <f>F619-5</f>
        <v>44066</v>
      </c>
      <c r="F619" s="520">
        <f>F618+7</f>
        <v>44071</v>
      </c>
      <c r="G619" s="520">
        <f>F619+22</f>
        <v>44093</v>
      </c>
    </row>
    <row r="620" spans="1:8" s="518" customFormat="1" ht="15" hidden="1">
      <c r="A620" s="528"/>
      <c r="B620" s="527" t="s">
        <v>2581</v>
      </c>
      <c r="C620" s="427" t="s">
        <v>2570</v>
      </c>
      <c r="D620" s="990"/>
      <c r="E620" s="442">
        <f>F620-5</f>
        <v>44073</v>
      </c>
      <c r="F620" s="520">
        <f>F619+7</f>
        <v>44078</v>
      </c>
      <c r="G620" s="520">
        <f>F620+22</f>
        <v>44100</v>
      </c>
    </row>
    <row r="621" spans="1:8" s="518" customFormat="1" ht="15">
      <c r="A621" s="528"/>
      <c r="B621" s="978" t="s">
        <v>2591</v>
      </c>
      <c r="C621" s="984" t="s">
        <v>23</v>
      </c>
      <c r="D621" s="986" t="s">
        <v>7</v>
      </c>
      <c r="E621" s="444" t="s">
        <v>2554</v>
      </c>
      <c r="F621" s="527" t="s">
        <v>8</v>
      </c>
      <c r="G621" s="527" t="s">
        <v>124</v>
      </c>
      <c r="H621" s="526"/>
    </row>
    <row r="622" spans="1:8" s="518" customFormat="1" ht="15">
      <c r="A622" s="528"/>
      <c r="B622" s="978"/>
      <c r="C622" s="985"/>
      <c r="D622" s="987"/>
      <c r="E622" s="444" t="s">
        <v>2553</v>
      </c>
      <c r="F622" s="527" t="s">
        <v>26</v>
      </c>
      <c r="G622" s="527" t="s">
        <v>27</v>
      </c>
    </row>
    <row r="623" spans="1:8" s="518" customFormat="1" ht="15">
      <c r="A623" s="528"/>
      <c r="B623" s="529" t="s">
        <v>2847</v>
      </c>
      <c r="C623" s="427" t="s">
        <v>2846</v>
      </c>
      <c r="D623" s="988" t="s">
        <v>2527</v>
      </c>
      <c r="E623" s="442">
        <f>F623-5</f>
        <v>45075</v>
      </c>
      <c r="F623" s="520">
        <v>45080</v>
      </c>
      <c r="G623" s="520">
        <f>F623+22</f>
        <v>45102</v>
      </c>
    </row>
    <row r="624" spans="1:8" s="518" customFormat="1" ht="15">
      <c r="A624" s="528"/>
      <c r="B624" s="529" t="s">
        <v>2845</v>
      </c>
      <c r="C624" s="427" t="s">
        <v>2844</v>
      </c>
      <c r="D624" s="989"/>
      <c r="E624" s="442">
        <f>F624-5</f>
        <v>45082</v>
      </c>
      <c r="F624" s="520">
        <f>F623+7</f>
        <v>45087</v>
      </c>
      <c r="G624" s="520">
        <f>F624+22</f>
        <v>45109</v>
      </c>
    </row>
    <row r="625" spans="1:8" s="518" customFormat="1" ht="15">
      <c r="A625" s="528"/>
      <c r="B625" s="527" t="s">
        <v>2843</v>
      </c>
      <c r="C625" s="427" t="s">
        <v>2842</v>
      </c>
      <c r="D625" s="989"/>
      <c r="E625" s="442">
        <f>F625-5</f>
        <v>45089</v>
      </c>
      <c r="F625" s="520">
        <f>F624+7</f>
        <v>45094</v>
      </c>
      <c r="G625" s="520">
        <f>F625+22</f>
        <v>45116</v>
      </c>
    </row>
    <row r="626" spans="1:8" s="518" customFormat="1" ht="15">
      <c r="A626" s="528"/>
      <c r="B626" s="529" t="s">
        <v>2841</v>
      </c>
      <c r="C626" s="453" t="s">
        <v>2840</v>
      </c>
      <c r="D626" s="989"/>
      <c r="E626" s="442">
        <f>F626-5</f>
        <v>45096</v>
      </c>
      <c r="F626" s="520">
        <f>F625+7</f>
        <v>45101</v>
      </c>
      <c r="G626" s="520">
        <f>F626+22</f>
        <v>45123</v>
      </c>
    </row>
    <row r="627" spans="1:8" s="518" customFormat="1" ht="15">
      <c r="A627" s="528"/>
      <c r="B627" s="527" t="s">
        <v>2839</v>
      </c>
      <c r="C627" s="453" t="s">
        <v>2838</v>
      </c>
      <c r="D627" s="990"/>
      <c r="E627" s="442">
        <f>F627-5</f>
        <v>45103</v>
      </c>
      <c r="F627" s="520">
        <f>F626+7</f>
        <v>45108</v>
      </c>
      <c r="G627" s="520">
        <f>F627+22</f>
        <v>45130</v>
      </c>
    </row>
    <row r="628" spans="1:8" s="526" customFormat="1" ht="15">
      <c r="A628" s="968" t="s">
        <v>2837</v>
      </c>
      <c r="B628" s="992"/>
      <c r="C628" s="507"/>
      <c r="D628" s="506" t="s">
        <v>621</v>
      </c>
      <c r="E628" s="506"/>
      <c r="F628" s="505"/>
      <c r="G628" s="505"/>
    </row>
    <row r="629" spans="1:8" s="518" customFormat="1" ht="15" hidden="1">
      <c r="A629" s="528"/>
      <c r="B629" s="963" t="s">
        <v>22</v>
      </c>
      <c r="C629" s="986" t="s">
        <v>23</v>
      </c>
      <c r="D629" s="986" t="s">
        <v>7</v>
      </c>
      <c r="E629" s="444" t="s">
        <v>2554</v>
      </c>
      <c r="F629" s="527" t="s">
        <v>8</v>
      </c>
      <c r="G629" s="527" t="s">
        <v>124</v>
      </c>
      <c r="H629" s="526"/>
    </row>
    <row r="630" spans="1:8" s="518" customFormat="1" ht="15" hidden="1">
      <c r="A630" s="528"/>
      <c r="B630" s="993"/>
      <c r="C630" s="987"/>
      <c r="D630" s="987"/>
      <c r="E630" s="444" t="s">
        <v>2553</v>
      </c>
      <c r="F630" s="527" t="s">
        <v>26</v>
      </c>
      <c r="G630" s="527" t="s">
        <v>27</v>
      </c>
    </row>
    <row r="631" spans="1:8" s="518" customFormat="1" ht="15" hidden="1">
      <c r="A631" s="528"/>
      <c r="B631" s="529" t="s">
        <v>2836</v>
      </c>
      <c r="C631" s="427" t="s">
        <v>2835</v>
      </c>
      <c r="D631" s="988" t="s">
        <v>114</v>
      </c>
      <c r="E631" s="442">
        <f>F631-5</f>
        <v>44045</v>
      </c>
      <c r="F631" s="520">
        <v>44050</v>
      </c>
      <c r="G631" s="520">
        <f>F631+22</f>
        <v>44072</v>
      </c>
    </row>
    <row r="632" spans="1:8" s="518" customFormat="1" ht="15" hidden="1">
      <c r="A632" s="528"/>
      <c r="B632" s="527" t="s">
        <v>2834</v>
      </c>
      <c r="C632" s="427" t="s">
        <v>2833</v>
      </c>
      <c r="D632" s="989"/>
      <c r="E632" s="442">
        <f>F632-5</f>
        <v>44052</v>
      </c>
      <c r="F632" s="520">
        <f>F631+7</f>
        <v>44057</v>
      </c>
      <c r="G632" s="520">
        <f>F632+22</f>
        <v>44079</v>
      </c>
    </row>
    <row r="633" spans="1:8" s="518" customFormat="1" ht="15" hidden="1">
      <c r="A633" s="528"/>
      <c r="B633" s="527" t="s">
        <v>2832</v>
      </c>
      <c r="C633" s="427" t="s">
        <v>2831</v>
      </c>
      <c r="D633" s="989"/>
      <c r="E633" s="442">
        <f>F633-5</f>
        <v>44059</v>
      </c>
      <c r="F633" s="520">
        <f>F632+7</f>
        <v>44064</v>
      </c>
      <c r="G633" s="520">
        <f>F633+22</f>
        <v>44086</v>
      </c>
    </row>
    <row r="634" spans="1:8" s="518" customFormat="1" ht="15" hidden="1">
      <c r="A634" s="528"/>
      <c r="B634" s="527" t="s">
        <v>2581</v>
      </c>
      <c r="C634" s="427" t="s">
        <v>2580</v>
      </c>
      <c r="D634" s="989"/>
      <c r="E634" s="442">
        <f>F634-5</f>
        <v>44066</v>
      </c>
      <c r="F634" s="520">
        <f>F633+7</f>
        <v>44071</v>
      </c>
      <c r="G634" s="520">
        <f>F634+22</f>
        <v>44093</v>
      </c>
    </row>
    <row r="635" spans="1:8" s="518" customFormat="1" ht="15" hidden="1">
      <c r="A635" s="528"/>
      <c r="B635" s="527" t="s">
        <v>2830</v>
      </c>
      <c r="C635" s="427" t="s">
        <v>2580</v>
      </c>
      <c r="D635" s="990"/>
      <c r="E635" s="442">
        <f>F635-5</f>
        <v>44073</v>
      </c>
      <c r="F635" s="520">
        <f>F634+7</f>
        <v>44078</v>
      </c>
      <c r="G635" s="520">
        <f>F635+22</f>
        <v>44100</v>
      </c>
    </row>
    <row r="636" spans="1:8" s="518" customFormat="1" ht="15">
      <c r="A636" s="528"/>
      <c r="B636" s="978" t="s">
        <v>2591</v>
      </c>
      <c r="C636" s="984" t="s">
        <v>23</v>
      </c>
      <c r="D636" s="986" t="s">
        <v>7</v>
      </c>
      <c r="E636" s="444" t="s">
        <v>2554</v>
      </c>
      <c r="F636" s="527" t="s">
        <v>8</v>
      </c>
      <c r="G636" s="527" t="s">
        <v>2829</v>
      </c>
      <c r="H636" s="526"/>
    </row>
    <row r="637" spans="1:8" s="518" customFormat="1" ht="15">
      <c r="A637" s="528"/>
      <c r="B637" s="978"/>
      <c r="C637" s="985"/>
      <c r="D637" s="987"/>
      <c r="E637" s="444" t="s">
        <v>2553</v>
      </c>
      <c r="F637" s="527" t="s">
        <v>26</v>
      </c>
      <c r="G637" s="527" t="s">
        <v>27</v>
      </c>
    </row>
    <row r="638" spans="1:8" s="518" customFormat="1" ht="15">
      <c r="A638" s="528"/>
      <c r="B638" s="529" t="s">
        <v>2828</v>
      </c>
      <c r="C638" s="427" t="s">
        <v>2827</v>
      </c>
      <c r="D638" s="988" t="s">
        <v>2629</v>
      </c>
      <c r="E638" s="442">
        <f>F638-5</f>
        <v>45108</v>
      </c>
      <c r="F638" s="520">
        <v>45113</v>
      </c>
      <c r="G638" s="520">
        <f>F638+34</f>
        <v>45147</v>
      </c>
    </row>
    <row r="639" spans="1:8" s="518" customFormat="1" ht="15">
      <c r="A639" s="528"/>
      <c r="B639" s="527" t="s">
        <v>2826</v>
      </c>
      <c r="C639" s="427" t="s">
        <v>2825</v>
      </c>
      <c r="D639" s="989"/>
      <c r="E639" s="442">
        <f>F639-5</f>
        <v>45115</v>
      </c>
      <c r="F639" s="520">
        <f>F638+7</f>
        <v>45120</v>
      </c>
      <c r="G639" s="520">
        <f>F639+34</f>
        <v>45154</v>
      </c>
    </row>
    <row r="640" spans="1:8" s="518" customFormat="1" ht="15">
      <c r="A640" s="528"/>
      <c r="B640" s="527" t="s">
        <v>2824</v>
      </c>
      <c r="C640" s="427" t="s">
        <v>2823</v>
      </c>
      <c r="D640" s="989"/>
      <c r="E640" s="442">
        <f>F640-5</f>
        <v>45122</v>
      </c>
      <c r="F640" s="520">
        <f>F639+7</f>
        <v>45127</v>
      </c>
      <c r="G640" s="520">
        <f>F640+34</f>
        <v>45161</v>
      </c>
    </row>
    <row r="641" spans="1:9" s="518" customFormat="1" ht="15">
      <c r="A641" s="528"/>
      <c r="B641" s="529" t="s">
        <v>2822</v>
      </c>
      <c r="C641" s="453" t="s">
        <v>2821</v>
      </c>
      <c r="D641" s="989"/>
      <c r="E641" s="442">
        <f>F641-5</f>
        <v>45129</v>
      </c>
      <c r="F641" s="520">
        <f>F640+7</f>
        <v>45134</v>
      </c>
      <c r="G641" s="520">
        <f>F641+34</f>
        <v>45168</v>
      </c>
    </row>
    <row r="642" spans="1:9" s="518" customFormat="1" ht="15">
      <c r="A642" s="528"/>
      <c r="B642" s="527" t="s">
        <v>2820</v>
      </c>
      <c r="C642" s="453" t="s">
        <v>2819</v>
      </c>
      <c r="D642" s="990"/>
      <c r="E642" s="442">
        <f>F642-5</f>
        <v>45136</v>
      </c>
      <c r="F642" s="520">
        <f>F641+7</f>
        <v>45141</v>
      </c>
      <c r="G642" s="520">
        <f>F642+34</f>
        <v>45175</v>
      </c>
    </row>
    <row r="643" spans="1:9" s="526" customFormat="1" ht="15">
      <c r="A643" s="975" t="s">
        <v>2818</v>
      </c>
      <c r="B643" s="968"/>
      <c r="C643" s="968"/>
      <c r="D643" s="968"/>
      <c r="E643" s="968"/>
      <c r="F643" s="968"/>
      <c r="G643" s="976"/>
    </row>
    <row r="644" spans="1:9" s="518" customFormat="1" ht="15">
      <c r="A644" s="991"/>
      <c r="B644" s="978" t="s">
        <v>2591</v>
      </c>
      <c r="C644" s="979" t="s">
        <v>23</v>
      </c>
      <c r="D644" s="979" t="s">
        <v>7</v>
      </c>
      <c r="E644" s="525" t="s">
        <v>2554</v>
      </c>
      <c r="F644" s="524" t="s">
        <v>8</v>
      </c>
      <c r="G644" s="524" t="s">
        <v>1552</v>
      </c>
      <c r="H644" s="526"/>
    </row>
    <row r="645" spans="1:9" s="518" customFormat="1" ht="15">
      <c r="A645" s="991"/>
      <c r="B645" s="978"/>
      <c r="C645" s="980"/>
      <c r="D645" s="980"/>
      <c r="E645" s="525" t="s">
        <v>2553</v>
      </c>
      <c r="F645" s="524" t="s">
        <v>26</v>
      </c>
      <c r="G645" s="524" t="s">
        <v>27</v>
      </c>
    </row>
    <row r="646" spans="1:9" s="518" customFormat="1" ht="15">
      <c r="A646" s="991"/>
      <c r="B646" s="522" t="s">
        <v>2817</v>
      </c>
      <c r="C646" s="427" t="s">
        <v>2816</v>
      </c>
      <c r="D646" s="960" t="s">
        <v>2642</v>
      </c>
      <c r="E646" s="441">
        <f>F646-5</f>
        <v>45106</v>
      </c>
      <c r="F646" s="416">
        <v>45111</v>
      </c>
      <c r="G646" s="520">
        <f>F646+39</f>
        <v>45150</v>
      </c>
    </row>
    <row r="647" spans="1:9" s="518" customFormat="1" ht="15">
      <c r="A647" s="991"/>
      <c r="B647" s="521" t="s">
        <v>2815</v>
      </c>
      <c r="C647" s="427" t="s">
        <v>2814</v>
      </c>
      <c r="D647" s="961"/>
      <c r="E647" s="441">
        <f>F647-5</f>
        <v>45113</v>
      </c>
      <c r="F647" s="520">
        <f>F646+7</f>
        <v>45118</v>
      </c>
      <c r="G647" s="520">
        <f>F647+39</f>
        <v>45157</v>
      </c>
    </row>
    <row r="648" spans="1:9" s="518" customFormat="1" ht="15">
      <c r="A648" s="991"/>
      <c r="B648" s="522" t="s">
        <v>2813</v>
      </c>
      <c r="C648" s="427" t="s">
        <v>2812</v>
      </c>
      <c r="D648" s="961"/>
      <c r="E648" s="441">
        <f>F648-5</f>
        <v>45120</v>
      </c>
      <c r="F648" s="520">
        <f>F647+7</f>
        <v>45125</v>
      </c>
      <c r="G648" s="520">
        <f>F648+39</f>
        <v>45164</v>
      </c>
      <c r="H648" s="516"/>
    </row>
    <row r="649" spans="1:9" s="518" customFormat="1" ht="15">
      <c r="A649" s="991"/>
      <c r="B649" s="521" t="s">
        <v>2811</v>
      </c>
      <c r="C649" s="427" t="s">
        <v>2810</v>
      </c>
      <c r="D649" s="961"/>
      <c r="E649" s="441">
        <f>F649-5</f>
        <v>45127</v>
      </c>
      <c r="F649" s="520">
        <f>F648+7</f>
        <v>45132</v>
      </c>
      <c r="G649" s="520">
        <f>F649+39</f>
        <v>45171</v>
      </c>
      <c r="H649" s="410"/>
    </row>
    <row r="650" spans="1:9" s="518" customFormat="1" ht="15" customHeight="1">
      <c r="A650" s="523"/>
      <c r="B650" s="522" t="s">
        <v>2809</v>
      </c>
      <c r="C650" s="427" t="s">
        <v>2808</v>
      </c>
      <c r="D650" s="962"/>
      <c r="E650" s="441">
        <f>F650-5</f>
        <v>45134</v>
      </c>
      <c r="F650" s="520">
        <f>F649+7</f>
        <v>45139</v>
      </c>
      <c r="G650" s="520">
        <f>F650+39</f>
        <v>45178</v>
      </c>
      <c r="H650" s="410"/>
      <c r="I650" s="519"/>
    </row>
    <row r="651" spans="1:9" s="526" customFormat="1" ht="15">
      <c r="A651" s="975" t="s">
        <v>2807</v>
      </c>
      <c r="B651" s="968"/>
      <c r="C651" s="968"/>
      <c r="D651" s="968"/>
      <c r="E651" s="968"/>
      <c r="F651" s="968"/>
      <c r="G651" s="976"/>
      <c r="H651" s="518"/>
      <c r="I651" s="518"/>
    </row>
    <row r="652" spans="1:9" s="518" customFormat="1" ht="15">
      <c r="A652" s="977"/>
      <c r="B652" s="978" t="s">
        <v>2591</v>
      </c>
      <c r="C652" s="979" t="s">
        <v>23</v>
      </c>
      <c r="D652" s="979" t="s">
        <v>7</v>
      </c>
      <c r="E652" s="525" t="s">
        <v>2554</v>
      </c>
      <c r="F652" s="524" t="s">
        <v>8</v>
      </c>
      <c r="G652" s="524" t="s">
        <v>2805</v>
      </c>
    </row>
    <row r="653" spans="1:9" s="518" customFormat="1" ht="15">
      <c r="A653" s="977"/>
      <c r="B653" s="978"/>
      <c r="C653" s="980"/>
      <c r="D653" s="980"/>
      <c r="E653" s="525" t="s">
        <v>2553</v>
      </c>
      <c r="F653" s="524" t="s">
        <v>26</v>
      </c>
      <c r="G653" s="524" t="s">
        <v>27</v>
      </c>
      <c r="H653" s="516"/>
    </row>
    <row r="654" spans="1:9" s="518" customFormat="1" ht="15">
      <c r="A654" s="977"/>
      <c r="B654" s="522" t="s">
        <v>2738</v>
      </c>
      <c r="C654" s="427" t="s">
        <v>2735</v>
      </c>
      <c r="D654" s="967" t="s">
        <v>2806</v>
      </c>
      <c r="E654" s="441">
        <f>F654-5</f>
        <v>45109</v>
      </c>
      <c r="F654" s="520">
        <v>45114</v>
      </c>
      <c r="G654" s="520">
        <f>F654+6</f>
        <v>45120</v>
      </c>
      <c r="H654" s="410"/>
    </row>
    <row r="655" spans="1:9" s="518" customFormat="1" ht="15">
      <c r="A655" s="977"/>
      <c r="B655" s="521" t="s">
        <v>2736</v>
      </c>
      <c r="C655" s="427" t="s">
        <v>2739</v>
      </c>
      <c r="D655" s="967"/>
      <c r="E655" s="441">
        <f>F655-5</f>
        <v>45116</v>
      </c>
      <c r="F655" s="520">
        <f>F654+7</f>
        <v>45121</v>
      </c>
      <c r="G655" s="520">
        <f>F655+6</f>
        <v>45127</v>
      </c>
      <c r="H655" s="410"/>
      <c r="I655" s="519"/>
    </row>
    <row r="656" spans="1:9" s="518" customFormat="1" ht="15">
      <c r="A656" s="977"/>
      <c r="B656" s="522" t="s">
        <v>2738</v>
      </c>
      <c r="C656" s="427" t="s">
        <v>2737</v>
      </c>
      <c r="D656" s="967"/>
      <c r="E656" s="441">
        <f>F656-5</f>
        <v>45123</v>
      </c>
      <c r="F656" s="520">
        <f>F655+7</f>
        <v>45128</v>
      </c>
      <c r="G656" s="520">
        <f>F656+6</f>
        <v>45134</v>
      </c>
    </row>
    <row r="657" spans="1:9" s="518" customFormat="1" ht="15">
      <c r="A657" s="977"/>
      <c r="B657" s="521" t="s">
        <v>2736</v>
      </c>
      <c r="C657" s="427" t="s">
        <v>2735</v>
      </c>
      <c r="D657" s="967"/>
      <c r="E657" s="441">
        <f>F657-5</f>
        <v>45130</v>
      </c>
      <c r="F657" s="520">
        <f>F656+7</f>
        <v>45135</v>
      </c>
      <c r="G657" s="520">
        <f>F657+6</f>
        <v>45141</v>
      </c>
    </row>
    <row r="658" spans="1:9" s="518" customFormat="1" ht="15" customHeight="1">
      <c r="A658" s="523"/>
      <c r="B658" s="522"/>
      <c r="C658" s="427"/>
      <c r="D658" s="967"/>
      <c r="E658" s="441">
        <f>F658-5</f>
        <v>45137</v>
      </c>
      <c r="F658" s="520">
        <f>F657+7</f>
        <v>45142</v>
      </c>
      <c r="G658" s="520">
        <f>F658+6</f>
        <v>45148</v>
      </c>
      <c r="H658" s="516"/>
    </row>
    <row r="659" spans="1:9" s="526" customFormat="1" ht="15">
      <c r="A659" s="975"/>
      <c r="B659" s="976"/>
      <c r="C659" s="981"/>
      <c r="D659" s="982"/>
      <c r="E659" s="982"/>
      <c r="F659" s="983"/>
      <c r="G659" s="983"/>
      <c r="H659" s="410"/>
      <c r="I659" s="518"/>
    </row>
    <row r="660" spans="1:9" s="518" customFormat="1" ht="15">
      <c r="A660" s="977"/>
      <c r="B660" s="978" t="s">
        <v>2591</v>
      </c>
      <c r="C660" s="966" t="s">
        <v>23</v>
      </c>
      <c r="D660" s="966" t="s">
        <v>7</v>
      </c>
      <c r="E660" s="525" t="s">
        <v>2554</v>
      </c>
      <c r="F660" s="524" t="s">
        <v>8</v>
      </c>
      <c r="G660" s="524" t="s">
        <v>2805</v>
      </c>
      <c r="H660" s="410"/>
      <c r="I660" s="519"/>
    </row>
    <row r="661" spans="1:9" s="518" customFormat="1" ht="15">
      <c r="A661" s="977"/>
      <c r="B661" s="978"/>
      <c r="C661" s="966"/>
      <c r="D661" s="966"/>
      <c r="E661" s="525" t="s">
        <v>2553</v>
      </c>
      <c r="F661" s="524" t="s">
        <v>26</v>
      </c>
      <c r="G661" s="524" t="s">
        <v>27</v>
      </c>
    </row>
    <row r="662" spans="1:9" s="518" customFormat="1" ht="15">
      <c r="A662" s="977"/>
      <c r="B662" s="521" t="s">
        <v>2799</v>
      </c>
      <c r="C662" s="522" t="s">
        <v>2804</v>
      </c>
      <c r="D662" s="967" t="s">
        <v>2803</v>
      </c>
      <c r="E662" s="441">
        <f>F662-5</f>
        <v>45106</v>
      </c>
      <c r="F662" s="520">
        <v>45111</v>
      </c>
      <c r="G662" s="520">
        <f>F662+3</f>
        <v>45114</v>
      </c>
    </row>
    <row r="663" spans="1:9" s="518" customFormat="1" ht="15">
      <c r="A663" s="977"/>
      <c r="B663" s="522" t="s">
        <v>2797</v>
      </c>
      <c r="C663" s="521" t="s">
        <v>2802</v>
      </c>
      <c r="D663" s="967"/>
      <c r="E663" s="441">
        <f>F663-5</f>
        <v>45113</v>
      </c>
      <c r="F663" s="520">
        <f>F662+7</f>
        <v>45118</v>
      </c>
      <c r="G663" s="520">
        <f>F663+3</f>
        <v>45121</v>
      </c>
    </row>
    <row r="664" spans="1:9" s="518" customFormat="1" ht="15">
      <c r="A664" s="977"/>
      <c r="B664" s="521" t="s">
        <v>2801</v>
      </c>
      <c r="C664" s="521" t="s">
        <v>2800</v>
      </c>
      <c r="D664" s="967"/>
      <c r="E664" s="441">
        <f>F664-5</f>
        <v>45120</v>
      </c>
      <c r="F664" s="520">
        <f>F663+7</f>
        <v>45125</v>
      </c>
      <c r="G664" s="520">
        <f>F664+3</f>
        <v>45128</v>
      </c>
      <c r="H664" s="516"/>
    </row>
    <row r="665" spans="1:9" s="518" customFormat="1" ht="15">
      <c r="A665" s="977"/>
      <c r="B665" s="522" t="s">
        <v>2799</v>
      </c>
      <c r="C665" s="521" t="s">
        <v>2798</v>
      </c>
      <c r="D665" s="967"/>
      <c r="E665" s="441">
        <f>F665-5</f>
        <v>45127</v>
      </c>
      <c r="F665" s="520">
        <f>F664+7</f>
        <v>45132</v>
      </c>
      <c r="G665" s="520">
        <f>F665+3</f>
        <v>45135</v>
      </c>
      <c r="H665" s="410"/>
    </row>
    <row r="666" spans="1:9" s="518" customFormat="1" ht="15" customHeight="1">
      <c r="A666" s="523"/>
      <c r="B666" s="522" t="s">
        <v>2797</v>
      </c>
      <c r="C666" s="521" t="s">
        <v>2796</v>
      </c>
      <c r="D666" s="967"/>
      <c r="E666" s="441">
        <f>F666-5</f>
        <v>45134</v>
      </c>
      <c r="F666" s="520">
        <f>F665+7</f>
        <v>45139</v>
      </c>
      <c r="G666" s="520">
        <f>F666+3</f>
        <v>45142</v>
      </c>
      <c r="H666" s="410"/>
      <c r="I666" s="519"/>
    </row>
    <row r="667" spans="1:9" s="516" customFormat="1" ht="15">
      <c r="A667" s="517" t="s">
        <v>70</v>
      </c>
      <c r="B667" s="517"/>
      <c r="C667" s="517"/>
      <c r="D667" s="517"/>
      <c r="E667" s="517"/>
      <c r="F667" s="517"/>
      <c r="G667" s="517"/>
      <c r="H667" s="410"/>
    </row>
    <row r="668" spans="1:9" s="458" customFormat="1" ht="15.75" customHeight="1">
      <c r="A668" s="1087" t="s">
        <v>2795</v>
      </c>
      <c r="B668" s="1087"/>
      <c r="C668" s="515"/>
      <c r="D668" s="514"/>
      <c r="E668" s="514"/>
      <c r="F668" s="513"/>
      <c r="G668" s="513"/>
    </row>
    <row r="669" spans="1:9" s="410" customFormat="1" ht="15">
      <c r="A669" s="497"/>
      <c r="B669" s="1072" t="s">
        <v>2591</v>
      </c>
      <c r="C669" s="964" t="s">
        <v>23</v>
      </c>
      <c r="D669" s="971" t="s">
        <v>7</v>
      </c>
      <c r="E669" s="444" t="s">
        <v>2554</v>
      </c>
      <c r="F669" s="444" t="s">
        <v>8</v>
      </c>
      <c r="G669" s="444" t="s">
        <v>80</v>
      </c>
    </row>
    <row r="670" spans="1:9" s="410" customFormat="1" ht="15">
      <c r="A670" s="497"/>
      <c r="B670" s="1072"/>
      <c r="C670" s="965"/>
      <c r="D670" s="972"/>
      <c r="E670" s="512" t="s">
        <v>2553</v>
      </c>
      <c r="F670" s="512" t="s">
        <v>26</v>
      </c>
      <c r="G670" s="512" t="s">
        <v>27</v>
      </c>
    </row>
    <row r="671" spans="1:9" s="410" customFormat="1" ht="15">
      <c r="A671" s="497"/>
      <c r="B671" s="427" t="s">
        <v>2794</v>
      </c>
      <c r="C671" s="427" t="s">
        <v>2789</v>
      </c>
      <c r="D671" s="967" t="s">
        <v>2608</v>
      </c>
      <c r="E671" s="441">
        <f>F671-5</f>
        <v>45103</v>
      </c>
      <c r="F671" s="475">
        <v>45108</v>
      </c>
      <c r="G671" s="475">
        <f>F671+11</f>
        <v>45119</v>
      </c>
      <c r="H671" s="410" t="s">
        <v>621</v>
      </c>
    </row>
    <row r="672" spans="1:9" s="410" customFormat="1" ht="15">
      <c r="A672" s="497"/>
      <c r="B672" s="428" t="s">
        <v>2793</v>
      </c>
      <c r="C672" s="427" t="s">
        <v>2789</v>
      </c>
      <c r="D672" s="967"/>
      <c r="E672" s="441">
        <f>F672-5</f>
        <v>45110</v>
      </c>
      <c r="F672" s="475">
        <f>F671+7</f>
        <v>45115</v>
      </c>
      <c r="G672" s="475">
        <f>F672+11</f>
        <v>45126</v>
      </c>
      <c r="H672" s="400"/>
    </row>
    <row r="673" spans="1:8" s="410" customFormat="1" ht="15">
      <c r="A673" s="497"/>
      <c r="B673" s="427" t="s">
        <v>2792</v>
      </c>
      <c r="C673" s="427" t="s">
        <v>2789</v>
      </c>
      <c r="D673" s="967"/>
      <c r="E673" s="441">
        <f>F673-5</f>
        <v>45117</v>
      </c>
      <c r="F673" s="475">
        <f>F672+7</f>
        <v>45122</v>
      </c>
      <c r="G673" s="475">
        <f>F673+11</f>
        <v>45133</v>
      </c>
      <c r="H673" s="400"/>
    </row>
    <row r="674" spans="1:8" s="410" customFormat="1" ht="15">
      <c r="A674" s="497"/>
      <c r="B674" s="428" t="s">
        <v>2791</v>
      </c>
      <c r="C674" s="427" t="s">
        <v>2789</v>
      </c>
      <c r="D674" s="967"/>
      <c r="E674" s="441">
        <f>F674-5</f>
        <v>45124</v>
      </c>
      <c r="F674" s="475">
        <f>F673+7</f>
        <v>45129</v>
      </c>
      <c r="G674" s="475">
        <f>F674+11</f>
        <v>45140</v>
      </c>
      <c r="H674" s="400"/>
    </row>
    <row r="675" spans="1:8" s="410" customFormat="1" ht="15">
      <c r="A675" s="497"/>
      <c r="B675" s="428" t="s">
        <v>2790</v>
      </c>
      <c r="C675" s="427" t="s">
        <v>2789</v>
      </c>
      <c r="D675" s="967"/>
      <c r="E675" s="441">
        <f>F675-5</f>
        <v>45131</v>
      </c>
      <c r="F675" s="475">
        <f>F674+7</f>
        <v>45136</v>
      </c>
      <c r="G675" s="475">
        <f>F675+11</f>
        <v>45147</v>
      </c>
      <c r="H675" s="400"/>
    </row>
    <row r="676" spans="1:8" s="401" customFormat="1" ht="15">
      <c r="A676" s="968" t="s">
        <v>2788</v>
      </c>
      <c r="B676" s="968"/>
      <c r="C676" s="507"/>
      <c r="D676" s="506" t="s">
        <v>621</v>
      </c>
      <c r="E676" s="506"/>
      <c r="F676" s="505"/>
      <c r="G676" s="505"/>
    </row>
    <row r="677" spans="1:8" s="400" customFormat="1" ht="15">
      <c r="A677" s="497"/>
      <c r="B677" s="978" t="s">
        <v>2591</v>
      </c>
      <c r="C677" s="964" t="s">
        <v>23</v>
      </c>
      <c r="D677" s="964" t="s">
        <v>7</v>
      </c>
      <c r="E677" s="444" t="s">
        <v>2554</v>
      </c>
      <c r="F677" s="444" t="s">
        <v>8</v>
      </c>
      <c r="G677" s="444" t="s">
        <v>207</v>
      </c>
    </row>
    <row r="678" spans="1:8" s="400" customFormat="1" ht="15">
      <c r="A678" s="497"/>
      <c r="B678" s="978"/>
      <c r="C678" s="965"/>
      <c r="D678" s="964"/>
      <c r="E678" s="444" t="s">
        <v>2553</v>
      </c>
      <c r="F678" s="444" t="s">
        <v>26</v>
      </c>
      <c r="G678" s="444" t="s">
        <v>27</v>
      </c>
    </row>
    <row r="679" spans="1:8" s="400" customFormat="1" ht="15.75" customHeight="1">
      <c r="A679" s="497"/>
      <c r="B679" s="428" t="s">
        <v>2767</v>
      </c>
      <c r="C679" s="427" t="s">
        <v>2766</v>
      </c>
      <c r="D679" s="960" t="s">
        <v>129</v>
      </c>
      <c r="E679" s="441">
        <f>F679-5</f>
        <v>45107</v>
      </c>
      <c r="F679" s="464">
        <v>45112</v>
      </c>
      <c r="G679" s="464">
        <f>F679+12</f>
        <v>45124</v>
      </c>
    </row>
    <row r="680" spans="1:8" s="400" customFormat="1" ht="15">
      <c r="A680" s="497"/>
      <c r="B680" s="428" t="s">
        <v>2628</v>
      </c>
      <c r="C680" s="427" t="s">
        <v>2628</v>
      </c>
      <c r="D680" s="961"/>
      <c r="E680" s="441">
        <f>F680-5</f>
        <v>45114</v>
      </c>
      <c r="F680" s="464">
        <f>F679+7</f>
        <v>45119</v>
      </c>
      <c r="G680" s="464">
        <f>F680+12</f>
        <v>45131</v>
      </c>
      <c r="H680" s="410"/>
    </row>
    <row r="681" spans="1:8" s="400" customFormat="1" ht="15">
      <c r="A681" s="497"/>
      <c r="B681" s="427" t="s">
        <v>2765</v>
      </c>
      <c r="C681" s="427" t="s">
        <v>2764</v>
      </c>
      <c r="D681" s="961"/>
      <c r="E681" s="441">
        <f>F681-5</f>
        <v>45121</v>
      </c>
      <c r="F681" s="464">
        <f>F680+7</f>
        <v>45126</v>
      </c>
      <c r="G681" s="464">
        <f>F681+12</f>
        <v>45138</v>
      </c>
      <c r="H681" s="410"/>
    </row>
    <row r="682" spans="1:8" s="400" customFormat="1" ht="15">
      <c r="A682" s="497"/>
      <c r="B682" s="428" t="s">
        <v>2763</v>
      </c>
      <c r="C682" s="427" t="s">
        <v>2762</v>
      </c>
      <c r="D682" s="961"/>
      <c r="E682" s="441">
        <f>F682-5</f>
        <v>45128</v>
      </c>
      <c r="F682" s="464">
        <f>F681+7</f>
        <v>45133</v>
      </c>
      <c r="G682" s="464">
        <f>F682+12</f>
        <v>45145</v>
      </c>
      <c r="H682" s="410"/>
    </row>
    <row r="683" spans="1:8" s="400" customFormat="1" ht="15" customHeight="1">
      <c r="A683" s="497"/>
      <c r="B683" s="428" t="s">
        <v>2761</v>
      </c>
      <c r="C683" s="427" t="s">
        <v>2760</v>
      </c>
      <c r="D683" s="962"/>
      <c r="E683" s="441">
        <f>F683-5</f>
        <v>45135</v>
      </c>
      <c r="F683" s="464">
        <f>F682+7</f>
        <v>45140</v>
      </c>
      <c r="G683" s="464">
        <f>F683+12</f>
        <v>45152</v>
      </c>
      <c r="H683" s="410"/>
    </row>
    <row r="684" spans="1:8" s="400" customFormat="1" ht="15" hidden="1" customHeight="1">
      <c r="A684" s="497"/>
      <c r="B684" s="511"/>
      <c r="C684" s="510"/>
      <c r="D684" s="509"/>
      <c r="E684" s="471"/>
      <c r="F684" s="508"/>
      <c r="G684" s="508"/>
      <c r="H684" s="410"/>
    </row>
    <row r="685" spans="1:8" s="400" customFormat="1" ht="15" hidden="1">
      <c r="A685" s="497"/>
      <c r="B685" s="963" t="s">
        <v>22</v>
      </c>
      <c r="C685" s="964" t="s">
        <v>23</v>
      </c>
      <c r="D685" s="964" t="s">
        <v>7</v>
      </c>
      <c r="E685" s="444" t="s">
        <v>2554</v>
      </c>
      <c r="F685" s="444" t="s">
        <v>8</v>
      </c>
      <c r="G685" s="444" t="s">
        <v>207</v>
      </c>
    </row>
    <row r="686" spans="1:8" s="400" customFormat="1" ht="15" hidden="1">
      <c r="A686" s="497"/>
      <c r="B686" s="963"/>
      <c r="C686" s="965"/>
      <c r="D686" s="964"/>
      <c r="E686" s="444" t="s">
        <v>2553</v>
      </c>
      <c r="F686" s="444" t="s">
        <v>26</v>
      </c>
      <c r="G686" s="444" t="s">
        <v>27</v>
      </c>
    </row>
    <row r="687" spans="1:8" s="400" customFormat="1" ht="15.75" hidden="1" customHeight="1">
      <c r="A687" s="497"/>
      <c r="B687" s="427"/>
      <c r="C687" s="427"/>
      <c r="D687" s="960" t="s">
        <v>173</v>
      </c>
      <c r="E687" s="441">
        <f>F687-5</f>
        <v>44008</v>
      </c>
      <c r="F687" s="464">
        <v>44013</v>
      </c>
      <c r="G687" s="464">
        <f>F687+10</f>
        <v>44023</v>
      </c>
    </row>
    <row r="688" spans="1:8" s="400" customFormat="1" ht="15" hidden="1">
      <c r="A688" s="497"/>
      <c r="B688" s="427"/>
      <c r="C688" s="427"/>
      <c r="D688" s="961"/>
      <c r="E688" s="441">
        <f>F688-5</f>
        <v>44015</v>
      </c>
      <c r="F688" s="464">
        <f>F687+7</f>
        <v>44020</v>
      </c>
      <c r="G688" s="464">
        <f>F688+10</f>
        <v>44030</v>
      </c>
      <c r="H688" s="410"/>
    </row>
    <row r="689" spans="1:8" s="400" customFormat="1" ht="15" hidden="1">
      <c r="A689" s="497"/>
      <c r="B689" s="427"/>
      <c r="C689" s="427"/>
      <c r="D689" s="961"/>
      <c r="E689" s="441">
        <f>F689-5</f>
        <v>44022</v>
      </c>
      <c r="F689" s="464">
        <f>F688+7</f>
        <v>44027</v>
      </c>
      <c r="G689" s="464">
        <f>F689+10</f>
        <v>44037</v>
      </c>
      <c r="H689" s="410"/>
    </row>
    <row r="690" spans="1:8" s="400" customFormat="1" ht="15" hidden="1">
      <c r="A690" s="497"/>
      <c r="B690" s="427"/>
      <c r="C690" s="427"/>
      <c r="D690" s="961"/>
      <c r="E690" s="441">
        <f>F690-5</f>
        <v>44029</v>
      </c>
      <c r="F690" s="464">
        <f>F689+7</f>
        <v>44034</v>
      </c>
      <c r="G690" s="464">
        <f>F690+10</f>
        <v>44044</v>
      </c>
      <c r="H690" s="410"/>
    </row>
    <row r="691" spans="1:8" s="400" customFormat="1" ht="15" hidden="1" customHeight="1">
      <c r="A691" s="497"/>
      <c r="B691" s="427"/>
      <c r="C691" s="427"/>
      <c r="D691" s="962"/>
      <c r="E691" s="441">
        <f>F691-5</f>
        <v>44036</v>
      </c>
      <c r="F691" s="464">
        <f>F690+7</f>
        <v>44041</v>
      </c>
      <c r="G691" s="464">
        <f>F691+10</f>
        <v>44051</v>
      </c>
      <c r="H691" s="410"/>
    </row>
    <row r="692" spans="1:8" s="400" customFormat="1" ht="15" hidden="1">
      <c r="A692" s="497"/>
      <c r="B692" s="963" t="s">
        <v>22</v>
      </c>
      <c r="C692" s="964" t="s">
        <v>23</v>
      </c>
      <c r="D692" s="964" t="s">
        <v>7</v>
      </c>
      <c r="E692" s="444" t="s">
        <v>2554</v>
      </c>
      <c r="F692" s="444" t="s">
        <v>8</v>
      </c>
      <c r="G692" s="444" t="s">
        <v>207</v>
      </c>
    </row>
    <row r="693" spans="1:8" s="400" customFormat="1" ht="15" hidden="1">
      <c r="A693" s="497"/>
      <c r="B693" s="963"/>
      <c r="C693" s="965"/>
      <c r="D693" s="964"/>
      <c r="E693" s="444" t="s">
        <v>2553</v>
      </c>
      <c r="F693" s="444" t="s">
        <v>26</v>
      </c>
      <c r="G693" s="444" t="s">
        <v>27</v>
      </c>
    </row>
    <row r="694" spans="1:8" s="400" customFormat="1" ht="15.75" hidden="1" customHeight="1">
      <c r="A694" s="497"/>
      <c r="B694" s="428" t="s">
        <v>2787</v>
      </c>
      <c r="C694" s="463" t="s">
        <v>2784</v>
      </c>
      <c r="D694" s="960" t="s">
        <v>2786</v>
      </c>
      <c r="E694" s="441">
        <f>F694-5</f>
        <v>43829</v>
      </c>
      <c r="F694" s="464">
        <v>43834</v>
      </c>
      <c r="G694" s="464">
        <f>F694+10</f>
        <v>43844</v>
      </c>
    </row>
    <row r="695" spans="1:8" s="400" customFormat="1" ht="15" hidden="1">
      <c r="A695" s="497"/>
      <c r="B695" s="428" t="s">
        <v>2785</v>
      </c>
      <c r="C695" s="427" t="s">
        <v>2784</v>
      </c>
      <c r="D695" s="961"/>
      <c r="E695" s="441">
        <f>F695-5</f>
        <v>43836</v>
      </c>
      <c r="F695" s="464">
        <f>F694+7</f>
        <v>43841</v>
      </c>
      <c r="G695" s="464">
        <f>F695+10</f>
        <v>43851</v>
      </c>
      <c r="H695" s="410"/>
    </row>
    <row r="696" spans="1:8" s="400" customFormat="1" ht="15" hidden="1">
      <c r="A696" s="497"/>
      <c r="B696" s="444" t="s">
        <v>2783</v>
      </c>
      <c r="C696" s="444" t="s">
        <v>2782</v>
      </c>
      <c r="D696" s="961"/>
      <c r="E696" s="441">
        <f>F696-5</f>
        <v>43843</v>
      </c>
      <c r="F696" s="464">
        <f>F695+7</f>
        <v>43848</v>
      </c>
      <c r="G696" s="464">
        <f>F696+10</f>
        <v>43858</v>
      </c>
      <c r="H696" s="410"/>
    </row>
    <row r="697" spans="1:8" s="400" customFormat="1" ht="15" hidden="1">
      <c r="A697" s="497"/>
      <c r="B697" s="428" t="s">
        <v>2781</v>
      </c>
      <c r="C697" s="427" t="s">
        <v>2780</v>
      </c>
      <c r="D697" s="961"/>
      <c r="E697" s="441">
        <f>F697-5</f>
        <v>43850</v>
      </c>
      <c r="F697" s="464">
        <f>F696+7</f>
        <v>43855</v>
      </c>
      <c r="G697" s="464">
        <f>F697+10</f>
        <v>43865</v>
      </c>
      <c r="H697" s="410"/>
    </row>
    <row r="698" spans="1:8" s="400" customFormat="1" ht="15" hidden="1" customHeight="1">
      <c r="A698" s="497"/>
      <c r="B698" s="428" t="s">
        <v>2580</v>
      </c>
      <c r="C698" s="427" t="s">
        <v>2580</v>
      </c>
      <c r="D698" s="962"/>
      <c r="E698" s="441">
        <f>F698-5</f>
        <v>43857</v>
      </c>
      <c r="F698" s="464">
        <f>F697+7</f>
        <v>43862</v>
      </c>
      <c r="G698" s="464">
        <f>F698+10</f>
        <v>43872</v>
      </c>
      <c r="H698" s="410"/>
    </row>
    <row r="699" spans="1:8" s="420" customFormat="1" ht="15">
      <c r="A699" s="968" t="s">
        <v>2779</v>
      </c>
      <c r="B699" s="968"/>
      <c r="C699" s="507"/>
      <c r="D699" s="506"/>
      <c r="E699" s="506"/>
      <c r="F699" s="505"/>
      <c r="G699" s="505"/>
    </row>
    <row r="700" spans="1:8" s="410" customFormat="1" ht="15" hidden="1">
      <c r="A700" s="497"/>
      <c r="B700" s="969" t="s">
        <v>2591</v>
      </c>
      <c r="C700" s="964" t="s">
        <v>23</v>
      </c>
      <c r="D700" s="971" t="s">
        <v>7</v>
      </c>
      <c r="E700" s="444" t="s">
        <v>2554</v>
      </c>
      <c r="F700" s="504" t="s">
        <v>8</v>
      </c>
      <c r="G700" s="503" t="s">
        <v>2768</v>
      </c>
    </row>
    <row r="701" spans="1:8" s="410" customFormat="1" ht="15" hidden="1">
      <c r="A701" s="497"/>
      <c r="B701" s="970"/>
      <c r="C701" s="965"/>
      <c r="D701" s="972"/>
      <c r="E701" s="444" t="s">
        <v>2553</v>
      </c>
      <c r="F701" s="499" t="s">
        <v>26</v>
      </c>
      <c r="G701" s="502" t="s">
        <v>27</v>
      </c>
    </row>
    <row r="702" spans="1:8" s="410" customFormat="1" ht="15" hidden="1">
      <c r="A702" s="497"/>
      <c r="B702" s="428" t="s">
        <v>2765</v>
      </c>
      <c r="C702" s="463" t="s">
        <v>2778</v>
      </c>
      <c r="D702" s="959" t="s">
        <v>2675</v>
      </c>
      <c r="E702" s="496">
        <f>F702-6</f>
        <v>44651</v>
      </c>
      <c r="F702" s="495">
        <v>44657</v>
      </c>
      <c r="G702" s="495">
        <f>F702+16</f>
        <v>44673</v>
      </c>
    </row>
    <row r="703" spans="1:8" s="410" customFormat="1" ht="15" hidden="1">
      <c r="A703" s="497"/>
      <c r="B703" s="428" t="s">
        <v>2774</v>
      </c>
      <c r="C703" s="427" t="s">
        <v>2777</v>
      </c>
      <c r="D703" s="959"/>
      <c r="E703" s="496">
        <f>F703-6</f>
        <v>44658</v>
      </c>
      <c r="F703" s="495">
        <f>F702+7</f>
        <v>44664</v>
      </c>
      <c r="G703" s="495">
        <f>F703+16</f>
        <v>44680</v>
      </c>
    </row>
    <row r="704" spans="1:8" s="410" customFormat="1" ht="15" hidden="1">
      <c r="A704" s="497"/>
      <c r="B704" s="428" t="s">
        <v>2761</v>
      </c>
      <c r="C704" s="427" t="s">
        <v>2776</v>
      </c>
      <c r="D704" s="959"/>
      <c r="E704" s="496">
        <f>F704-6</f>
        <v>44665</v>
      </c>
      <c r="F704" s="495">
        <f>F703+7</f>
        <v>44671</v>
      </c>
      <c r="G704" s="495">
        <f>F704+16</f>
        <v>44687</v>
      </c>
    </row>
    <row r="705" spans="1:7" s="410" customFormat="1" ht="15" hidden="1">
      <c r="A705" s="497"/>
      <c r="B705" s="428" t="s">
        <v>2767</v>
      </c>
      <c r="C705" s="427" t="s">
        <v>2775</v>
      </c>
      <c r="D705" s="959"/>
      <c r="E705" s="496">
        <f>F705-6</f>
        <v>44672</v>
      </c>
      <c r="F705" s="495">
        <f>F704+7</f>
        <v>44678</v>
      </c>
      <c r="G705" s="495">
        <f>F705+16</f>
        <v>44694</v>
      </c>
    </row>
    <row r="706" spans="1:7" s="410" customFormat="1" ht="15" hidden="1">
      <c r="A706" s="497"/>
      <c r="B706" s="428" t="s">
        <v>2581</v>
      </c>
      <c r="C706" s="427" t="s">
        <v>2580</v>
      </c>
      <c r="D706" s="959"/>
      <c r="E706" s="496">
        <f>F706-6</f>
        <v>44679</v>
      </c>
      <c r="F706" s="495">
        <f>F705+7</f>
        <v>44685</v>
      </c>
      <c r="G706" s="495">
        <f>F706+16</f>
        <v>44701</v>
      </c>
    </row>
    <row r="707" spans="1:7" s="410" customFormat="1" ht="15" hidden="1">
      <c r="A707" s="497"/>
      <c r="B707" s="957" t="s">
        <v>22</v>
      </c>
      <c r="C707" s="964" t="s">
        <v>23</v>
      </c>
      <c r="D707" s="971" t="s">
        <v>7</v>
      </c>
      <c r="E707" s="444" t="s">
        <v>2554</v>
      </c>
      <c r="F707" s="504" t="s">
        <v>8</v>
      </c>
      <c r="G707" s="503" t="s">
        <v>2768</v>
      </c>
    </row>
    <row r="708" spans="1:7" s="410" customFormat="1" ht="15" hidden="1">
      <c r="A708" s="497"/>
      <c r="B708" s="958"/>
      <c r="C708" s="965"/>
      <c r="D708" s="972"/>
      <c r="E708" s="444" t="s">
        <v>2553</v>
      </c>
      <c r="F708" s="499" t="s">
        <v>26</v>
      </c>
      <c r="G708" s="502" t="s">
        <v>27</v>
      </c>
    </row>
    <row r="709" spans="1:7" s="410" customFormat="1" ht="15" hidden="1">
      <c r="A709" s="497"/>
      <c r="B709" s="428" t="s">
        <v>2774</v>
      </c>
      <c r="C709" s="427" t="s">
        <v>2773</v>
      </c>
      <c r="D709" s="959" t="s">
        <v>2579</v>
      </c>
      <c r="E709" s="496">
        <f>F709-4</f>
        <v>44709</v>
      </c>
      <c r="F709" s="495">
        <v>44713</v>
      </c>
      <c r="G709" s="495">
        <f>F709+22</f>
        <v>44735</v>
      </c>
    </row>
    <row r="710" spans="1:7" s="410" customFormat="1" ht="15" hidden="1">
      <c r="A710" s="497"/>
      <c r="B710" s="428" t="s">
        <v>2761</v>
      </c>
      <c r="C710" s="427" t="s">
        <v>2772</v>
      </c>
      <c r="D710" s="959"/>
      <c r="E710" s="496">
        <f>F710-4</f>
        <v>44716</v>
      </c>
      <c r="F710" s="495">
        <f>F709+7</f>
        <v>44720</v>
      </c>
      <c r="G710" s="495">
        <f>F710+22</f>
        <v>44742</v>
      </c>
    </row>
    <row r="711" spans="1:7" s="410" customFormat="1" ht="15" hidden="1">
      <c r="A711" s="497"/>
      <c r="B711" s="427" t="s">
        <v>2580</v>
      </c>
      <c r="C711" s="427" t="s">
        <v>2580</v>
      </c>
      <c r="D711" s="959"/>
      <c r="E711" s="496">
        <f>F711-4</f>
        <v>44723</v>
      </c>
      <c r="F711" s="495">
        <f>F710+7</f>
        <v>44727</v>
      </c>
      <c r="G711" s="495">
        <f>F711+22</f>
        <v>44749</v>
      </c>
    </row>
    <row r="712" spans="1:7" s="410" customFormat="1" ht="15" hidden="1">
      <c r="A712" s="497"/>
      <c r="B712" s="427" t="s">
        <v>2767</v>
      </c>
      <c r="C712" s="427" t="s">
        <v>2771</v>
      </c>
      <c r="D712" s="959"/>
      <c r="E712" s="496">
        <f>F712-4</f>
        <v>44730</v>
      </c>
      <c r="F712" s="495">
        <f>F711+7</f>
        <v>44734</v>
      </c>
      <c r="G712" s="495">
        <f>F712+22</f>
        <v>44756</v>
      </c>
    </row>
    <row r="713" spans="1:7" s="410" customFormat="1" ht="15" hidden="1">
      <c r="A713" s="497"/>
      <c r="B713" s="428" t="s">
        <v>2770</v>
      </c>
      <c r="C713" s="427" t="s">
        <v>2769</v>
      </c>
      <c r="D713" s="959"/>
      <c r="E713" s="496">
        <f>F713-4</f>
        <v>44737</v>
      </c>
      <c r="F713" s="495">
        <f>F712+7</f>
        <v>44741</v>
      </c>
      <c r="G713" s="495">
        <f>F713+22</f>
        <v>44763</v>
      </c>
    </row>
    <row r="714" spans="1:7" s="410" customFormat="1" ht="15">
      <c r="A714" s="497"/>
      <c r="B714" s="978" t="s">
        <v>2591</v>
      </c>
      <c r="C714" s="964" t="s">
        <v>23</v>
      </c>
      <c r="D714" s="971" t="s">
        <v>7</v>
      </c>
      <c r="E714" s="444" t="s">
        <v>2554</v>
      </c>
      <c r="F714" s="501" t="s">
        <v>8</v>
      </c>
      <c r="G714" s="500" t="s">
        <v>2768</v>
      </c>
    </row>
    <row r="715" spans="1:7" s="410" customFormat="1" ht="15">
      <c r="A715" s="497"/>
      <c r="B715" s="978"/>
      <c r="C715" s="965"/>
      <c r="D715" s="972"/>
      <c r="E715" s="444" t="s">
        <v>2553</v>
      </c>
      <c r="F715" s="499" t="s">
        <v>26</v>
      </c>
      <c r="G715" s="498" t="s">
        <v>27</v>
      </c>
    </row>
    <row r="716" spans="1:7" s="410" customFormat="1" ht="15">
      <c r="A716" s="497"/>
      <c r="B716" s="428" t="s">
        <v>2767</v>
      </c>
      <c r="C716" s="427" t="s">
        <v>2766</v>
      </c>
      <c r="D716" s="959" t="s">
        <v>2734</v>
      </c>
      <c r="E716" s="496">
        <f>F716-4</f>
        <v>45108</v>
      </c>
      <c r="F716" s="495">
        <v>45112</v>
      </c>
      <c r="G716" s="495">
        <f>F716+22</f>
        <v>45134</v>
      </c>
    </row>
    <row r="717" spans="1:7" s="410" customFormat="1" ht="15">
      <c r="A717" s="497"/>
      <c r="B717" s="428" t="s">
        <v>2628</v>
      </c>
      <c r="C717" s="427" t="s">
        <v>2628</v>
      </c>
      <c r="D717" s="959"/>
      <c r="E717" s="496">
        <f>F717-4</f>
        <v>45115</v>
      </c>
      <c r="F717" s="495">
        <f>F716+7</f>
        <v>45119</v>
      </c>
      <c r="G717" s="495">
        <f>F717+22</f>
        <v>45141</v>
      </c>
    </row>
    <row r="718" spans="1:7" s="410" customFormat="1" ht="15">
      <c r="A718" s="497"/>
      <c r="B718" s="427" t="s">
        <v>2765</v>
      </c>
      <c r="C718" s="427" t="s">
        <v>2764</v>
      </c>
      <c r="D718" s="959"/>
      <c r="E718" s="496">
        <f>F718-4</f>
        <v>45122</v>
      </c>
      <c r="F718" s="495">
        <f>F717+7</f>
        <v>45126</v>
      </c>
      <c r="G718" s="495">
        <f>F718+22</f>
        <v>45148</v>
      </c>
    </row>
    <row r="719" spans="1:7" s="410" customFormat="1" ht="15">
      <c r="A719" s="497"/>
      <c r="B719" s="428" t="s">
        <v>2763</v>
      </c>
      <c r="C719" s="427" t="s">
        <v>2762</v>
      </c>
      <c r="D719" s="959"/>
      <c r="E719" s="496">
        <f>F719-4</f>
        <v>45129</v>
      </c>
      <c r="F719" s="495">
        <f>F718+7</f>
        <v>45133</v>
      </c>
      <c r="G719" s="495">
        <f>F719+22</f>
        <v>45155</v>
      </c>
    </row>
    <row r="720" spans="1:7" s="410" customFormat="1" ht="15">
      <c r="A720" s="497"/>
      <c r="B720" s="428" t="s">
        <v>2761</v>
      </c>
      <c r="C720" s="427" t="s">
        <v>2760</v>
      </c>
      <c r="D720" s="959"/>
      <c r="E720" s="496">
        <f>F720-4</f>
        <v>45136</v>
      </c>
      <c r="F720" s="495">
        <f>F719+7</f>
        <v>45140</v>
      </c>
      <c r="G720" s="495">
        <f>F720+22</f>
        <v>45162</v>
      </c>
    </row>
    <row r="721" spans="1:8" s="401" customFormat="1" ht="15.75" customHeight="1">
      <c r="A721" s="1094" t="s">
        <v>2759</v>
      </c>
      <c r="B721" s="1094"/>
      <c r="C721" s="494"/>
    </row>
    <row r="722" spans="1:8" s="400" customFormat="1" ht="15" hidden="1">
      <c r="A722" s="488"/>
      <c r="B722" s="1095" t="s">
        <v>2591</v>
      </c>
      <c r="C722" s="1033" t="s">
        <v>23</v>
      </c>
      <c r="D722" s="1090" t="s">
        <v>7</v>
      </c>
      <c r="E722" s="429" t="s">
        <v>2554</v>
      </c>
      <c r="F722" s="429" t="s">
        <v>8</v>
      </c>
      <c r="G722" s="429" t="s">
        <v>2750</v>
      </c>
    </row>
    <row r="723" spans="1:8" s="400" customFormat="1" ht="15" hidden="1">
      <c r="A723" s="488"/>
      <c r="B723" s="1096"/>
      <c r="C723" s="1033"/>
      <c r="D723" s="1091"/>
      <c r="E723" s="477" t="s">
        <v>2553</v>
      </c>
      <c r="F723" s="477" t="s">
        <v>26</v>
      </c>
      <c r="G723" s="477" t="s">
        <v>27</v>
      </c>
    </row>
    <row r="724" spans="1:8" s="400" customFormat="1" ht="15" hidden="1">
      <c r="A724" s="488"/>
      <c r="B724" s="428" t="s">
        <v>2754</v>
      </c>
      <c r="C724" s="427" t="s">
        <v>2758</v>
      </c>
      <c r="D724" s="1097" t="s">
        <v>129</v>
      </c>
      <c r="E724" s="486">
        <f>F724-5</f>
        <v>44014</v>
      </c>
      <c r="F724" s="485">
        <v>44019</v>
      </c>
      <c r="G724" s="485">
        <f>F724+9</f>
        <v>44028</v>
      </c>
    </row>
    <row r="725" spans="1:8" s="400" customFormat="1" hidden="1">
      <c r="A725" s="488"/>
      <c r="B725" s="428" t="s">
        <v>2752</v>
      </c>
      <c r="C725" s="451" t="s">
        <v>2757</v>
      </c>
      <c r="D725" s="1098"/>
      <c r="E725" s="486">
        <f>F725-5</f>
        <v>44021</v>
      </c>
      <c r="F725" s="485">
        <f>F724+7</f>
        <v>44026</v>
      </c>
      <c r="G725" s="485">
        <f>F725+8</f>
        <v>44034</v>
      </c>
      <c r="H725" s="490"/>
    </row>
    <row r="726" spans="1:8" s="400" customFormat="1" ht="15" hidden="1">
      <c r="A726" s="488"/>
      <c r="B726" s="428" t="s">
        <v>2756</v>
      </c>
      <c r="C726" s="451" t="s">
        <v>2755</v>
      </c>
      <c r="D726" s="1098"/>
      <c r="E726" s="486">
        <f>F726-5</f>
        <v>44028</v>
      </c>
      <c r="F726" s="485">
        <f>F725+7</f>
        <v>44033</v>
      </c>
      <c r="G726" s="485">
        <f>F726+8</f>
        <v>44041</v>
      </c>
    </row>
    <row r="727" spans="1:8" s="400" customFormat="1" ht="15" hidden="1">
      <c r="A727" s="488"/>
      <c r="B727" s="428" t="s">
        <v>2754</v>
      </c>
      <c r="C727" s="451" t="s">
        <v>2753</v>
      </c>
      <c r="D727" s="961"/>
      <c r="E727" s="486">
        <f>F727-5</f>
        <v>44035</v>
      </c>
      <c r="F727" s="485">
        <f>F726+7</f>
        <v>44040</v>
      </c>
      <c r="G727" s="485">
        <f>F727+8</f>
        <v>44048</v>
      </c>
    </row>
    <row r="728" spans="1:8" s="400" customFormat="1" ht="15" hidden="1">
      <c r="A728" s="488"/>
      <c r="B728" s="428" t="s">
        <v>2752</v>
      </c>
      <c r="C728" s="451" t="s">
        <v>2751</v>
      </c>
      <c r="D728" s="962"/>
      <c r="E728" s="486">
        <f>F728-5</f>
        <v>44042</v>
      </c>
      <c r="F728" s="485">
        <f>F727+7</f>
        <v>44047</v>
      </c>
      <c r="G728" s="485">
        <f>F728+8</f>
        <v>44055</v>
      </c>
    </row>
    <row r="729" spans="1:8" s="400" customFormat="1" ht="15">
      <c r="A729" s="488"/>
      <c r="B729" s="978" t="s">
        <v>2591</v>
      </c>
      <c r="C729" s="1033" t="s">
        <v>23</v>
      </c>
      <c r="D729" s="1090" t="s">
        <v>7</v>
      </c>
      <c r="E729" s="429" t="s">
        <v>2554</v>
      </c>
      <c r="F729" s="429" t="s">
        <v>8</v>
      </c>
      <c r="G729" s="429" t="s">
        <v>2750</v>
      </c>
    </row>
    <row r="730" spans="1:8" s="400" customFormat="1" ht="15">
      <c r="A730" s="488"/>
      <c r="B730" s="978"/>
      <c r="C730" s="1033"/>
      <c r="D730" s="1091"/>
      <c r="E730" s="477" t="s">
        <v>2553</v>
      </c>
      <c r="F730" s="477" t="s">
        <v>26</v>
      </c>
      <c r="G730" s="477" t="s">
        <v>27</v>
      </c>
    </row>
    <row r="731" spans="1:8" s="400" customFormat="1" ht="15">
      <c r="A731" s="488"/>
      <c r="B731" s="428" t="s">
        <v>2743</v>
      </c>
      <c r="C731" s="427" t="s">
        <v>2716</v>
      </c>
      <c r="D731" s="994" t="s">
        <v>2734</v>
      </c>
      <c r="E731" s="486">
        <f>F731-5</f>
        <v>45104</v>
      </c>
      <c r="F731" s="464">
        <v>45109</v>
      </c>
      <c r="G731" s="485">
        <f>F731+9</f>
        <v>45118</v>
      </c>
    </row>
    <row r="732" spans="1:8" s="400" customFormat="1">
      <c r="A732" s="488"/>
      <c r="B732" s="428" t="s">
        <v>2749</v>
      </c>
      <c r="C732" s="427" t="s">
        <v>2748</v>
      </c>
      <c r="D732" s="995"/>
      <c r="E732" s="486">
        <f>F732-5</f>
        <v>45111</v>
      </c>
      <c r="F732" s="485">
        <f>F731+7</f>
        <v>45116</v>
      </c>
      <c r="G732" s="485">
        <f>F732+9</f>
        <v>45125</v>
      </c>
      <c r="H732" s="490"/>
    </row>
    <row r="733" spans="1:8" s="400" customFormat="1" ht="15">
      <c r="A733" s="488"/>
      <c r="B733" s="428" t="s">
        <v>2747</v>
      </c>
      <c r="C733" s="427" t="s">
        <v>2746</v>
      </c>
      <c r="D733" s="995"/>
      <c r="E733" s="486">
        <f>F733-5</f>
        <v>45118</v>
      </c>
      <c r="F733" s="485">
        <f>F732+7</f>
        <v>45123</v>
      </c>
      <c r="G733" s="485">
        <f>F733+9</f>
        <v>45132</v>
      </c>
    </row>
    <row r="734" spans="1:8" s="400" customFormat="1" ht="15">
      <c r="A734" s="488"/>
      <c r="B734" s="428" t="s">
        <v>2745</v>
      </c>
      <c r="C734" s="427" t="s">
        <v>2744</v>
      </c>
      <c r="D734" s="995"/>
      <c r="E734" s="486">
        <f>F734-5</f>
        <v>45125</v>
      </c>
      <c r="F734" s="485">
        <f>F733+7</f>
        <v>45130</v>
      </c>
      <c r="G734" s="485">
        <f>F734+9</f>
        <v>45139</v>
      </c>
    </row>
    <row r="735" spans="1:8" s="400" customFormat="1" ht="15" customHeight="1">
      <c r="A735" s="488"/>
      <c r="B735" s="428" t="s">
        <v>2743</v>
      </c>
      <c r="C735" s="427" t="s">
        <v>2742</v>
      </c>
      <c r="D735" s="1099"/>
      <c r="E735" s="486">
        <f>F735-5</f>
        <v>45132</v>
      </c>
      <c r="F735" s="485">
        <f>F734+7</f>
        <v>45137</v>
      </c>
      <c r="G735" s="485">
        <f>F735+9</f>
        <v>45146</v>
      </c>
    </row>
    <row r="736" spans="1:8" s="400" customFormat="1" ht="15" hidden="1" customHeight="1">
      <c r="A736" s="488"/>
      <c r="B736" s="1095"/>
      <c r="C736" s="1100"/>
      <c r="D736" s="995"/>
      <c r="E736" s="493" t="s">
        <v>2554</v>
      </c>
      <c r="F736" s="429" t="s">
        <v>8</v>
      </c>
      <c r="G736" s="492" t="e">
        <f t="shared" ref="G736:G742" si="1">F736+8</f>
        <v>#VALUE!</v>
      </c>
    </row>
    <row r="737" spans="1:8" s="400" customFormat="1" ht="15" hidden="1" customHeight="1">
      <c r="A737" s="488"/>
      <c r="B737" s="1096"/>
      <c r="C737" s="1101"/>
      <c r="D737" s="995"/>
      <c r="E737" s="491" t="s">
        <v>2553</v>
      </c>
      <c r="F737" s="477" t="s">
        <v>26</v>
      </c>
      <c r="G737" s="485" t="e">
        <f t="shared" si="1"/>
        <v>#VALUE!</v>
      </c>
    </row>
    <row r="738" spans="1:8" s="400" customFormat="1" ht="15" hidden="1" customHeight="1">
      <c r="A738" s="488"/>
      <c r="B738" s="427"/>
      <c r="C738" s="489"/>
      <c r="D738" s="995"/>
      <c r="E738" s="486">
        <f>F738-5</f>
        <v>43892</v>
      </c>
      <c r="F738" s="485">
        <v>43897</v>
      </c>
      <c r="G738" s="485">
        <f t="shared" si="1"/>
        <v>43905</v>
      </c>
    </row>
    <row r="739" spans="1:8" s="400" customFormat="1" ht="15.75" hidden="1" customHeight="1">
      <c r="A739" s="488"/>
      <c r="B739" s="427"/>
      <c r="C739" s="487"/>
      <c r="D739" s="1099"/>
      <c r="E739" s="486">
        <f>F739-5</f>
        <v>43899</v>
      </c>
      <c r="F739" s="485">
        <f>F738+7</f>
        <v>43904</v>
      </c>
      <c r="G739" s="485">
        <f t="shared" si="1"/>
        <v>43912</v>
      </c>
      <c r="H739" s="490"/>
    </row>
    <row r="740" spans="1:8" s="400" customFormat="1" ht="15" hidden="1" customHeight="1">
      <c r="A740" s="488"/>
      <c r="B740" s="427"/>
      <c r="C740" s="489"/>
      <c r="D740" s="994"/>
      <c r="E740" s="486">
        <f>F740-5</f>
        <v>43906</v>
      </c>
      <c r="F740" s="485">
        <f>F739+7</f>
        <v>43911</v>
      </c>
      <c r="G740" s="485">
        <f t="shared" si="1"/>
        <v>43919</v>
      </c>
    </row>
    <row r="741" spans="1:8" s="400" customFormat="1" ht="15" hidden="1" customHeight="1">
      <c r="A741" s="488"/>
      <c r="B741" s="427"/>
      <c r="C741" s="489"/>
      <c r="D741" s="995"/>
      <c r="E741" s="486">
        <f>F741-5</f>
        <v>43913</v>
      </c>
      <c r="F741" s="485">
        <f>F740+7</f>
        <v>43918</v>
      </c>
      <c r="G741" s="485">
        <f t="shared" si="1"/>
        <v>43926</v>
      </c>
    </row>
    <row r="742" spans="1:8" s="400" customFormat="1" ht="15" hidden="1" customHeight="1">
      <c r="A742" s="488"/>
      <c r="B742" s="427"/>
      <c r="C742" s="487"/>
      <c r="D742" s="995"/>
      <c r="E742" s="486">
        <f>F742-5</f>
        <v>43920</v>
      </c>
      <c r="F742" s="485">
        <f>F741+7</f>
        <v>43925</v>
      </c>
      <c r="G742" s="485">
        <f t="shared" si="1"/>
        <v>43933</v>
      </c>
    </row>
    <row r="743" spans="1:8" s="420" customFormat="1" ht="18" customHeight="1">
      <c r="A743" s="1094" t="s">
        <v>2741</v>
      </c>
      <c r="B743" s="1094"/>
      <c r="C743" s="450"/>
      <c r="D743" s="480"/>
      <c r="E743" s="448"/>
      <c r="F743" s="484"/>
      <c r="G743" s="484"/>
    </row>
    <row r="744" spans="1:8" s="410" customFormat="1" ht="18" customHeight="1">
      <c r="A744" s="445"/>
      <c r="B744" s="978" t="s">
        <v>2591</v>
      </c>
      <c r="C744" s="1102" t="s">
        <v>23</v>
      </c>
      <c r="D744" s="1102" t="s">
        <v>7</v>
      </c>
      <c r="E744" s="441" t="s">
        <v>2554</v>
      </c>
      <c r="F744" s="441" t="s">
        <v>8</v>
      </c>
      <c r="G744" s="441" t="s">
        <v>175</v>
      </c>
    </row>
    <row r="745" spans="1:8" s="410" customFormat="1" ht="18" customHeight="1">
      <c r="A745" s="445"/>
      <c r="B745" s="978"/>
      <c r="C745" s="1103"/>
      <c r="D745" s="1103"/>
      <c r="E745" s="441" t="s">
        <v>2553</v>
      </c>
      <c r="F745" s="441" t="s">
        <v>26</v>
      </c>
      <c r="G745" s="441" t="s">
        <v>27</v>
      </c>
    </row>
    <row r="746" spans="1:8" s="410" customFormat="1" ht="15">
      <c r="A746" s="400"/>
      <c r="B746" s="427" t="s">
        <v>2738</v>
      </c>
      <c r="C746" s="427" t="s">
        <v>2735</v>
      </c>
      <c r="D746" s="994" t="s">
        <v>2740</v>
      </c>
      <c r="E746" s="442">
        <f>F746-4</f>
        <v>45110</v>
      </c>
      <c r="F746" s="475">
        <v>45114</v>
      </c>
      <c r="G746" s="475">
        <f>F746+7</f>
        <v>45121</v>
      </c>
    </row>
    <row r="747" spans="1:8" s="410" customFormat="1" ht="15">
      <c r="A747" s="400"/>
      <c r="B747" s="427" t="s">
        <v>2736</v>
      </c>
      <c r="C747" s="427" t="s">
        <v>2739</v>
      </c>
      <c r="D747" s="995"/>
      <c r="E747" s="442">
        <f>F747-4</f>
        <v>45117</v>
      </c>
      <c r="F747" s="475">
        <f>F746+7</f>
        <v>45121</v>
      </c>
      <c r="G747" s="475">
        <f>F747+7</f>
        <v>45128</v>
      </c>
    </row>
    <row r="748" spans="1:8" s="410" customFormat="1" ht="15">
      <c r="A748" s="400"/>
      <c r="B748" s="428" t="s">
        <v>2738</v>
      </c>
      <c r="C748" s="427" t="s">
        <v>2737</v>
      </c>
      <c r="D748" s="995"/>
      <c r="E748" s="442">
        <f>F748-4</f>
        <v>45124</v>
      </c>
      <c r="F748" s="475">
        <f>F747+7</f>
        <v>45128</v>
      </c>
      <c r="G748" s="475">
        <f>F748+7</f>
        <v>45135</v>
      </c>
    </row>
    <row r="749" spans="1:8" s="410" customFormat="1" ht="15">
      <c r="A749" s="400"/>
      <c r="B749" s="427" t="s">
        <v>2736</v>
      </c>
      <c r="C749" s="427" t="s">
        <v>2735</v>
      </c>
      <c r="D749" s="995"/>
      <c r="E749" s="442">
        <f>F749-4</f>
        <v>45131</v>
      </c>
      <c r="F749" s="475">
        <f>F748+7</f>
        <v>45135</v>
      </c>
      <c r="G749" s="475">
        <f>F749+7</f>
        <v>45142</v>
      </c>
    </row>
    <row r="750" spans="1:8" s="410" customFormat="1" ht="15" customHeight="1">
      <c r="A750" s="400"/>
      <c r="B750" s="428"/>
      <c r="C750" s="427"/>
      <c r="D750" s="1099"/>
      <c r="E750" s="442">
        <f>F750-4</f>
        <v>45138</v>
      </c>
      <c r="F750" s="475">
        <f>F749+7</f>
        <v>45142</v>
      </c>
      <c r="G750" s="475">
        <f>F750+7</f>
        <v>45149</v>
      </c>
    </row>
    <row r="751" spans="1:8" s="481" customFormat="1" ht="15">
      <c r="A751" s="483"/>
      <c r="B751" s="1104" t="s">
        <v>2591</v>
      </c>
      <c r="C751" s="1106" t="s">
        <v>23</v>
      </c>
      <c r="D751" s="1106" t="s">
        <v>7</v>
      </c>
      <c r="E751" s="482" t="s">
        <v>2554</v>
      </c>
      <c r="F751" s="482" t="s">
        <v>8</v>
      </c>
      <c r="G751" s="482" t="s">
        <v>175</v>
      </c>
    </row>
    <row r="752" spans="1:8" s="410" customFormat="1" ht="15">
      <c r="A752" s="400"/>
      <c r="B752" s="1105"/>
      <c r="C752" s="1107"/>
      <c r="D752" s="1107"/>
      <c r="E752" s="477" t="s">
        <v>2553</v>
      </c>
      <c r="F752" s="477" t="s">
        <v>26</v>
      </c>
      <c r="G752" s="477" t="s">
        <v>27</v>
      </c>
    </row>
    <row r="753" spans="1:7" s="410" customFormat="1" ht="15">
      <c r="A753" s="400"/>
      <c r="B753" s="428" t="s">
        <v>2581</v>
      </c>
      <c r="C753" s="427" t="s">
        <v>2580</v>
      </c>
      <c r="D753" s="994" t="s">
        <v>2734</v>
      </c>
      <c r="E753" s="442">
        <f>F753-4</f>
        <v>45104</v>
      </c>
      <c r="F753" s="475">
        <v>45108</v>
      </c>
      <c r="G753" s="475">
        <f>F753+7</f>
        <v>45115</v>
      </c>
    </row>
    <row r="754" spans="1:7" s="410" customFormat="1" ht="15">
      <c r="A754" s="400"/>
      <c r="B754" s="428" t="s">
        <v>2733</v>
      </c>
      <c r="C754" s="427" t="s">
        <v>2732</v>
      </c>
      <c r="D754" s="995"/>
      <c r="E754" s="442">
        <f>F754-4</f>
        <v>45111</v>
      </c>
      <c r="F754" s="475">
        <f>F753+7</f>
        <v>45115</v>
      </c>
      <c r="G754" s="475">
        <f>F754+7</f>
        <v>45122</v>
      </c>
    </row>
    <row r="755" spans="1:7" s="410" customFormat="1" ht="15">
      <c r="A755" s="400"/>
      <c r="B755" s="428" t="s">
        <v>2731</v>
      </c>
      <c r="C755" s="427" t="s">
        <v>2730</v>
      </c>
      <c r="D755" s="995"/>
      <c r="E755" s="442">
        <f>F755-4</f>
        <v>45118</v>
      </c>
      <c r="F755" s="475">
        <f>F754+7</f>
        <v>45122</v>
      </c>
      <c r="G755" s="475">
        <f>F755+7</f>
        <v>45129</v>
      </c>
    </row>
    <row r="756" spans="1:7" s="410" customFormat="1" ht="15">
      <c r="A756" s="400"/>
      <c r="B756" s="428" t="s">
        <v>2581</v>
      </c>
      <c r="C756" s="427" t="s">
        <v>2580</v>
      </c>
      <c r="D756" s="995"/>
      <c r="E756" s="442">
        <f>F756-4</f>
        <v>45125</v>
      </c>
      <c r="F756" s="475">
        <f>F755+7</f>
        <v>45129</v>
      </c>
      <c r="G756" s="475">
        <f>F756+7</f>
        <v>45136</v>
      </c>
    </row>
    <row r="757" spans="1:7" s="410" customFormat="1" ht="13.5" customHeight="1">
      <c r="A757" s="400"/>
      <c r="B757" s="428" t="s">
        <v>2581</v>
      </c>
      <c r="C757" s="427" t="s">
        <v>2580</v>
      </c>
      <c r="D757" s="1099"/>
      <c r="E757" s="442">
        <f>F757-4</f>
        <v>45132</v>
      </c>
      <c r="F757" s="475">
        <f>F756+7</f>
        <v>45136</v>
      </c>
      <c r="G757" s="475">
        <f>F757+7</f>
        <v>45143</v>
      </c>
    </row>
    <row r="758" spans="1:7" s="481" customFormat="1" ht="15" hidden="1">
      <c r="A758" s="483"/>
      <c r="B758" s="1108" t="s">
        <v>2591</v>
      </c>
      <c r="C758" s="1106" t="s">
        <v>23</v>
      </c>
      <c r="D758" s="1106" t="s">
        <v>7</v>
      </c>
      <c r="E758" s="482" t="s">
        <v>2554</v>
      </c>
      <c r="F758" s="482" t="s">
        <v>8</v>
      </c>
      <c r="G758" s="482" t="s">
        <v>175</v>
      </c>
    </row>
    <row r="759" spans="1:7" s="410" customFormat="1" ht="15" hidden="1">
      <c r="A759" s="400"/>
      <c r="B759" s="1108"/>
      <c r="C759" s="1107"/>
      <c r="D759" s="1107"/>
      <c r="E759" s="477" t="s">
        <v>2553</v>
      </c>
      <c r="F759" s="477" t="s">
        <v>26</v>
      </c>
      <c r="G759" s="477" t="s">
        <v>27</v>
      </c>
    </row>
    <row r="760" spans="1:7" s="410" customFormat="1" ht="15" hidden="1">
      <c r="A760" s="400"/>
      <c r="B760" s="428" t="s">
        <v>2581</v>
      </c>
      <c r="C760" s="427" t="s">
        <v>2580</v>
      </c>
      <c r="D760" s="994" t="s">
        <v>2649</v>
      </c>
      <c r="E760" s="442">
        <f>F760-4</f>
        <v>44805</v>
      </c>
      <c r="F760" s="475">
        <v>44809</v>
      </c>
      <c r="G760" s="475">
        <f>F760+7</f>
        <v>44816</v>
      </c>
    </row>
    <row r="761" spans="1:7" s="410" customFormat="1" ht="15" hidden="1">
      <c r="A761" s="400"/>
      <c r="B761" s="428" t="s">
        <v>2581</v>
      </c>
      <c r="C761" s="427" t="s">
        <v>2580</v>
      </c>
      <c r="D761" s="995"/>
      <c r="E761" s="442">
        <f>F761-4</f>
        <v>44812</v>
      </c>
      <c r="F761" s="475">
        <f>F760+7</f>
        <v>44816</v>
      </c>
      <c r="G761" s="475">
        <f>F761+7</f>
        <v>44823</v>
      </c>
    </row>
    <row r="762" spans="1:7" s="410" customFormat="1" ht="15" hidden="1">
      <c r="A762" s="400"/>
      <c r="B762" s="428" t="s">
        <v>2581</v>
      </c>
      <c r="C762" s="427" t="s">
        <v>2580</v>
      </c>
      <c r="D762" s="995"/>
      <c r="E762" s="442">
        <f>F762-4</f>
        <v>44819</v>
      </c>
      <c r="F762" s="475">
        <f>F761+7</f>
        <v>44823</v>
      </c>
      <c r="G762" s="475">
        <f>F762+7</f>
        <v>44830</v>
      </c>
    </row>
    <row r="763" spans="1:7" s="410" customFormat="1" ht="15" hidden="1">
      <c r="A763" s="400"/>
      <c r="B763" s="428" t="s">
        <v>2581</v>
      </c>
      <c r="C763" s="427" t="s">
        <v>2580</v>
      </c>
      <c r="D763" s="995"/>
      <c r="E763" s="442">
        <f>F763-4</f>
        <v>44826</v>
      </c>
      <c r="F763" s="475">
        <f>F762+7</f>
        <v>44830</v>
      </c>
      <c r="G763" s="475">
        <f>F763+7</f>
        <v>44837</v>
      </c>
    </row>
    <row r="764" spans="1:7" s="410" customFormat="1" ht="15" hidden="1" customHeight="1">
      <c r="A764" s="400"/>
      <c r="B764" s="428" t="s">
        <v>2581</v>
      </c>
      <c r="C764" s="427" t="s">
        <v>2580</v>
      </c>
      <c r="D764" s="1099"/>
      <c r="E764" s="442">
        <f>F764-4</f>
        <v>44833</v>
      </c>
      <c r="F764" s="475">
        <f>F763+7</f>
        <v>44837</v>
      </c>
      <c r="G764" s="475">
        <f>F764+7</f>
        <v>44844</v>
      </c>
    </row>
    <row r="765" spans="1:7" s="420" customFormat="1" ht="18" customHeight="1">
      <c r="A765" s="1109" t="s">
        <v>2729</v>
      </c>
      <c r="B765" s="1109"/>
      <c r="C765" s="427"/>
      <c r="D765" s="480"/>
      <c r="E765" s="448"/>
      <c r="F765" s="448"/>
      <c r="G765" s="448"/>
    </row>
    <row r="766" spans="1:7" s="410" customFormat="1" ht="18" customHeight="1">
      <c r="A766" s="445"/>
      <c r="B766" s="978" t="s">
        <v>2591</v>
      </c>
      <c r="C766" s="1102" t="s">
        <v>23</v>
      </c>
      <c r="D766" s="1102" t="s">
        <v>7</v>
      </c>
      <c r="E766" s="441" t="s">
        <v>2554</v>
      </c>
      <c r="F766" s="441" t="s">
        <v>8</v>
      </c>
      <c r="G766" s="441" t="s">
        <v>2424</v>
      </c>
    </row>
    <row r="767" spans="1:7" s="410" customFormat="1" ht="18" customHeight="1">
      <c r="A767" s="445"/>
      <c r="B767" s="978"/>
      <c r="C767" s="1103"/>
      <c r="D767" s="1103"/>
      <c r="E767" s="441" t="s">
        <v>2553</v>
      </c>
      <c r="F767" s="441" t="s">
        <v>26</v>
      </c>
      <c r="G767" s="441" t="s">
        <v>27</v>
      </c>
    </row>
    <row r="768" spans="1:7" s="410" customFormat="1" ht="17.25" customHeight="1">
      <c r="A768" s="445"/>
      <c r="B768" s="428" t="s">
        <v>2728</v>
      </c>
      <c r="C768" s="427" t="s">
        <v>2727</v>
      </c>
      <c r="D768" s="986" t="s">
        <v>2726</v>
      </c>
      <c r="E768" s="441">
        <f>F768-5</f>
        <v>45104</v>
      </c>
      <c r="F768" s="464">
        <v>45109</v>
      </c>
      <c r="G768" s="464">
        <f>F768+11</f>
        <v>45120</v>
      </c>
    </row>
    <row r="769" spans="1:7" s="410" customFormat="1" ht="17.25" customHeight="1">
      <c r="A769" s="445"/>
      <c r="B769" s="428" t="s">
        <v>2725</v>
      </c>
      <c r="C769" s="427" t="s">
        <v>2724</v>
      </c>
      <c r="D769" s="986"/>
      <c r="E769" s="441">
        <f>F769-5</f>
        <v>45111</v>
      </c>
      <c r="F769" s="464">
        <f>F768+7</f>
        <v>45116</v>
      </c>
      <c r="G769" s="464">
        <f>F769+11</f>
        <v>45127</v>
      </c>
    </row>
    <row r="770" spans="1:7" s="410" customFormat="1" ht="17.25" customHeight="1">
      <c r="A770" s="445"/>
      <c r="B770" s="428" t="s">
        <v>2723</v>
      </c>
      <c r="C770" s="427" t="s">
        <v>2722</v>
      </c>
      <c r="D770" s="986"/>
      <c r="E770" s="441">
        <f>F770-5</f>
        <v>45118</v>
      </c>
      <c r="F770" s="464">
        <f>F769+7</f>
        <v>45123</v>
      </c>
      <c r="G770" s="464">
        <f>F770+11</f>
        <v>45134</v>
      </c>
    </row>
    <row r="771" spans="1:7" s="410" customFormat="1" ht="17.25" customHeight="1">
      <c r="A771" s="445"/>
      <c r="B771" s="428" t="s">
        <v>2721</v>
      </c>
      <c r="C771" s="427" t="s">
        <v>2720</v>
      </c>
      <c r="D771" s="986"/>
      <c r="E771" s="441">
        <f>F771-5</f>
        <v>45125</v>
      </c>
      <c r="F771" s="464">
        <f>F770+7</f>
        <v>45130</v>
      </c>
      <c r="G771" s="464">
        <f>F771+11</f>
        <v>45141</v>
      </c>
    </row>
    <row r="772" spans="1:7" s="410" customFormat="1" ht="17.25" customHeight="1">
      <c r="B772" s="428" t="s">
        <v>2628</v>
      </c>
      <c r="C772" s="427" t="s">
        <v>2628</v>
      </c>
      <c r="D772" s="986"/>
      <c r="E772" s="441">
        <f>F772-5</f>
        <v>45132</v>
      </c>
      <c r="F772" s="464">
        <f>F771+7</f>
        <v>45137</v>
      </c>
      <c r="G772" s="464">
        <f>F772+11</f>
        <v>45148</v>
      </c>
    </row>
    <row r="773" spans="1:7" s="420" customFormat="1" ht="18" customHeight="1">
      <c r="A773" s="1109" t="s">
        <v>2711</v>
      </c>
      <c r="B773" s="1109"/>
      <c r="C773" s="427"/>
      <c r="D773" s="480"/>
      <c r="E773" s="448"/>
      <c r="F773" s="448"/>
      <c r="G773" s="448"/>
    </row>
    <row r="774" spans="1:7" s="410" customFormat="1" ht="18" hidden="1" customHeight="1">
      <c r="A774" s="445"/>
      <c r="B774" s="1110" t="s">
        <v>2591</v>
      </c>
      <c r="C774" s="1102" t="s">
        <v>23</v>
      </c>
      <c r="D774" s="1102" t="s">
        <v>7</v>
      </c>
      <c r="E774" s="441" t="s">
        <v>2554</v>
      </c>
      <c r="F774" s="441" t="s">
        <v>8</v>
      </c>
      <c r="G774" s="441" t="s">
        <v>2424</v>
      </c>
    </row>
    <row r="775" spans="1:7" s="410" customFormat="1" ht="18" hidden="1" customHeight="1">
      <c r="A775" s="445"/>
      <c r="B775" s="1110"/>
      <c r="C775" s="1103"/>
      <c r="D775" s="1103"/>
      <c r="E775" s="441" t="s">
        <v>2553</v>
      </c>
      <c r="F775" s="441" t="s">
        <v>26</v>
      </c>
      <c r="G775" s="441" t="s">
        <v>27</v>
      </c>
    </row>
    <row r="776" spans="1:7" s="410" customFormat="1" ht="17.25" hidden="1" customHeight="1">
      <c r="A776" s="445"/>
      <c r="B776" s="428" t="s">
        <v>2713</v>
      </c>
      <c r="C776" s="463" t="s">
        <v>2719</v>
      </c>
      <c r="D776" s="986" t="s">
        <v>2718</v>
      </c>
      <c r="E776" s="441">
        <f>F776-5</f>
        <v>44775</v>
      </c>
      <c r="F776" s="464">
        <v>44780</v>
      </c>
      <c r="G776" s="464">
        <f>F776+11</f>
        <v>44791</v>
      </c>
    </row>
    <row r="777" spans="1:7" s="410" customFormat="1" ht="17.25" hidden="1" customHeight="1">
      <c r="A777" s="445"/>
      <c r="B777" s="428" t="s">
        <v>2717</v>
      </c>
      <c r="C777" s="463" t="s">
        <v>2716</v>
      </c>
      <c r="D777" s="986"/>
      <c r="E777" s="441">
        <f>F777-5</f>
        <v>44782</v>
      </c>
      <c r="F777" s="464">
        <f>F776+7</f>
        <v>44787</v>
      </c>
      <c r="G777" s="464">
        <f>F777+11</f>
        <v>44798</v>
      </c>
    </row>
    <row r="778" spans="1:7" s="410" customFormat="1" ht="17.25" hidden="1" customHeight="1">
      <c r="A778" s="445"/>
      <c r="B778" s="428" t="s">
        <v>2715</v>
      </c>
      <c r="C778" s="427" t="s">
        <v>2714</v>
      </c>
      <c r="D778" s="986"/>
      <c r="E778" s="441">
        <f>F778-5</f>
        <v>44789</v>
      </c>
      <c r="F778" s="464">
        <f>F777+7</f>
        <v>44794</v>
      </c>
      <c r="G778" s="464">
        <f>F778+11</f>
        <v>44805</v>
      </c>
    </row>
    <row r="779" spans="1:7" s="410" customFormat="1" ht="17.25" hidden="1" customHeight="1">
      <c r="A779" s="445"/>
      <c r="B779" s="428" t="s">
        <v>2581</v>
      </c>
      <c r="C779" s="427" t="s">
        <v>2580</v>
      </c>
      <c r="D779" s="986"/>
      <c r="E779" s="441">
        <f>F779-5</f>
        <v>44796</v>
      </c>
      <c r="F779" s="464">
        <f>F778+7</f>
        <v>44801</v>
      </c>
      <c r="G779" s="464">
        <f>F779+11</f>
        <v>44812</v>
      </c>
    </row>
    <row r="780" spans="1:7" s="410" customFormat="1" ht="17.25" hidden="1" customHeight="1">
      <c r="B780" s="428" t="s">
        <v>2713</v>
      </c>
      <c r="C780" s="427" t="s">
        <v>2712</v>
      </c>
      <c r="D780" s="986"/>
      <c r="E780" s="441">
        <f>F780-5</f>
        <v>44803</v>
      </c>
      <c r="F780" s="464">
        <f>F779+7</f>
        <v>44808</v>
      </c>
      <c r="G780" s="464">
        <f>F780+11</f>
        <v>44819</v>
      </c>
    </row>
    <row r="781" spans="1:7" s="410" customFormat="1" ht="18" customHeight="1">
      <c r="A781" s="445"/>
      <c r="B781" s="978" t="s">
        <v>2591</v>
      </c>
      <c r="C781" s="1102" t="s">
        <v>23</v>
      </c>
      <c r="D781" s="1102" t="s">
        <v>7</v>
      </c>
      <c r="E781" s="441" t="s">
        <v>2554</v>
      </c>
      <c r="F781" s="441" t="s">
        <v>8</v>
      </c>
      <c r="G781" s="441" t="s">
        <v>2711</v>
      </c>
    </row>
    <row r="782" spans="1:7" s="410" customFormat="1" ht="18" customHeight="1">
      <c r="A782" s="445"/>
      <c r="B782" s="978"/>
      <c r="C782" s="1103"/>
      <c r="D782" s="1103"/>
      <c r="E782" s="441" t="s">
        <v>2553</v>
      </c>
      <c r="F782" s="441" t="s">
        <v>26</v>
      </c>
      <c r="G782" s="441" t="s">
        <v>27</v>
      </c>
    </row>
    <row r="783" spans="1:7" s="410" customFormat="1" ht="17.25" customHeight="1">
      <c r="A783" s="445"/>
      <c r="B783" s="428" t="s">
        <v>2710</v>
      </c>
      <c r="C783" s="427" t="s">
        <v>2709</v>
      </c>
      <c r="D783" s="986" t="s">
        <v>2579</v>
      </c>
      <c r="E783" s="441">
        <f>F783-5</f>
        <v>45104</v>
      </c>
      <c r="F783" s="464">
        <v>45109</v>
      </c>
      <c r="G783" s="464">
        <f>F783+11</f>
        <v>45120</v>
      </c>
    </row>
    <row r="784" spans="1:7" s="410" customFormat="1" ht="17.25" customHeight="1">
      <c r="A784" s="445"/>
      <c r="B784" s="428" t="s">
        <v>2708</v>
      </c>
      <c r="C784" s="427" t="s">
        <v>2707</v>
      </c>
      <c r="D784" s="986"/>
      <c r="E784" s="441">
        <f>F784-5</f>
        <v>45111</v>
      </c>
      <c r="F784" s="464">
        <f>F783+7</f>
        <v>45116</v>
      </c>
      <c r="G784" s="464">
        <f>F784+11</f>
        <v>45127</v>
      </c>
    </row>
    <row r="785" spans="1:7" s="410" customFormat="1" ht="17.25" customHeight="1">
      <c r="A785" s="445"/>
      <c r="B785" s="428" t="s">
        <v>2706</v>
      </c>
      <c r="C785" s="427" t="s">
        <v>2705</v>
      </c>
      <c r="D785" s="986"/>
      <c r="E785" s="441">
        <f>F785-5</f>
        <v>45118</v>
      </c>
      <c r="F785" s="464">
        <f>F784+7</f>
        <v>45123</v>
      </c>
      <c r="G785" s="464">
        <f>F785+11</f>
        <v>45134</v>
      </c>
    </row>
    <row r="786" spans="1:7" s="410" customFormat="1" ht="17.25" customHeight="1">
      <c r="A786" s="445"/>
      <c r="B786" s="428" t="s">
        <v>2704</v>
      </c>
      <c r="C786" s="427" t="s">
        <v>2703</v>
      </c>
      <c r="D786" s="986"/>
      <c r="E786" s="441">
        <f>F786-5</f>
        <v>45125</v>
      </c>
      <c r="F786" s="464">
        <f>F785+7</f>
        <v>45130</v>
      </c>
      <c r="G786" s="464">
        <f>F786+11</f>
        <v>45141</v>
      </c>
    </row>
    <row r="787" spans="1:7" s="410" customFormat="1" ht="17.25" customHeight="1">
      <c r="B787" s="428" t="s">
        <v>2702</v>
      </c>
      <c r="C787" s="427" t="s">
        <v>2701</v>
      </c>
      <c r="D787" s="986"/>
      <c r="E787" s="441">
        <f>F787-5</f>
        <v>45132</v>
      </c>
      <c r="F787" s="464">
        <f>F786+7</f>
        <v>45137</v>
      </c>
      <c r="G787" s="464">
        <f>F787+11</f>
        <v>45148</v>
      </c>
    </row>
    <row r="788" spans="1:7" s="420" customFormat="1" ht="18" hidden="1" customHeight="1">
      <c r="A788" s="1109" t="s">
        <v>2700</v>
      </c>
      <c r="B788" s="1109"/>
      <c r="C788" s="450"/>
      <c r="D788" s="480"/>
      <c r="E788" s="448"/>
      <c r="F788" s="448"/>
      <c r="G788" s="448"/>
    </row>
    <row r="789" spans="1:7" s="410" customFormat="1" ht="18" hidden="1" customHeight="1">
      <c r="A789" s="445"/>
      <c r="B789" s="1072" t="s">
        <v>2591</v>
      </c>
      <c r="C789" s="1102" t="s">
        <v>23</v>
      </c>
      <c r="D789" s="1102" t="s">
        <v>7</v>
      </c>
      <c r="E789" s="441" t="s">
        <v>2554</v>
      </c>
      <c r="F789" s="441" t="s">
        <v>8</v>
      </c>
      <c r="G789" s="441" t="s">
        <v>2700</v>
      </c>
    </row>
    <row r="790" spans="1:7" s="410" customFormat="1" ht="18" hidden="1" customHeight="1">
      <c r="A790" s="445"/>
      <c r="B790" s="1072"/>
      <c r="C790" s="1103"/>
      <c r="D790" s="1103"/>
      <c r="E790" s="441" t="s">
        <v>2553</v>
      </c>
      <c r="F790" s="441" t="s">
        <v>26</v>
      </c>
      <c r="G790" s="441" t="s">
        <v>27</v>
      </c>
    </row>
    <row r="791" spans="1:7" s="410" customFormat="1" ht="17.25" hidden="1" customHeight="1">
      <c r="A791" s="445"/>
      <c r="B791" s="428" t="s">
        <v>2699</v>
      </c>
      <c r="C791" s="427" t="s">
        <v>2698</v>
      </c>
      <c r="D791" s="994" t="s">
        <v>2579</v>
      </c>
      <c r="E791" s="441">
        <f>F791-5</f>
        <v>44923</v>
      </c>
      <c r="F791" s="464">
        <v>44928</v>
      </c>
      <c r="G791" s="464">
        <f>F791+9</f>
        <v>44937</v>
      </c>
    </row>
    <row r="792" spans="1:7" s="410" customFormat="1" ht="17.25" hidden="1" customHeight="1">
      <c r="A792" s="445"/>
      <c r="B792" s="428" t="s">
        <v>2697</v>
      </c>
      <c r="C792" s="427" t="s">
        <v>2696</v>
      </c>
      <c r="D792" s="995"/>
      <c r="E792" s="441">
        <f>F792-5</f>
        <v>44930</v>
      </c>
      <c r="F792" s="464">
        <f>F791+7</f>
        <v>44935</v>
      </c>
      <c r="G792" s="464">
        <f>F792+9</f>
        <v>44944</v>
      </c>
    </row>
    <row r="793" spans="1:7" s="410" customFormat="1" ht="17.25" hidden="1" customHeight="1">
      <c r="A793" s="445"/>
      <c r="B793" s="428" t="s">
        <v>2581</v>
      </c>
      <c r="C793" s="427" t="s">
        <v>2580</v>
      </c>
      <c r="D793" s="995"/>
      <c r="E793" s="441">
        <f>F793-5</f>
        <v>44937</v>
      </c>
      <c r="F793" s="464">
        <f>F792+7</f>
        <v>44942</v>
      </c>
      <c r="G793" s="464">
        <f>F793+9</f>
        <v>44951</v>
      </c>
    </row>
    <row r="794" spans="1:7" s="410" customFormat="1" ht="17.25" hidden="1" customHeight="1">
      <c r="A794" s="445"/>
      <c r="B794" s="428" t="s">
        <v>2581</v>
      </c>
      <c r="C794" s="427" t="s">
        <v>2580</v>
      </c>
      <c r="D794" s="995"/>
      <c r="E794" s="441">
        <f>F794-5</f>
        <v>44944</v>
      </c>
      <c r="F794" s="464">
        <f>F793+7</f>
        <v>44949</v>
      </c>
      <c r="G794" s="464">
        <f>F794+9</f>
        <v>44958</v>
      </c>
    </row>
    <row r="795" spans="1:7" s="410" customFormat="1" ht="17.25" hidden="1" customHeight="1">
      <c r="A795" s="445"/>
      <c r="B795" s="428" t="s">
        <v>2581</v>
      </c>
      <c r="C795" s="427" t="s">
        <v>2580</v>
      </c>
      <c r="D795" s="1099"/>
      <c r="E795" s="441">
        <f>F795-5</f>
        <v>44951</v>
      </c>
      <c r="F795" s="464">
        <f>F794+7</f>
        <v>44956</v>
      </c>
      <c r="G795" s="464">
        <f>F795+9</f>
        <v>44965</v>
      </c>
    </row>
    <row r="796" spans="1:7" s="458" customFormat="1" ht="15">
      <c r="A796" s="1111" t="s">
        <v>2695</v>
      </c>
      <c r="B796" s="1112"/>
      <c r="E796" s="479"/>
      <c r="F796" s="478"/>
      <c r="G796" s="478"/>
    </row>
    <row r="797" spans="1:7" s="410" customFormat="1" ht="15" customHeight="1">
      <c r="A797" s="400"/>
      <c r="B797" s="978" t="s">
        <v>2591</v>
      </c>
      <c r="C797" s="1102" t="s">
        <v>23</v>
      </c>
      <c r="D797" s="1102" t="s">
        <v>7</v>
      </c>
      <c r="E797" s="429" t="s">
        <v>2694</v>
      </c>
      <c r="F797" s="429" t="s">
        <v>8</v>
      </c>
      <c r="G797" s="429" t="s">
        <v>191</v>
      </c>
    </row>
    <row r="798" spans="1:7" s="410" customFormat="1" ht="15">
      <c r="A798" s="400"/>
      <c r="B798" s="978"/>
      <c r="C798" s="1103"/>
      <c r="D798" s="1103"/>
      <c r="E798" s="477" t="s">
        <v>2553</v>
      </c>
      <c r="F798" s="477" t="s">
        <v>26</v>
      </c>
      <c r="G798" s="477" t="s">
        <v>27</v>
      </c>
    </row>
    <row r="799" spans="1:7" s="410" customFormat="1" ht="15">
      <c r="A799" s="400"/>
      <c r="B799" s="428" t="s">
        <v>2693</v>
      </c>
      <c r="C799" s="427" t="s">
        <v>2692</v>
      </c>
      <c r="D799" s="994" t="s">
        <v>2675</v>
      </c>
      <c r="E799" s="441">
        <f>F799-3</f>
        <v>45109</v>
      </c>
      <c r="F799" s="475">
        <v>45112</v>
      </c>
      <c r="G799" s="475">
        <f>F799+21</f>
        <v>45133</v>
      </c>
    </row>
    <row r="800" spans="1:7" s="410" customFormat="1" ht="15">
      <c r="A800" s="400"/>
      <c r="B800" s="428" t="s">
        <v>2691</v>
      </c>
      <c r="C800" s="427" t="s">
        <v>2690</v>
      </c>
      <c r="D800" s="995"/>
      <c r="E800" s="441">
        <f>F800-3</f>
        <v>45116</v>
      </c>
      <c r="F800" s="475">
        <f>F799+7</f>
        <v>45119</v>
      </c>
      <c r="G800" s="475">
        <f>F800+21</f>
        <v>45140</v>
      </c>
    </row>
    <row r="801" spans="1:7" s="410" customFormat="1" ht="15">
      <c r="A801" s="400"/>
      <c r="B801" s="428" t="s">
        <v>2689</v>
      </c>
      <c r="C801" s="427" t="s">
        <v>2688</v>
      </c>
      <c r="D801" s="995"/>
      <c r="E801" s="441">
        <f>F801-3</f>
        <v>45123</v>
      </c>
      <c r="F801" s="475">
        <f>F800+7</f>
        <v>45126</v>
      </c>
      <c r="G801" s="475">
        <f>F801+21</f>
        <v>45147</v>
      </c>
    </row>
    <row r="802" spans="1:7" s="410" customFormat="1" ht="15">
      <c r="A802" s="400"/>
      <c r="B802" s="428" t="s">
        <v>2687</v>
      </c>
      <c r="C802" s="427" t="s">
        <v>2686</v>
      </c>
      <c r="D802" s="995"/>
      <c r="E802" s="441">
        <f>F802-3</f>
        <v>45130</v>
      </c>
      <c r="F802" s="475">
        <f>F801+7</f>
        <v>45133</v>
      </c>
      <c r="G802" s="475">
        <f>F802+21</f>
        <v>45154</v>
      </c>
    </row>
    <row r="803" spans="1:7" s="410" customFormat="1" ht="15">
      <c r="A803" s="400"/>
      <c r="B803" s="428" t="s">
        <v>2685</v>
      </c>
      <c r="C803" s="427" t="s">
        <v>2684</v>
      </c>
      <c r="D803" s="1099"/>
      <c r="E803" s="441">
        <f>F803-3</f>
        <v>45137</v>
      </c>
      <c r="F803" s="475">
        <f>F802+7</f>
        <v>45140</v>
      </c>
      <c r="G803" s="475">
        <f>F803+21</f>
        <v>45161</v>
      </c>
    </row>
    <row r="804" spans="1:7" s="410" customFormat="1" ht="15" customHeight="1">
      <c r="A804" s="400"/>
      <c r="B804" s="1104" t="s">
        <v>2591</v>
      </c>
      <c r="C804" s="1102" t="s">
        <v>23</v>
      </c>
      <c r="D804" s="1102" t="s">
        <v>7</v>
      </c>
      <c r="E804" s="429" t="s">
        <v>2554</v>
      </c>
      <c r="F804" s="429" t="s">
        <v>8</v>
      </c>
      <c r="G804" s="429" t="s">
        <v>191</v>
      </c>
    </row>
    <row r="805" spans="1:7" s="410" customFormat="1" ht="15">
      <c r="A805" s="400"/>
      <c r="B805" s="1105"/>
      <c r="C805" s="1107"/>
      <c r="D805" s="1107"/>
      <c r="E805" s="477" t="s">
        <v>2553</v>
      </c>
      <c r="F805" s="477" t="s">
        <v>26</v>
      </c>
      <c r="G805" s="477" t="s">
        <v>27</v>
      </c>
    </row>
    <row r="806" spans="1:7" s="410" customFormat="1" ht="15">
      <c r="A806" s="400"/>
      <c r="B806" s="428" t="s">
        <v>2683</v>
      </c>
      <c r="C806" s="427" t="s">
        <v>2682</v>
      </c>
      <c r="D806" s="994" t="s">
        <v>2649</v>
      </c>
      <c r="E806" s="441">
        <f>F806-5</f>
        <v>45106</v>
      </c>
      <c r="F806" s="475">
        <v>45111</v>
      </c>
      <c r="G806" s="475">
        <f>F806+21</f>
        <v>45132</v>
      </c>
    </row>
    <row r="807" spans="1:7" s="410" customFormat="1" ht="15">
      <c r="A807" s="400"/>
      <c r="B807" s="453" t="s">
        <v>2628</v>
      </c>
      <c r="C807" s="451" t="s">
        <v>2628</v>
      </c>
      <c r="D807" s="995"/>
      <c r="E807" s="441">
        <f>F807-5</f>
        <v>45113</v>
      </c>
      <c r="F807" s="475">
        <f>F806+7</f>
        <v>45118</v>
      </c>
      <c r="G807" s="475">
        <f>F807+21</f>
        <v>45139</v>
      </c>
    </row>
    <row r="808" spans="1:7" s="410" customFormat="1" ht="15">
      <c r="A808" s="400"/>
      <c r="B808" s="428" t="s">
        <v>2618</v>
      </c>
      <c r="C808" s="427" t="s">
        <v>2681</v>
      </c>
      <c r="D808" s="995"/>
      <c r="E808" s="441">
        <f>F808-5</f>
        <v>45120</v>
      </c>
      <c r="F808" s="475">
        <f>F807+7</f>
        <v>45125</v>
      </c>
      <c r="G808" s="475">
        <f>F808+21</f>
        <v>45146</v>
      </c>
    </row>
    <row r="809" spans="1:7" s="410" customFormat="1" ht="15">
      <c r="A809" s="400"/>
      <c r="B809" s="428" t="s">
        <v>2581</v>
      </c>
      <c r="C809" s="427" t="s">
        <v>2580</v>
      </c>
      <c r="D809" s="995"/>
      <c r="E809" s="441">
        <f>F809-5</f>
        <v>45127</v>
      </c>
      <c r="F809" s="475">
        <f>F808+7</f>
        <v>45132</v>
      </c>
      <c r="G809" s="475">
        <f>F809+21</f>
        <v>45153</v>
      </c>
    </row>
    <row r="810" spans="1:7" s="410" customFormat="1" ht="15">
      <c r="A810" s="400"/>
      <c r="B810" s="428" t="s">
        <v>2581</v>
      </c>
      <c r="C810" s="427" t="s">
        <v>2580</v>
      </c>
      <c r="D810" s="1099"/>
      <c r="E810" s="441">
        <f>F810-5</f>
        <v>45134</v>
      </c>
      <c r="F810" s="475">
        <f>F809+7</f>
        <v>45139</v>
      </c>
      <c r="G810" s="475">
        <f>F810+21</f>
        <v>45160</v>
      </c>
    </row>
    <row r="811" spans="1:7" s="410" customFormat="1" ht="15" hidden="1" customHeight="1">
      <c r="A811" s="400"/>
      <c r="B811" s="1113" t="s">
        <v>22</v>
      </c>
      <c r="C811" s="1102" t="s">
        <v>23</v>
      </c>
      <c r="D811" s="1102" t="s">
        <v>7</v>
      </c>
      <c r="E811" s="429" t="s">
        <v>2554</v>
      </c>
      <c r="F811" s="429" t="s">
        <v>8</v>
      </c>
      <c r="G811" s="429" t="s">
        <v>191</v>
      </c>
    </row>
    <row r="812" spans="1:7" s="410" customFormat="1" ht="15" hidden="1">
      <c r="A812" s="400"/>
      <c r="B812" s="1114"/>
      <c r="C812" s="1107"/>
      <c r="D812" s="1107"/>
      <c r="E812" s="477" t="s">
        <v>2553</v>
      </c>
      <c r="F812" s="477" t="s">
        <v>26</v>
      </c>
      <c r="G812" s="477" t="s">
        <v>27</v>
      </c>
    </row>
    <row r="813" spans="1:7" s="410" customFormat="1" ht="15" hidden="1">
      <c r="A813" s="400"/>
      <c r="B813" s="453"/>
      <c r="C813" s="451"/>
      <c r="D813" s="994" t="s">
        <v>2680</v>
      </c>
      <c r="E813" s="441">
        <f>F813-3</f>
        <v>44380</v>
      </c>
      <c r="F813" s="475">
        <v>44383</v>
      </c>
      <c r="G813" s="475">
        <f>F813+21</f>
        <v>44404</v>
      </c>
    </row>
    <row r="814" spans="1:7" s="410" customFormat="1" ht="15" hidden="1">
      <c r="A814" s="400"/>
      <c r="B814" s="453"/>
      <c r="C814" s="451"/>
      <c r="D814" s="995"/>
      <c r="E814" s="441">
        <f>F814-3</f>
        <v>44387</v>
      </c>
      <c r="F814" s="475">
        <f>F813+7</f>
        <v>44390</v>
      </c>
      <c r="G814" s="475">
        <f>F814+21</f>
        <v>44411</v>
      </c>
    </row>
    <row r="815" spans="1:7" s="410" customFormat="1" ht="15" hidden="1">
      <c r="A815" s="400"/>
      <c r="B815" s="453"/>
      <c r="C815" s="451"/>
      <c r="D815" s="995"/>
      <c r="E815" s="441">
        <f>F815-3</f>
        <v>44394</v>
      </c>
      <c r="F815" s="475">
        <f>F814+7</f>
        <v>44397</v>
      </c>
      <c r="G815" s="475">
        <f>F815+21</f>
        <v>44418</v>
      </c>
    </row>
    <row r="816" spans="1:7" s="410" customFormat="1" ht="15" hidden="1">
      <c r="A816" s="400"/>
      <c r="B816" s="453"/>
      <c r="C816" s="451"/>
      <c r="D816" s="995"/>
      <c r="E816" s="441">
        <f>F816-3</f>
        <v>44401</v>
      </c>
      <c r="F816" s="475">
        <f>F815+7</f>
        <v>44404</v>
      </c>
      <c r="G816" s="475">
        <f>F816+21</f>
        <v>44425</v>
      </c>
    </row>
    <row r="817" spans="1:8" s="410" customFormat="1" ht="15" hidden="1">
      <c r="A817" s="400"/>
      <c r="B817" s="453"/>
      <c r="C817" s="476"/>
      <c r="D817" s="1099"/>
      <c r="E817" s="441">
        <f>F817-3</f>
        <v>44408</v>
      </c>
      <c r="F817" s="475">
        <f>F816+7</f>
        <v>44411</v>
      </c>
      <c r="G817" s="475">
        <f>F817+21</f>
        <v>44432</v>
      </c>
    </row>
    <row r="818" spans="1:8" s="410" customFormat="1" ht="15" hidden="1">
      <c r="A818" s="400"/>
      <c r="B818" s="474"/>
      <c r="C818" s="473"/>
      <c r="D818" s="472"/>
      <c r="E818" s="471"/>
      <c r="F818" s="470"/>
      <c r="G818" s="470"/>
    </row>
    <row r="819" spans="1:8" s="466" customFormat="1" ht="18" customHeight="1">
      <c r="A819" s="1109" t="s">
        <v>2679</v>
      </c>
      <c r="B819" s="1109"/>
      <c r="C819" s="469"/>
      <c r="D819" s="468"/>
      <c r="E819" s="467"/>
      <c r="F819" s="467"/>
      <c r="G819" s="467"/>
    </row>
    <row r="820" spans="1:8" s="410" customFormat="1" ht="18" hidden="1" customHeight="1">
      <c r="A820" s="445"/>
      <c r="B820" s="1117" t="s">
        <v>22</v>
      </c>
      <c r="C820" s="1102" t="s">
        <v>23</v>
      </c>
      <c r="D820" s="1102" t="s">
        <v>7</v>
      </c>
      <c r="E820" s="441" t="s">
        <v>2554</v>
      </c>
      <c r="F820" s="441" t="s">
        <v>8</v>
      </c>
      <c r="G820" s="441" t="s">
        <v>1</v>
      </c>
    </row>
    <row r="821" spans="1:8" s="410" customFormat="1" ht="18" hidden="1" customHeight="1">
      <c r="A821" s="445"/>
      <c r="B821" s="1118"/>
      <c r="C821" s="1103"/>
      <c r="D821" s="1103"/>
      <c r="E821" s="441" t="s">
        <v>2553</v>
      </c>
      <c r="F821" s="441" t="s">
        <v>26</v>
      </c>
      <c r="G821" s="441" t="s">
        <v>27</v>
      </c>
    </row>
    <row r="822" spans="1:8" s="410" customFormat="1" ht="17.25" hidden="1" customHeight="1">
      <c r="A822" s="445"/>
      <c r="B822" s="427"/>
      <c r="C822" s="427"/>
      <c r="D822" s="986" t="s">
        <v>2678</v>
      </c>
      <c r="E822" s="441">
        <f>F822-5</f>
        <v>43739</v>
      </c>
      <c r="F822" s="464">
        <v>43744</v>
      </c>
      <c r="G822" s="464">
        <f>F822+18</f>
        <v>43762</v>
      </c>
    </row>
    <row r="823" spans="1:8" s="410" customFormat="1" ht="17.25" hidden="1" customHeight="1">
      <c r="A823" s="445"/>
      <c r="B823" s="427"/>
      <c r="C823" s="427"/>
      <c r="D823" s="986"/>
      <c r="E823" s="441">
        <f>F823-5</f>
        <v>43746</v>
      </c>
      <c r="F823" s="464">
        <f>F822+7</f>
        <v>43751</v>
      </c>
      <c r="G823" s="464">
        <f>F823+18</f>
        <v>43769</v>
      </c>
    </row>
    <row r="824" spans="1:8" s="410" customFormat="1" ht="17.25" hidden="1" customHeight="1">
      <c r="A824" s="445"/>
      <c r="B824" s="427"/>
      <c r="C824" s="427"/>
      <c r="D824" s="986"/>
      <c r="E824" s="441">
        <f>F824-5</f>
        <v>43753</v>
      </c>
      <c r="F824" s="464">
        <f>F823+7</f>
        <v>43758</v>
      </c>
      <c r="G824" s="464">
        <f>F824+18</f>
        <v>43776</v>
      </c>
    </row>
    <row r="825" spans="1:8" s="410" customFormat="1" ht="17.25" hidden="1" customHeight="1">
      <c r="A825" s="445"/>
      <c r="B825" s="427"/>
      <c r="C825" s="427"/>
      <c r="D825" s="986"/>
      <c r="E825" s="441">
        <f>F825-5</f>
        <v>43760</v>
      </c>
      <c r="F825" s="464">
        <f>F824+7</f>
        <v>43765</v>
      </c>
      <c r="G825" s="464">
        <f>F825+18</f>
        <v>43783</v>
      </c>
    </row>
    <row r="826" spans="1:8" s="410" customFormat="1" ht="17.25" hidden="1" customHeight="1">
      <c r="B826" s="427"/>
      <c r="C826" s="451"/>
      <c r="D826" s="986"/>
      <c r="E826" s="441">
        <f>F826-5</f>
        <v>43767</v>
      </c>
      <c r="F826" s="464">
        <f>F825+7</f>
        <v>43772</v>
      </c>
      <c r="G826" s="464">
        <f>F826+18</f>
        <v>43790</v>
      </c>
    </row>
    <row r="827" spans="1:8" s="410" customFormat="1" ht="18" customHeight="1">
      <c r="A827" s="445"/>
      <c r="B827" s="978" t="s">
        <v>2591</v>
      </c>
      <c r="C827" s="1102" t="s">
        <v>2669</v>
      </c>
      <c r="D827" s="1102" t="s">
        <v>7</v>
      </c>
      <c r="E827" s="441" t="s">
        <v>2554</v>
      </c>
      <c r="F827" s="441" t="s">
        <v>8</v>
      </c>
      <c r="G827" s="441" t="s">
        <v>1</v>
      </c>
    </row>
    <row r="828" spans="1:8" s="410" customFormat="1" ht="20.25" customHeight="1">
      <c r="A828" s="445"/>
      <c r="B828" s="978"/>
      <c r="C828" s="1103"/>
      <c r="D828" s="1103"/>
      <c r="E828" s="441" t="s">
        <v>2553</v>
      </c>
      <c r="F828" s="441" t="s">
        <v>26</v>
      </c>
      <c r="G828" s="441" t="s">
        <v>27</v>
      </c>
    </row>
    <row r="829" spans="1:8" s="410" customFormat="1" ht="17.25" customHeight="1">
      <c r="A829" s="445"/>
      <c r="B829" s="428" t="s">
        <v>2677</v>
      </c>
      <c r="C829" s="427" t="s">
        <v>2676</v>
      </c>
      <c r="D829" s="986" t="s">
        <v>2675</v>
      </c>
      <c r="E829" s="441">
        <f>F829-4</f>
        <v>45106</v>
      </c>
      <c r="F829" s="464">
        <v>45110</v>
      </c>
      <c r="G829" s="464">
        <f>F829+18</f>
        <v>45128</v>
      </c>
    </row>
    <row r="830" spans="1:8" s="410" customFormat="1" ht="17.25" customHeight="1">
      <c r="A830" s="445"/>
      <c r="B830" s="428" t="s">
        <v>2674</v>
      </c>
      <c r="C830" s="427" t="s">
        <v>2645</v>
      </c>
      <c r="D830" s="986"/>
      <c r="E830" s="441">
        <f>F830-4</f>
        <v>45113</v>
      </c>
      <c r="F830" s="464">
        <f>F829+7</f>
        <v>45117</v>
      </c>
      <c r="G830" s="464">
        <f>F830+18</f>
        <v>45135</v>
      </c>
    </row>
    <row r="831" spans="1:8" s="410" customFormat="1" ht="17.25" customHeight="1">
      <c r="A831" s="445"/>
      <c r="B831" s="428" t="s">
        <v>2673</v>
      </c>
      <c r="C831" s="427" t="s">
        <v>2672</v>
      </c>
      <c r="D831" s="986"/>
      <c r="E831" s="441">
        <f>F831-4</f>
        <v>45120</v>
      </c>
      <c r="F831" s="464">
        <f>F830+7</f>
        <v>45124</v>
      </c>
      <c r="G831" s="464">
        <f>F831+18</f>
        <v>45142</v>
      </c>
      <c r="H831" s="465"/>
    </row>
    <row r="832" spans="1:8" s="410" customFormat="1" ht="17.25" customHeight="1">
      <c r="A832" s="445"/>
      <c r="B832" s="428" t="s">
        <v>2628</v>
      </c>
      <c r="C832" s="427" t="s">
        <v>2628</v>
      </c>
      <c r="D832" s="986"/>
      <c r="E832" s="441">
        <f>F832-4</f>
        <v>45127</v>
      </c>
      <c r="F832" s="464">
        <f>F831+7</f>
        <v>45131</v>
      </c>
      <c r="G832" s="464">
        <f>F832+18</f>
        <v>45149</v>
      </c>
    </row>
    <row r="833" spans="1:8" s="410" customFormat="1" ht="17.25" customHeight="1">
      <c r="B833" s="428" t="s">
        <v>2671</v>
      </c>
      <c r="C833" s="428" t="s">
        <v>2670</v>
      </c>
      <c r="D833" s="986"/>
      <c r="E833" s="441">
        <f>F833-4</f>
        <v>45134</v>
      </c>
      <c r="F833" s="464">
        <f>F832+7</f>
        <v>45138</v>
      </c>
      <c r="G833" s="464">
        <f>F833+18</f>
        <v>45156</v>
      </c>
    </row>
    <row r="834" spans="1:8" s="410" customFormat="1" ht="18" customHeight="1">
      <c r="A834" s="445"/>
      <c r="B834" s="1104" t="s">
        <v>2591</v>
      </c>
      <c r="C834" s="1102" t="s">
        <v>2669</v>
      </c>
      <c r="D834" s="1102" t="s">
        <v>7</v>
      </c>
      <c r="E834" s="441" t="s">
        <v>2554</v>
      </c>
      <c r="F834" s="441" t="s">
        <v>8</v>
      </c>
      <c r="G834" s="441" t="s">
        <v>1</v>
      </c>
    </row>
    <row r="835" spans="1:8" s="410" customFormat="1" ht="20.25" customHeight="1">
      <c r="A835" s="445"/>
      <c r="B835" s="1105"/>
      <c r="C835" s="1103"/>
      <c r="D835" s="1103"/>
      <c r="E835" s="441" t="s">
        <v>2553</v>
      </c>
      <c r="F835" s="441" t="s">
        <v>26</v>
      </c>
      <c r="G835" s="441" t="s">
        <v>27</v>
      </c>
    </row>
    <row r="836" spans="1:8" s="410" customFormat="1" ht="17.25" customHeight="1">
      <c r="A836" s="445"/>
      <c r="B836" s="427" t="s">
        <v>2668</v>
      </c>
      <c r="C836" s="451" t="s">
        <v>2667</v>
      </c>
      <c r="D836" s="986" t="s">
        <v>2649</v>
      </c>
      <c r="E836" s="441">
        <f>F836-3</f>
        <v>45106</v>
      </c>
      <c r="F836" s="464">
        <v>45109</v>
      </c>
      <c r="G836" s="464">
        <f>F836+18</f>
        <v>45127</v>
      </c>
    </row>
    <row r="837" spans="1:8" s="410" customFormat="1" ht="17.25" customHeight="1">
      <c r="A837" s="445"/>
      <c r="B837" s="428" t="s">
        <v>2631</v>
      </c>
      <c r="C837" s="427" t="s">
        <v>2666</v>
      </c>
      <c r="D837" s="986"/>
      <c r="E837" s="441">
        <f>F837-3</f>
        <v>45113</v>
      </c>
      <c r="F837" s="464">
        <f>F836+7</f>
        <v>45116</v>
      </c>
      <c r="G837" s="464">
        <f>F837+18</f>
        <v>45134</v>
      </c>
    </row>
    <row r="838" spans="1:8" s="410" customFormat="1" ht="17.25" customHeight="1">
      <c r="A838" s="445"/>
      <c r="B838" s="428" t="s">
        <v>2665</v>
      </c>
      <c r="C838" s="427" t="s">
        <v>2664</v>
      </c>
      <c r="D838" s="986"/>
      <c r="E838" s="441">
        <f>F838-3</f>
        <v>45120</v>
      </c>
      <c r="F838" s="464">
        <f>F837+7</f>
        <v>45123</v>
      </c>
      <c r="G838" s="464">
        <f>F838+18</f>
        <v>45141</v>
      </c>
      <c r="H838" s="465"/>
    </row>
    <row r="839" spans="1:8" s="410" customFormat="1" ht="17.25" customHeight="1">
      <c r="A839" s="445"/>
      <c r="B839" s="428" t="s">
        <v>2628</v>
      </c>
      <c r="C839" s="427" t="s">
        <v>2628</v>
      </c>
      <c r="D839" s="986"/>
      <c r="E839" s="441">
        <f>F839-3</f>
        <v>45127</v>
      </c>
      <c r="F839" s="464">
        <f>F838+7</f>
        <v>45130</v>
      </c>
      <c r="G839" s="464">
        <f>F839+18</f>
        <v>45148</v>
      </c>
    </row>
    <row r="840" spans="1:8" s="410" customFormat="1" ht="17.25" customHeight="1">
      <c r="B840" s="427" t="s">
        <v>2663</v>
      </c>
      <c r="C840" s="451" t="s">
        <v>2662</v>
      </c>
      <c r="D840" s="986"/>
      <c r="E840" s="441">
        <f>F840-3</f>
        <v>45134</v>
      </c>
      <c r="F840" s="464">
        <f>F839+7</f>
        <v>45137</v>
      </c>
      <c r="G840" s="464">
        <f>F840+18</f>
        <v>45155</v>
      </c>
    </row>
    <row r="841" spans="1:8" s="458" customFormat="1">
      <c r="A841" s="1111" t="s">
        <v>2661</v>
      </c>
      <c r="B841" s="1111"/>
      <c r="C841" s="462"/>
      <c r="D841" s="461"/>
      <c r="E841" s="460"/>
      <c r="F841" s="459"/>
      <c r="G841" s="459"/>
    </row>
    <row r="842" spans="1:8" s="410" customFormat="1" ht="15" hidden="1">
      <c r="A842" s="452"/>
      <c r="B842" s="1000" t="s">
        <v>2591</v>
      </c>
      <c r="C842" s="1102" t="s">
        <v>23</v>
      </c>
      <c r="D842" s="1115" t="s">
        <v>7</v>
      </c>
      <c r="E842" s="441" t="s">
        <v>2554</v>
      </c>
      <c r="F842" s="441" t="s">
        <v>8</v>
      </c>
      <c r="G842" s="441" t="s">
        <v>194</v>
      </c>
    </row>
    <row r="843" spans="1:8" s="410" customFormat="1" ht="15" hidden="1">
      <c r="A843" s="452"/>
      <c r="B843" s="1000"/>
      <c r="C843" s="1107"/>
      <c r="D843" s="1116"/>
      <c r="E843" s="441" t="s">
        <v>2553</v>
      </c>
      <c r="F843" s="441" t="s">
        <v>26</v>
      </c>
      <c r="G843" s="441" t="s">
        <v>27</v>
      </c>
    </row>
    <row r="844" spans="1:8" s="410" customFormat="1" ht="15" hidden="1">
      <c r="A844" s="452"/>
      <c r="B844" s="451" t="s">
        <v>2660</v>
      </c>
      <c r="C844" s="451" t="s">
        <v>2659</v>
      </c>
      <c r="D844" s="988" t="s">
        <v>2658</v>
      </c>
      <c r="E844" s="442">
        <f>F844-5</f>
        <v>45075</v>
      </c>
      <c r="F844" s="416">
        <v>45080</v>
      </c>
      <c r="G844" s="441">
        <f>F844+21</f>
        <v>45101</v>
      </c>
    </row>
    <row r="845" spans="1:8" s="410" customFormat="1" ht="15" hidden="1">
      <c r="A845" s="452"/>
      <c r="B845" s="451" t="s">
        <v>2628</v>
      </c>
      <c r="C845" s="451" t="s">
        <v>2628</v>
      </c>
      <c r="D845" s="989"/>
      <c r="E845" s="442">
        <f>F845-5</f>
        <v>45082</v>
      </c>
      <c r="F845" s="441">
        <f>F844+7</f>
        <v>45087</v>
      </c>
      <c r="G845" s="441">
        <f>F845+17</f>
        <v>45104</v>
      </c>
    </row>
    <row r="846" spans="1:8" s="410" customFormat="1" ht="15" hidden="1">
      <c r="A846" s="452"/>
      <c r="B846" s="451" t="s">
        <v>2657</v>
      </c>
      <c r="C846" s="451" t="s">
        <v>2656</v>
      </c>
      <c r="D846" s="989"/>
      <c r="E846" s="442">
        <f>F846-5</f>
        <v>45089</v>
      </c>
      <c r="F846" s="441">
        <f>F845+7</f>
        <v>45094</v>
      </c>
      <c r="G846" s="441">
        <f>F846+17</f>
        <v>45111</v>
      </c>
    </row>
    <row r="847" spans="1:8" s="410" customFormat="1" ht="15" hidden="1">
      <c r="A847" s="452"/>
      <c r="B847" s="451" t="s">
        <v>2655</v>
      </c>
      <c r="C847" s="451" t="s">
        <v>2654</v>
      </c>
      <c r="D847" s="989"/>
      <c r="E847" s="442">
        <f>F847-5</f>
        <v>45096</v>
      </c>
      <c r="F847" s="441">
        <f>F846+7</f>
        <v>45101</v>
      </c>
      <c r="G847" s="441">
        <f>F847+17</f>
        <v>45118</v>
      </c>
    </row>
    <row r="848" spans="1:8" s="410" customFormat="1" ht="15.75" hidden="1" customHeight="1">
      <c r="A848" s="452"/>
      <c r="B848" s="451" t="s">
        <v>2653</v>
      </c>
      <c r="C848" s="451" t="s">
        <v>2652</v>
      </c>
      <c r="D848" s="990"/>
      <c r="E848" s="442">
        <f>F848-5</f>
        <v>45103</v>
      </c>
      <c r="F848" s="441">
        <f>F847+7</f>
        <v>45108</v>
      </c>
      <c r="G848" s="441">
        <f>F848+17</f>
        <v>45125</v>
      </c>
    </row>
    <row r="849" spans="1:7" s="410" customFormat="1" ht="15">
      <c r="A849" s="452"/>
      <c r="B849" s="1104" t="s">
        <v>2591</v>
      </c>
      <c r="C849" s="1102" t="s">
        <v>23</v>
      </c>
      <c r="D849" s="1115" t="s">
        <v>7</v>
      </c>
      <c r="E849" s="441" t="s">
        <v>2554</v>
      </c>
      <c r="F849" s="441" t="s">
        <v>8</v>
      </c>
      <c r="G849" s="441" t="s">
        <v>194</v>
      </c>
    </row>
    <row r="850" spans="1:7" s="410" customFormat="1" ht="15">
      <c r="A850" s="452"/>
      <c r="B850" s="1105"/>
      <c r="C850" s="1107"/>
      <c r="D850" s="1116"/>
      <c r="E850" s="441" t="s">
        <v>2553</v>
      </c>
      <c r="F850" s="441" t="s">
        <v>26</v>
      </c>
      <c r="G850" s="441" t="s">
        <v>27</v>
      </c>
    </row>
    <row r="851" spans="1:7" s="410" customFormat="1" ht="15">
      <c r="A851" s="452"/>
      <c r="B851" s="428" t="s">
        <v>2651</v>
      </c>
      <c r="C851" s="427" t="s">
        <v>2650</v>
      </c>
      <c r="D851" s="988" t="s">
        <v>2649</v>
      </c>
      <c r="E851" s="442">
        <f>F851-5</f>
        <v>45107</v>
      </c>
      <c r="F851" s="416">
        <v>45112</v>
      </c>
      <c r="G851" s="441">
        <f>F851+21</f>
        <v>45133</v>
      </c>
    </row>
    <row r="852" spans="1:7" s="410" customFormat="1" ht="15">
      <c r="A852" s="452"/>
      <c r="B852" s="428" t="s">
        <v>2648</v>
      </c>
      <c r="C852" s="463" t="s">
        <v>2647</v>
      </c>
      <c r="D852" s="989"/>
      <c r="E852" s="442">
        <f>F852-5</f>
        <v>45114</v>
      </c>
      <c r="F852" s="441">
        <f>F851+7</f>
        <v>45119</v>
      </c>
      <c r="G852" s="441">
        <f>F852+17</f>
        <v>45136</v>
      </c>
    </row>
    <row r="853" spans="1:7" s="410" customFormat="1" ht="15">
      <c r="A853" s="452"/>
      <c r="B853" s="427" t="s">
        <v>2646</v>
      </c>
      <c r="C853" s="463" t="s">
        <v>2645</v>
      </c>
      <c r="D853" s="989"/>
      <c r="E853" s="442">
        <f>F853-5</f>
        <v>45121</v>
      </c>
      <c r="F853" s="441">
        <f>F852+7</f>
        <v>45126</v>
      </c>
      <c r="G853" s="441">
        <f>F853+17</f>
        <v>45143</v>
      </c>
    </row>
    <row r="854" spans="1:7" s="410" customFormat="1" ht="15">
      <c r="A854" s="452"/>
      <c r="B854" s="428" t="s">
        <v>2644</v>
      </c>
      <c r="C854" s="463" t="s">
        <v>2643</v>
      </c>
      <c r="D854" s="989"/>
      <c r="E854" s="442">
        <f>F854-5</f>
        <v>45128</v>
      </c>
      <c r="F854" s="441">
        <f>F853+7</f>
        <v>45133</v>
      </c>
      <c r="G854" s="441">
        <f>F854+17</f>
        <v>45150</v>
      </c>
    </row>
    <row r="855" spans="1:7" s="410" customFormat="1" ht="15.95" customHeight="1">
      <c r="A855" s="452"/>
      <c r="B855" s="453"/>
      <c r="C855" s="451"/>
      <c r="D855" s="990"/>
      <c r="E855" s="442">
        <f>F855-5</f>
        <v>45135</v>
      </c>
      <c r="F855" s="441">
        <f>F854+7</f>
        <v>45140</v>
      </c>
      <c r="G855" s="441">
        <f>F855+17</f>
        <v>45157</v>
      </c>
    </row>
    <row r="856" spans="1:7" s="458" customFormat="1">
      <c r="A856" s="1111" t="s">
        <v>2622</v>
      </c>
      <c r="B856" s="1111"/>
      <c r="C856" s="462"/>
      <c r="D856" s="461"/>
      <c r="E856" s="460"/>
      <c r="F856" s="459"/>
      <c r="G856" s="459"/>
    </row>
    <row r="857" spans="1:7" s="410" customFormat="1" ht="15" hidden="1">
      <c r="A857" s="452"/>
      <c r="B857" s="1122" t="s">
        <v>2591</v>
      </c>
      <c r="C857" s="1102" t="s">
        <v>23</v>
      </c>
      <c r="D857" s="1115" t="s">
        <v>7</v>
      </c>
      <c r="E857" s="441" t="s">
        <v>2554</v>
      </c>
      <c r="F857" s="441" t="s">
        <v>8</v>
      </c>
      <c r="G857" s="441" t="s">
        <v>2622</v>
      </c>
    </row>
    <row r="858" spans="1:7" s="410" customFormat="1" ht="15" hidden="1">
      <c r="A858" s="452"/>
      <c r="B858" s="1122"/>
      <c r="C858" s="1107"/>
      <c r="D858" s="1116"/>
      <c r="E858" s="441" t="s">
        <v>2553</v>
      </c>
      <c r="F858" s="441" t="s">
        <v>26</v>
      </c>
      <c r="G858" s="441" t="s">
        <v>27</v>
      </c>
    </row>
    <row r="859" spans="1:7" s="410" customFormat="1" ht="15" hidden="1">
      <c r="A859" s="452"/>
      <c r="B859" s="428" t="s">
        <v>2581</v>
      </c>
      <c r="C859" s="427" t="s">
        <v>2580</v>
      </c>
      <c r="D859" s="988" t="s">
        <v>2642</v>
      </c>
      <c r="E859" s="442">
        <f>F859-6</f>
        <v>44834</v>
      </c>
      <c r="F859" s="441">
        <v>44840</v>
      </c>
      <c r="G859" s="441">
        <f>F859+20</f>
        <v>44860</v>
      </c>
    </row>
    <row r="860" spans="1:7" s="410" customFormat="1" ht="15" hidden="1">
      <c r="A860" s="452"/>
      <c r="B860" s="453" t="s">
        <v>2641</v>
      </c>
      <c r="C860" s="451" t="s">
        <v>2640</v>
      </c>
      <c r="D860" s="989"/>
      <c r="E860" s="442">
        <f>F860-6</f>
        <v>44841</v>
      </c>
      <c r="F860" s="441">
        <f>F859+7</f>
        <v>44847</v>
      </c>
      <c r="G860" s="441">
        <f>F860+20</f>
        <v>44867</v>
      </c>
    </row>
    <row r="861" spans="1:7" s="410" customFormat="1" ht="15" hidden="1">
      <c r="A861" s="452"/>
      <c r="B861" s="427" t="s">
        <v>2639</v>
      </c>
      <c r="C861" s="451" t="s">
        <v>2638</v>
      </c>
      <c r="D861" s="989"/>
      <c r="E861" s="442">
        <f>F861-6</f>
        <v>44848</v>
      </c>
      <c r="F861" s="441">
        <f>F860+7</f>
        <v>44854</v>
      </c>
      <c r="G861" s="441">
        <f>F861+20</f>
        <v>44874</v>
      </c>
    </row>
    <row r="862" spans="1:7" s="410" customFormat="1" ht="15" hidden="1">
      <c r="A862" s="452"/>
      <c r="B862" s="453" t="s">
        <v>2637</v>
      </c>
      <c r="C862" s="451" t="s">
        <v>2636</v>
      </c>
      <c r="D862" s="989"/>
      <c r="E862" s="442">
        <f>F862-6</f>
        <v>44855</v>
      </c>
      <c r="F862" s="441">
        <f>F861+7</f>
        <v>44861</v>
      </c>
      <c r="G862" s="441">
        <f>F862+20</f>
        <v>44881</v>
      </c>
    </row>
    <row r="863" spans="1:7" s="410" customFormat="1" ht="15.95" hidden="1" customHeight="1">
      <c r="A863" s="452"/>
      <c r="B863" s="453" t="s">
        <v>2635</v>
      </c>
      <c r="C863" s="451" t="s">
        <v>2634</v>
      </c>
      <c r="D863" s="990"/>
      <c r="E863" s="442">
        <f>F863-6</f>
        <v>44862</v>
      </c>
      <c r="F863" s="441">
        <f>F862+7</f>
        <v>44868</v>
      </c>
      <c r="G863" s="441">
        <f>F863+20</f>
        <v>44888</v>
      </c>
    </row>
    <row r="864" spans="1:7" s="410" customFormat="1" ht="15" hidden="1">
      <c r="A864" s="452"/>
      <c r="B864" s="1053" t="s">
        <v>2591</v>
      </c>
      <c r="C864" s="1102" t="s">
        <v>23</v>
      </c>
      <c r="D864" s="1115" t="s">
        <v>7</v>
      </c>
      <c r="E864" s="441" t="s">
        <v>2554</v>
      </c>
      <c r="F864" s="441" t="s">
        <v>8</v>
      </c>
      <c r="G864" s="441" t="s">
        <v>2622</v>
      </c>
    </row>
    <row r="865" spans="1:7" s="410" customFormat="1" ht="15" hidden="1">
      <c r="A865" s="452"/>
      <c r="B865" s="1053"/>
      <c r="C865" s="1107"/>
      <c r="D865" s="1116"/>
      <c r="E865" s="441" t="s">
        <v>2553</v>
      </c>
      <c r="F865" s="441" t="s">
        <v>26</v>
      </c>
      <c r="G865" s="441" t="s">
        <v>27</v>
      </c>
    </row>
    <row r="866" spans="1:7" s="410" customFormat="1" ht="15" hidden="1">
      <c r="A866" s="452"/>
      <c r="B866" s="453" t="s">
        <v>2633</v>
      </c>
      <c r="C866" s="451" t="s">
        <v>2632</v>
      </c>
      <c r="D866" s="988" t="s">
        <v>2579</v>
      </c>
      <c r="E866" s="442">
        <f>F866-6</f>
        <v>44862</v>
      </c>
      <c r="F866" s="441">
        <v>44868</v>
      </c>
      <c r="G866" s="441">
        <f>F866+23</f>
        <v>44891</v>
      </c>
    </row>
    <row r="867" spans="1:7" s="410" customFormat="1" ht="15" hidden="1">
      <c r="A867" s="452"/>
      <c r="B867" s="453" t="s">
        <v>2631</v>
      </c>
      <c r="C867" s="451" t="s">
        <v>2630</v>
      </c>
      <c r="D867" s="989"/>
      <c r="E867" s="442">
        <f>F867-6</f>
        <v>44869</v>
      </c>
      <c r="F867" s="441">
        <f>F866+7</f>
        <v>44875</v>
      </c>
      <c r="G867" s="441">
        <f>F867+23</f>
        <v>44898</v>
      </c>
    </row>
    <row r="868" spans="1:7" s="410" customFormat="1" ht="15" hidden="1">
      <c r="A868" s="452"/>
      <c r="B868" s="453" t="s">
        <v>2581</v>
      </c>
      <c r="C868" s="451" t="s">
        <v>2580</v>
      </c>
      <c r="D868" s="989"/>
      <c r="E868" s="442">
        <f>F868-6</f>
        <v>44876</v>
      </c>
      <c r="F868" s="441">
        <f>F867+7</f>
        <v>44882</v>
      </c>
      <c r="G868" s="441">
        <f>F868+23</f>
        <v>44905</v>
      </c>
    </row>
    <row r="869" spans="1:7" s="410" customFormat="1" ht="15" hidden="1">
      <c r="A869" s="452"/>
      <c r="B869" s="453" t="s">
        <v>2581</v>
      </c>
      <c r="C869" s="451" t="s">
        <v>2580</v>
      </c>
      <c r="D869" s="989"/>
      <c r="E869" s="442">
        <f>F869-6</f>
        <v>44883</v>
      </c>
      <c r="F869" s="441">
        <f>F868+7</f>
        <v>44889</v>
      </c>
      <c r="G869" s="441">
        <f>F869+23</f>
        <v>44912</v>
      </c>
    </row>
    <row r="870" spans="1:7" s="410" customFormat="1" ht="15.95" hidden="1" customHeight="1">
      <c r="A870" s="452"/>
      <c r="B870" s="453" t="s">
        <v>2581</v>
      </c>
      <c r="C870" s="451" t="s">
        <v>2580</v>
      </c>
      <c r="D870" s="990"/>
      <c r="E870" s="442">
        <f>F870-6</f>
        <v>44890</v>
      </c>
      <c r="F870" s="441">
        <f>F869+7</f>
        <v>44896</v>
      </c>
      <c r="G870" s="441">
        <f>F870+23</f>
        <v>44919</v>
      </c>
    </row>
    <row r="871" spans="1:7" s="410" customFormat="1" ht="15">
      <c r="A871" s="452"/>
      <c r="B871" s="978" t="s">
        <v>2591</v>
      </c>
      <c r="C871" s="1102" t="s">
        <v>23</v>
      </c>
      <c r="D871" s="1115" t="s">
        <v>7</v>
      </c>
      <c r="E871" s="441" t="s">
        <v>2554</v>
      </c>
      <c r="F871" s="441" t="s">
        <v>8</v>
      </c>
      <c r="G871" s="441" t="s">
        <v>2622</v>
      </c>
    </row>
    <row r="872" spans="1:7" s="410" customFormat="1" ht="15">
      <c r="A872" s="452"/>
      <c r="B872" s="978"/>
      <c r="C872" s="1107"/>
      <c r="D872" s="1116"/>
      <c r="E872" s="441" t="s">
        <v>2553</v>
      </c>
      <c r="F872" s="441" t="s">
        <v>26</v>
      </c>
      <c r="G872" s="441" t="s">
        <v>27</v>
      </c>
    </row>
    <row r="873" spans="1:7" s="410" customFormat="1" ht="15">
      <c r="A873" s="452"/>
      <c r="B873" s="453" t="s">
        <v>2581</v>
      </c>
      <c r="C873" s="453" t="s">
        <v>2580</v>
      </c>
      <c r="D873" s="988" t="s">
        <v>2629</v>
      </c>
      <c r="E873" s="442">
        <f t="shared" ref="E873:E878" si="2">F873-5</f>
        <v>45106</v>
      </c>
      <c r="F873" s="441">
        <v>45111</v>
      </c>
      <c r="G873" s="441">
        <f t="shared" ref="G873:G878" si="3">F873+22</f>
        <v>45133</v>
      </c>
    </row>
    <row r="874" spans="1:7" s="410" customFormat="1" ht="15">
      <c r="A874" s="452"/>
      <c r="B874" s="453" t="s">
        <v>2628</v>
      </c>
      <c r="C874" s="453" t="s">
        <v>2628</v>
      </c>
      <c r="D874" s="989"/>
      <c r="E874" s="442">
        <f t="shared" si="2"/>
        <v>45113</v>
      </c>
      <c r="F874" s="441">
        <f>F873+7</f>
        <v>45118</v>
      </c>
      <c r="G874" s="441">
        <f t="shared" si="3"/>
        <v>45140</v>
      </c>
    </row>
    <row r="875" spans="1:7" s="410" customFormat="1" ht="15">
      <c r="A875" s="452"/>
      <c r="B875" s="453" t="s">
        <v>2627</v>
      </c>
      <c r="C875" s="453" t="s">
        <v>2625</v>
      </c>
      <c r="D875" s="989"/>
      <c r="E875" s="442">
        <f t="shared" si="2"/>
        <v>45120</v>
      </c>
      <c r="F875" s="441">
        <f>F874+7</f>
        <v>45125</v>
      </c>
      <c r="G875" s="441">
        <f t="shared" si="3"/>
        <v>45147</v>
      </c>
    </row>
    <row r="876" spans="1:7" s="410" customFormat="1" ht="15">
      <c r="A876" s="452"/>
      <c r="B876" s="453" t="s">
        <v>2626</v>
      </c>
      <c r="C876" s="453" t="s">
        <v>2625</v>
      </c>
      <c r="D876" s="989"/>
      <c r="E876" s="442">
        <f t="shared" si="2"/>
        <v>45127</v>
      </c>
      <c r="F876" s="441">
        <f>F875+7</f>
        <v>45132</v>
      </c>
      <c r="G876" s="441">
        <f t="shared" si="3"/>
        <v>45154</v>
      </c>
    </row>
    <row r="877" spans="1:7" s="410" customFormat="1" ht="15.95" customHeight="1">
      <c r="A877" s="452"/>
      <c r="B877" s="453" t="s">
        <v>2624</v>
      </c>
      <c r="C877" s="453" t="s">
        <v>2623</v>
      </c>
      <c r="D877" s="989"/>
      <c r="E877" s="442">
        <f t="shared" si="2"/>
        <v>45134</v>
      </c>
      <c r="F877" s="441">
        <f>F876+7</f>
        <v>45139</v>
      </c>
      <c r="G877" s="441">
        <f t="shared" si="3"/>
        <v>45161</v>
      </c>
    </row>
    <row r="878" spans="1:7" s="410" customFormat="1" ht="15.95" customHeight="1">
      <c r="A878" s="452"/>
      <c r="B878" s="453"/>
      <c r="C878" s="453"/>
      <c r="D878" s="1123"/>
      <c r="E878" s="442">
        <f t="shared" si="2"/>
        <v>45141</v>
      </c>
      <c r="F878" s="441">
        <f>F877+7</f>
        <v>45146</v>
      </c>
      <c r="G878" s="441">
        <f t="shared" si="3"/>
        <v>45168</v>
      </c>
    </row>
    <row r="879" spans="1:7" s="410" customFormat="1" ht="15" hidden="1">
      <c r="A879" s="452"/>
      <c r="B879" s="1000" t="s">
        <v>2591</v>
      </c>
      <c r="C879" s="1102" t="s">
        <v>23</v>
      </c>
      <c r="D879" s="1115" t="s">
        <v>7</v>
      </c>
      <c r="E879" s="441" t="s">
        <v>2554</v>
      </c>
      <c r="F879" s="441" t="s">
        <v>8</v>
      </c>
      <c r="G879" s="441" t="s">
        <v>2622</v>
      </c>
    </row>
    <row r="880" spans="1:7" s="410" customFormat="1" ht="15" hidden="1">
      <c r="A880" s="452"/>
      <c r="B880" s="1000"/>
      <c r="C880" s="1107"/>
      <c r="D880" s="1116"/>
      <c r="E880" s="441" t="s">
        <v>2553</v>
      </c>
      <c r="F880" s="441" t="s">
        <v>26</v>
      </c>
      <c r="G880" s="441" t="s">
        <v>27</v>
      </c>
    </row>
    <row r="881" spans="1:7" s="410" customFormat="1" ht="15" hidden="1">
      <c r="A881" s="452"/>
      <c r="B881" s="428" t="s">
        <v>2621</v>
      </c>
      <c r="C881" s="427" t="s">
        <v>2620</v>
      </c>
      <c r="D881" s="988" t="s">
        <v>2619</v>
      </c>
      <c r="E881" s="442">
        <f>F881-6</f>
        <v>45014</v>
      </c>
      <c r="F881" s="441">
        <v>45020</v>
      </c>
      <c r="G881" s="441">
        <f>F881+23</f>
        <v>45043</v>
      </c>
    </row>
    <row r="882" spans="1:7" s="410" customFormat="1" ht="15" hidden="1">
      <c r="A882" s="452"/>
      <c r="B882" s="453" t="s">
        <v>2618</v>
      </c>
      <c r="C882" s="451" t="s">
        <v>2617</v>
      </c>
      <c r="D882" s="989"/>
      <c r="E882" s="442">
        <f>F882-6</f>
        <v>45021</v>
      </c>
      <c r="F882" s="441">
        <f>F881+7</f>
        <v>45027</v>
      </c>
      <c r="G882" s="441">
        <f>F882+23</f>
        <v>45050</v>
      </c>
    </row>
    <row r="883" spans="1:7" s="410" customFormat="1" ht="15" hidden="1">
      <c r="A883" s="452"/>
      <c r="B883" s="428" t="s">
        <v>2616</v>
      </c>
      <c r="C883" s="427" t="s">
        <v>2615</v>
      </c>
      <c r="D883" s="989"/>
      <c r="E883" s="442">
        <f>F883-6</f>
        <v>45028</v>
      </c>
      <c r="F883" s="441">
        <f>F882+7</f>
        <v>45034</v>
      </c>
      <c r="G883" s="441">
        <f>F883+23</f>
        <v>45057</v>
      </c>
    </row>
    <row r="884" spans="1:7" s="410" customFormat="1" ht="15" hidden="1">
      <c r="A884" s="452"/>
      <c r="B884" s="453" t="s">
        <v>2614</v>
      </c>
      <c r="C884" s="451" t="s">
        <v>2613</v>
      </c>
      <c r="D884" s="989"/>
      <c r="E884" s="442">
        <f>F884-6</f>
        <v>45035</v>
      </c>
      <c r="F884" s="441">
        <f>F883+7</f>
        <v>45041</v>
      </c>
      <c r="G884" s="441">
        <f>F884+23</f>
        <v>45064</v>
      </c>
    </row>
    <row r="885" spans="1:7" s="410" customFormat="1" ht="15.95" hidden="1" customHeight="1">
      <c r="A885" s="452"/>
      <c r="B885" s="428" t="s">
        <v>2612</v>
      </c>
      <c r="C885" s="427" t="s">
        <v>2611</v>
      </c>
      <c r="D885" s="990"/>
      <c r="E885" s="442">
        <f>F885-6</f>
        <v>45042</v>
      </c>
      <c r="F885" s="441">
        <f>F884+7</f>
        <v>45048</v>
      </c>
      <c r="G885" s="441">
        <f>F885+23</f>
        <v>45071</v>
      </c>
    </row>
    <row r="886" spans="1:7" s="420" customFormat="1">
      <c r="A886" s="1111" t="s">
        <v>2610</v>
      </c>
      <c r="B886" s="1111"/>
      <c r="C886" s="457"/>
      <c r="D886" s="456"/>
      <c r="E886" s="455"/>
      <c r="F886" s="454"/>
      <c r="G886" s="454"/>
    </row>
    <row r="887" spans="1:7" s="410" customFormat="1" ht="15">
      <c r="A887" s="452"/>
      <c r="B887" s="978" t="s">
        <v>2591</v>
      </c>
      <c r="C887" s="1102" t="s">
        <v>23</v>
      </c>
      <c r="D887" s="1102" t="s">
        <v>7</v>
      </c>
      <c r="E887" s="441" t="s">
        <v>2554</v>
      </c>
      <c r="F887" s="441" t="s">
        <v>8</v>
      </c>
      <c r="G887" s="441" t="s">
        <v>104</v>
      </c>
    </row>
    <row r="888" spans="1:7" s="410" customFormat="1" ht="15">
      <c r="A888" s="452"/>
      <c r="B888" s="978"/>
      <c r="C888" s="1103"/>
      <c r="D888" s="1103"/>
      <c r="E888" s="441" t="s">
        <v>2553</v>
      </c>
      <c r="F888" s="441" t="s">
        <v>26</v>
      </c>
      <c r="G888" s="441" t="s">
        <v>27</v>
      </c>
    </row>
    <row r="889" spans="1:7" s="410" customFormat="1" ht="15">
      <c r="A889" s="452"/>
      <c r="B889" s="428" t="s">
        <v>2609</v>
      </c>
      <c r="C889" s="427" t="s">
        <v>2606</v>
      </c>
      <c r="D889" s="986" t="s">
        <v>2608</v>
      </c>
      <c r="E889" s="442">
        <f>F889-6</f>
        <v>45105</v>
      </c>
      <c r="F889" s="441">
        <v>45111</v>
      </c>
      <c r="G889" s="441">
        <f t="shared" ref="G889:G920" si="4">F889+13</f>
        <v>45124</v>
      </c>
    </row>
    <row r="890" spans="1:7" s="410" customFormat="1" ht="15">
      <c r="A890" s="452"/>
      <c r="B890" s="428" t="s">
        <v>2607</v>
      </c>
      <c r="C890" s="427" t="s">
        <v>2606</v>
      </c>
      <c r="D890" s="986"/>
      <c r="E890" s="442">
        <f>F890-6</f>
        <v>45112</v>
      </c>
      <c r="F890" s="441">
        <f>F889+7</f>
        <v>45118</v>
      </c>
      <c r="G890" s="441">
        <f t="shared" si="4"/>
        <v>45131</v>
      </c>
    </row>
    <row r="891" spans="1:7" s="410" customFormat="1" ht="15">
      <c r="A891" s="452"/>
      <c r="B891" s="428" t="s">
        <v>2605</v>
      </c>
      <c r="C891" s="427" t="s">
        <v>2601</v>
      </c>
      <c r="D891" s="986"/>
      <c r="E891" s="442">
        <f>F891-6</f>
        <v>45119</v>
      </c>
      <c r="F891" s="441">
        <f>F890+7</f>
        <v>45125</v>
      </c>
      <c r="G891" s="441">
        <f t="shared" si="4"/>
        <v>45138</v>
      </c>
    </row>
    <row r="892" spans="1:7" s="410" customFormat="1" ht="15">
      <c r="A892" s="452"/>
      <c r="B892" s="453" t="s">
        <v>2604</v>
      </c>
      <c r="C892" s="451" t="s">
        <v>2603</v>
      </c>
      <c r="D892" s="986"/>
      <c r="E892" s="442">
        <f>F892-6</f>
        <v>45126</v>
      </c>
      <c r="F892" s="441">
        <f>F891+7</f>
        <v>45132</v>
      </c>
      <c r="G892" s="441">
        <f t="shared" si="4"/>
        <v>45145</v>
      </c>
    </row>
    <row r="893" spans="1:7" s="410" customFormat="1" ht="15">
      <c r="A893" s="452"/>
      <c r="B893" s="453" t="s">
        <v>2602</v>
      </c>
      <c r="C893" s="451" t="s">
        <v>2601</v>
      </c>
      <c r="D893" s="986"/>
      <c r="E893" s="442">
        <f>F893-6</f>
        <v>45133</v>
      </c>
      <c r="F893" s="441">
        <f>F892+7</f>
        <v>45139</v>
      </c>
      <c r="G893" s="441">
        <f t="shared" si="4"/>
        <v>45152</v>
      </c>
    </row>
    <row r="894" spans="1:7" s="410" customFormat="1" ht="15" hidden="1">
      <c r="A894" s="452"/>
      <c r="B894" s="1053" t="s">
        <v>2591</v>
      </c>
      <c r="C894" s="1102" t="s">
        <v>23</v>
      </c>
      <c r="D894" s="1102" t="s">
        <v>7</v>
      </c>
      <c r="E894" s="441" t="s">
        <v>2554</v>
      </c>
      <c r="F894" s="441" t="s">
        <v>8</v>
      </c>
      <c r="G894" s="441" t="e">
        <f t="shared" si="4"/>
        <v>#VALUE!</v>
      </c>
    </row>
    <row r="895" spans="1:7" s="410" customFormat="1" ht="15" hidden="1">
      <c r="A895" s="452"/>
      <c r="B895" s="1053"/>
      <c r="C895" s="1103"/>
      <c r="D895" s="1103"/>
      <c r="E895" s="441" t="s">
        <v>2553</v>
      </c>
      <c r="F895" s="441" t="s">
        <v>26</v>
      </c>
      <c r="G895" s="441" t="e">
        <f t="shared" si="4"/>
        <v>#VALUE!</v>
      </c>
    </row>
    <row r="896" spans="1:7" s="410" customFormat="1" ht="15" hidden="1">
      <c r="A896" s="452"/>
      <c r="B896" s="428" t="s">
        <v>2585</v>
      </c>
      <c r="C896" s="427" t="s">
        <v>2600</v>
      </c>
      <c r="D896" s="986" t="s">
        <v>2449</v>
      </c>
      <c r="E896" s="442">
        <f>F896-6</f>
        <v>44860</v>
      </c>
      <c r="F896" s="441">
        <v>44866</v>
      </c>
      <c r="G896" s="441">
        <f t="shared" si="4"/>
        <v>44879</v>
      </c>
    </row>
    <row r="897" spans="1:7" s="410" customFormat="1" ht="15" hidden="1">
      <c r="A897" s="452"/>
      <c r="B897" s="428" t="s">
        <v>2599</v>
      </c>
      <c r="C897" s="427" t="s">
        <v>2598</v>
      </c>
      <c r="D897" s="986"/>
      <c r="E897" s="442">
        <f>F897-6</f>
        <v>44867</v>
      </c>
      <c r="F897" s="441">
        <f>F896+7</f>
        <v>44873</v>
      </c>
      <c r="G897" s="441">
        <f t="shared" si="4"/>
        <v>44886</v>
      </c>
    </row>
    <row r="898" spans="1:7" s="410" customFormat="1" ht="15" hidden="1">
      <c r="A898" s="452"/>
      <c r="B898" s="428" t="s">
        <v>2597</v>
      </c>
      <c r="C898" s="427" t="s">
        <v>2596</v>
      </c>
      <c r="D898" s="986"/>
      <c r="E898" s="442">
        <f>F898-6</f>
        <v>44874</v>
      </c>
      <c r="F898" s="441">
        <f>F897+7</f>
        <v>44880</v>
      </c>
      <c r="G898" s="441">
        <f t="shared" si="4"/>
        <v>44893</v>
      </c>
    </row>
    <row r="899" spans="1:7" s="410" customFormat="1" ht="15" hidden="1">
      <c r="A899" s="452"/>
      <c r="B899" s="453" t="s">
        <v>2595</v>
      </c>
      <c r="C899" s="451" t="s">
        <v>2594</v>
      </c>
      <c r="D899" s="986"/>
      <c r="E899" s="442">
        <f>F899-6</f>
        <v>44881</v>
      </c>
      <c r="F899" s="441">
        <f>F898+7</f>
        <v>44887</v>
      </c>
      <c r="G899" s="441">
        <f t="shared" si="4"/>
        <v>44900</v>
      </c>
    </row>
    <row r="900" spans="1:7" s="410" customFormat="1" ht="15" hidden="1">
      <c r="A900" s="452"/>
      <c r="B900" s="453" t="s">
        <v>2593</v>
      </c>
      <c r="C900" s="451" t="s">
        <v>2592</v>
      </c>
      <c r="D900" s="986"/>
      <c r="E900" s="442">
        <f>F900-6</f>
        <v>44888</v>
      </c>
      <c r="F900" s="441">
        <f>F899+7</f>
        <v>44894</v>
      </c>
      <c r="G900" s="441">
        <f t="shared" si="4"/>
        <v>44907</v>
      </c>
    </row>
    <row r="901" spans="1:7" s="410" customFormat="1" ht="15" hidden="1">
      <c r="A901" s="452"/>
      <c r="B901" s="1125" t="s">
        <v>2591</v>
      </c>
      <c r="C901" s="1102" t="s">
        <v>23</v>
      </c>
      <c r="D901" s="1102" t="s">
        <v>7</v>
      </c>
      <c r="E901" s="441" t="s">
        <v>2554</v>
      </c>
      <c r="F901" s="441" t="s">
        <v>8</v>
      </c>
      <c r="G901" s="441" t="e">
        <f t="shared" si="4"/>
        <v>#VALUE!</v>
      </c>
    </row>
    <row r="902" spans="1:7" s="410" customFormat="1" ht="15" hidden="1">
      <c r="A902" s="452"/>
      <c r="B902" s="1126"/>
      <c r="C902" s="1103"/>
      <c r="D902" s="1103"/>
      <c r="E902" s="441" t="s">
        <v>2553</v>
      </c>
      <c r="F902" s="441" t="s">
        <v>26</v>
      </c>
      <c r="G902" s="441" t="e">
        <f t="shared" si="4"/>
        <v>#VALUE!</v>
      </c>
    </row>
    <row r="903" spans="1:7" s="410" customFormat="1" ht="15" hidden="1">
      <c r="A903" s="452"/>
      <c r="B903" s="428"/>
      <c r="C903" s="427"/>
      <c r="D903" s="986" t="s">
        <v>129</v>
      </c>
      <c r="E903" s="442">
        <f>F903-5</f>
        <v>44621</v>
      </c>
      <c r="F903" s="441">
        <v>44626</v>
      </c>
      <c r="G903" s="441">
        <f t="shared" si="4"/>
        <v>44639</v>
      </c>
    </row>
    <row r="904" spans="1:7" s="410" customFormat="1" ht="15" hidden="1">
      <c r="A904" s="452"/>
      <c r="B904" s="428"/>
      <c r="C904" s="427"/>
      <c r="D904" s="986"/>
      <c r="E904" s="442">
        <f>F904-5</f>
        <v>44628</v>
      </c>
      <c r="F904" s="441">
        <f>F903+7</f>
        <v>44633</v>
      </c>
      <c r="G904" s="441">
        <f t="shared" si="4"/>
        <v>44646</v>
      </c>
    </row>
    <row r="905" spans="1:7" s="410" customFormat="1" ht="15" hidden="1">
      <c r="A905" s="452"/>
      <c r="B905" s="428"/>
      <c r="C905" s="427"/>
      <c r="D905" s="986"/>
      <c r="E905" s="442">
        <f>F905-5</f>
        <v>44635</v>
      </c>
      <c r="F905" s="441">
        <f>F904+7</f>
        <v>44640</v>
      </c>
      <c r="G905" s="441">
        <f t="shared" si="4"/>
        <v>44653</v>
      </c>
    </row>
    <row r="906" spans="1:7" s="410" customFormat="1" ht="15" hidden="1">
      <c r="A906" s="452"/>
      <c r="B906" s="428"/>
      <c r="C906" s="427"/>
      <c r="D906" s="986"/>
      <c r="E906" s="442">
        <f>F906-5</f>
        <v>44642</v>
      </c>
      <c r="F906" s="441">
        <f>F905+7</f>
        <v>44647</v>
      </c>
      <c r="G906" s="441">
        <f t="shared" si="4"/>
        <v>44660</v>
      </c>
    </row>
    <row r="907" spans="1:7" s="410" customFormat="1" ht="15" hidden="1">
      <c r="A907" s="452"/>
      <c r="B907" s="428"/>
      <c r="C907" s="427"/>
      <c r="D907" s="986"/>
      <c r="E907" s="442">
        <f>F907-5</f>
        <v>44649</v>
      </c>
      <c r="F907" s="441">
        <f>F906+7</f>
        <v>44654</v>
      </c>
      <c r="G907" s="441">
        <f t="shared" si="4"/>
        <v>44667</v>
      </c>
    </row>
    <row r="908" spans="1:7" s="420" customFormat="1" ht="15" hidden="1" customHeight="1">
      <c r="A908" s="1109" t="s">
        <v>2590</v>
      </c>
      <c r="B908" s="1109"/>
      <c r="C908" s="450"/>
      <c r="D908" s="449"/>
      <c r="E908" s="448"/>
      <c r="F908" s="448"/>
      <c r="G908" s="441">
        <f t="shared" si="4"/>
        <v>13</v>
      </c>
    </row>
    <row r="909" spans="1:7" s="410" customFormat="1" ht="15.75" hidden="1" customHeight="1">
      <c r="A909" s="445"/>
      <c r="B909" s="1095" t="s">
        <v>22</v>
      </c>
      <c r="C909" s="1102" t="s">
        <v>23</v>
      </c>
      <c r="D909" s="1102" t="s">
        <v>7</v>
      </c>
      <c r="E909" s="441" t="s">
        <v>2554</v>
      </c>
      <c r="F909" s="441" t="s">
        <v>8</v>
      </c>
      <c r="G909" s="441" t="e">
        <f t="shared" si="4"/>
        <v>#VALUE!</v>
      </c>
    </row>
    <row r="910" spans="1:7" s="410" customFormat="1" ht="15.75" hidden="1" customHeight="1">
      <c r="A910" s="445"/>
      <c r="B910" s="1096"/>
      <c r="C910" s="1103"/>
      <c r="D910" s="1103"/>
      <c r="E910" s="441" t="s">
        <v>2553</v>
      </c>
      <c r="F910" s="441" t="s">
        <v>26</v>
      </c>
      <c r="G910" s="441" t="e">
        <f t="shared" si="4"/>
        <v>#VALUE!</v>
      </c>
    </row>
    <row r="911" spans="1:7" s="410" customFormat="1" ht="15.75" hidden="1" customHeight="1">
      <c r="A911" s="445"/>
      <c r="B911" s="427" t="s">
        <v>2589</v>
      </c>
      <c r="C911" s="451" t="s">
        <v>2588</v>
      </c>
      <c r="D911" s="986" t="s">
        <v>2577</v>
      </c>
      <c r="E911" s="442">
        <f>F911-4</f>
        <v>44252</v>
      </c>
      <c r="F911" s="441">
        <v>44256</v>
      </c>
      <c r="G911" s="441">
        <f t="shared" si="4"/>
        <v>44269</v>
      </c>
    </row>
    <row r="912" spans="1:7" s="410" customFormat="1" ht="15.75" hidden="1" customHeight="1">
      <c r="A912" s="445"/>
      <c r="B912" s="427" t="s">
        <v>2587</v>
      </c>
      <c r="C912" s="451" t="s">
        <v>2586</v>
      </c>
      <c r="D912" s="986"/>
      <c r="E912" s="442">
        <f>F912-4</f>
        <v>44259</v>
      </c>
      <c r="F912" s="441">
        <f>F911+7</f>
        <v>44263</v>
      </c>
      <c r="G912" s="441">
        <f t="shared" si="4"/>
        <v>44276</v>
      </c>
    </row>
    <row r="913" spans="1:7" s="410" customFormat="1" ht="15.75" hidden="1" customHeight="1">
      <c r="A913" s="445"/>
      <c r="B913" s="427" t="s">
        <v>2585</v>
      </c>
      <c r="C913" s="451" t="s">
        <v>2584</v>
      </c>
      <c r="D913" s="986"/>
      <c r="E913" s="442">
        <f>F913-4</f>
        <v>44266</v>
      </c>
      <c r="F913" s="441">
        <f>F912+7</f>
        <v>44270</v>
      </c>
      <c r="G913" s="441">
        <f t="shared" si="4"/>
        <v>44283</v>
      </c>
    </row>
    <row r="914" spans="1:7" s="410" customFormat="1" ht="15.75" hidden="1" customHeight="1">
      <c r="A914" s="445"/>
      <c r="B914" s="427" t="s">
        <v>2583</v>
      </c>
      <c r="C914" s="451" t="s">
        <v>2582</v>
      </c>
      <c r="D914" s="986"/>
      <c r="E914" s="442">
        <f>F914-4</f>
        <v>44273</v>
      </c>
      <c r="F914" s="441">
        <f>F913+7</f>
        <v>44277</v>
      </c>
      <c r="G914" s="441">
        <f t="shared" si="4"/>
        <v>44290</v>
      </c>
    </row>
    <row r="915" spans="1:7" s="410" customFormat="1" ht="15.75" hidden="1" customHeight="1">
      <c r="A915" s="445"/>
      <c r="B915" s="428" t="s">
        <v>2581</v>
      </c>
      <c r="C915" s="427" t="s">
        <v>2580</v>
      </c>
      <c r="D915" s="986"/>
      <c r="E915" s="442">
        <f>F915-4</f>
        <v>44280</v>
      </c>
      <c r="F915" s="441">
        <f>F914+7</f>
        <v>44284</v>
      </c>
      <c r="G915" s="441">
        <f t="shared" si="4"/>
        <v>44297</v>
      </c>
    </row>
    <row r="916" spans="1:7" s="420" customFormat="1" ht="15" hidden="1" customHeight="1">
      <c r="A916" s="1109" t="s">
        <v>2578</v>
      </c>
      <c r="B916" s="1109"/>
      <c r="C916" s="450"/>
      <c r="D916" s="449"/>
      <c r="E916" s="448"/>
      <c r="F916" s="448"/>
      <c r="G916" s="441">
        <f t="shared" si="4"/>
        <v>13</v>
      </c>
    </row>
    <row r="917" spans="1:7" s="410" customFormat="1" ht="15" hidden="1" customHeight="1">
      <c r="A917" s="445"/>
      <c r="B917" s="1095" t="s">
        <v>22</v>
      </c>
      <c r="C917" s="1102" t="s">
        <v>23</v>
      </c>
      <c r="D917" s="1102" t="s">
        <v>7</v>
      </c>
      <c r="E917" s="441" t="s">
        <v>2554</v>
      </c>
      <c r="F917" s="441" t="s">
        <v>8</v>
      </c>
      <c r="G917" s="441" t="e">
        <f t="shared" si="4"/>
        <v>#VALUE!</v>
      </c>
    </row>
    <row r="918" spans="1:7" s="410" customFormat="1" ht="15" hidden="1" customHeight="1">
      <c r="A918" s="445"/>
      <c r="B918" s="1096"/>
      <c r="C918" s="1103"/>
      <c r="D918" s="1103"/>
      <c r="E918" s="441" t="s">
        <v>2553</v>
      </c>
      <c r="F918" s="441" t="s">
        <v>26</v>
      </c>
      <c r="G918" s="441" t="e">
        <f t="shared" si="4"/>
        <v>#VALUE!</v>
      </c>
    </row>
    <row r="919" spans="1:7" s="410" customFormat="1" ht="15" hidden="1" customHeight="1">
      <c r="A919" s="445"/>
      <c r="B919" s="427"/>
      <c r="C919" s="451"/>
      <c r="D919" s="986" t="s">
        <v>2579</v>
      </c>
      <c r="E919" s="442">
        <f>F919-4</f>
        <v>44075</v>
      </c>
      <c r="F919" s="441">
        <v>44079</v>
      </c>
      <c r="G919" s="441">
        <f t="shared" si="4"/>
        <v>44092</v>
      </c>
    </row>
    <row r="920" spans="1:7" s="410" customFormat="1" ht="15" hidden="1" customHeight="1">
      <c r="A920" s="445"/>
      <c r="B920" s="427"/>
      <c r="C920" s="451"/>
      <c r="D920" s="986"/>
      <c r="E920" s="442">
        <f>F920-4</f>
        <v>44082</v>
      </c>
      <c r="F920" s="441">
        <f>F919+7</f>
        <v>44086</v>
      </c>
      <c r="G920" s="441">
        <f t="shared" si="4"/>
        <v>44099</v>
      </c>
    </row>
    <row r="921" spans="1:7" s="410" customFormat="1" ht="18" hidden="1" customHeight="1">
      <c r="A921" s="445"/>
      <c r="B921" s="427"/>
      <c r="C921" s="451"/>
      <c r="D921" s="986"/>
      <c r="E921" s="442">
        <f>F921-4</f>
        <v>44089</v>
      </c>
      <c r="F921" s="441">
        <f>F920+7</f>
        <v>44093</v>
      </c>
      <c r="G921" s="441">
        <f t="shared" ref="G921:G952" si="5">F921+13</f>
        <v>44106</v>
      </c>
    </row>
    <row r="922" spans="1:7" s="410" customFormat="1" ht="18" hidden="1" customHeight="1">
      <c r="A922" s="445"/>
      <c r="B922" s="427"/>
      <c r="C922" s="451"/>
      <c r="D922" s="986"/>
      <c r="E922" s="442">
        <f>F922-4</f>
        <v>44096</v>
      </c>
      <c r="F922" s="441">
        <f>F921+7</f>
        <v>44100</v>
      </c>
      <c r="G922" s="441">
        <f t="shared" si="5"/>
        <v>44113</v>
      </c>
    </row>
    <row r="923" spans="1:7" s="410" customFormat="1" ht="17.25" hidden="1" customHeight="1">
      <c r="A923" s="445"/>
      <c r="B923" s="428"/>
      <c r="C923" s="427"/>
      <c r="D923" s="986"/>
      <c r="E923" s="442">
        <f>F923-4</f>
        <v>44103</v>
      </c>
      <c r="F923" s="441">
        <f>F922+7</f>
        <v>44107</v>
      </c>
      <c r="G923" s="441">
        <f t="shared" si="5"/>
        <v>44120</v>
      </c>
    </row>
    <row r="924" spans="1:7" s="420" customFormat="1" ht="15" hidden="1" customHeight="1">
      <c r="A924" s="1109" t="s">
        <v>2578</v>
      </c>
      <c r="B924" s="1109"/>
      <c r="C924" s="450"/>
      <c r="D924" s="449"/>
      <c r="E924" s="448"/>
      <c r="F924" s="448"/>
      <c r="G924" s="441">
        <f t="shared" si="5"/>
        <v>13</v>
      </c>
    </row>
    <row r="925" spans="1:7" s="410" customFormat="1" ht="15" hidden="1" customHeight="1">
      <c r="A925" s="445"/>
      <c r="B925" s="1095" t="s">
        <v>22</v>
      </c>
      <c r="C925" s="1102" t="s">
        <v>23</v>
      </c>
      <c r="D925" s="1102" t="s">
        <v>7</v>
      </c>
      <c r="E925" s="441" t="s">
        <v>2554</v>
      </c>
      <c r="F925" s="441" t="s">
        <v>8</v>
      </c>
      <c r="G925" s="441" t="e">
        <f t="shared" si="5"/>
        <v>#VALUE!</v>
      </c>
    </row>
    <row r="926" spans="1:7" s="410" customFormat="1" ht="15" hidden="1" customHeight="1">
      <c r="A926" s="445"/>
      <c r="B926" s="1096"/>
      <c r="C926" s="1103"/>
      <c r="D926" s="1103"/>
      <c r="E926" s="441" t="s">
        <v>2553</v>
      </c>
      <c r="F926" s="441" t="s">
        <v>26</v>
      </c>
      <c r="G926" s="441" t="e">
        <f t="shared" si="5"/>
        <v>#VALUE!</v>
      </c>
    </row>
    <row r="927" spans="1:7" s="410" customFormat="1" ht="16.5" hidden="1" customHeight="1">
      <c r="A927" s="445"/>
      <c r="B927" s="427"/>
      <c r="C927" s="451"/>
      <c r="D927" s="986" t="s">
        <v>2577</v>
      </c>
      <c r="E927" s="442">
        <f>F927-4</f>
        <v>44252</v>
      </c>
      <c r="F927" s="441">
        <v>44256</v>
      </c>
      <c r="G927" s="441">
        <f t="shared" si="5"/>
        <v>44269</v>
      </c>
    </row>
    <row r="928" spans="1:7" s="410" customFormat="1" ht="15" hidden="1" customHeight="1">
      <c r="A928" s="445"/>
      <c r="B928" s="427"/>
      <c r="C928" s="451"/>
      <c r="D928" s="986"/>
      <c r="E928" s="442">
        <f>F928-4</f>
        <v>44259</v>
      </c>
      <c r="F928" s="441">
        <f>F927+7</f>
        <v>44263</v>
      </c>
      <c r="G928" s="441">
        <f t="shared" si="5"/>
        <v>44276</v>
      </c>
    </row>
    <row r="929" spans="1:8" s="410" customFormat="1" ht="18" hidden="1" customHeight="1">
      <c r="A929" s="445"/>
      <c r="B929" s="427"/>
      <c r="C929" s="451"/>
      <c r="D929" s="986"/>
      <c r="E929" s="442">
        <f>F929-4</f>
        <v>44266</v>
      </c>
      <c r="F929" s="441">
        <f>F928+7</f>
        <v>44270</v>
      </c>
      <c r="G929" s="441">
        <f t="shared" si="5"/>
        <v>44283</v>
      </c>
    </row>
    <row r="930" spans="1:8" s="410" customFormat="1" ht="18" hidden="1" customHeight="1">
      <c r="A930" s="445"/>
      <c r="B930" s="427"/>
      <c r="C930" s="451"/>
      <c r="D930" s="986"/>
      <c r="E930" s="442">
        <f>F930-4</f>
        <v>44273</v>
      </c>
      <c r="F930" s="441">
        <f>F929+7</f>
        <v>44277</v>
      </c>
      <c r="G930" s="441">
        <f t="shared" si="5"/>
        <v>44290</v>
      </c>
    </row>
    <row r="931" spans="1:8" s="410" customFormat="1" ht="17.25" hidden="1" customHeight="1">
      <c r="A931" s="445"/>
      <c r="B931" s="428"/>
      <c r="C931" s="427"/>
      <c r="D931" s="986"/>
      <c r="E931" s="442">
        <f>F931-4</f>
        <v>44280</v>
      </c>
      <c r="F931" s="441">
        <f>F930+7</f>
        <v>44284</v>
      </c>
      <c r="G931" s="441">
        <f t="shared" si="5"/>
        <v>44297</v>
      </c>
    </row>
    <row r="932" spans="1:8" s="420" customFormat="1" ht="15" hidden="1" customHeight="1">
      <c r="A932" s="1109" t="s">
        <v>2576</v>
      </c>
      <c r="B932" s="1109"/>
      <c r="C932" s="450"/>
      <c r="D932" s="449"/>
      <c r="E932" s="448"/>
      <c r="F932" s="448"/>
      <c r="G932" s="441">
        <f t="shared" si="5"/>
        <v>13</v>
      </c>
    </row>
    <row r="933" spans="1:8" s="410" customFormat="1" ht="15" hidden="1" customHeight="1">
      <c r="A933" s="445"/>
      <c r="B933" s="1095" t="s">
        <v>22</v>
      </c>
      <c r="C933" s="1102" t="s">
        <v>23</v>
      </c>
      <c r="D933" s="1102" t="s">
        <v>7</v>
      </c>
      <c r="E933" s="441" t="s">
        <v>2554</v>
      </c>
      <c r="F933" s="441" t="s">
        <v>8</v>
      </c>
      <c r="G933" s="441" t="e">
        <f t="shared" si="5"/>
        <v>#VALUE!</v>
      </c>
    </row>
    <row r="934" spans="1:8" s="410" customFormat="1" ht="15" hidden="1" customHeight="1">
      <c r="A934" s="445"/>
      <c r="B934" s="1096"/>
      <c r="C934" s="1103"/>
      <c r="D934" s="1103"/>
      <c r="E934" s="441" t="s">
        <v>2553</v>
      </c>
      <c r="F934" s="441" t="s">
        <v>26</v>
      </c>
      <c r="G934" s="441" t="e">
        <f t="shared" si="5"/>
        <v>#VALUE!</v>
      </c>
    </row>
    <row r="935" spans="1:8" s="410" customFormat="1" ht="15" hidden="1" customHeight="1">
      <c r="A935" s="445"/>
      <c r="B935" s="427" t="s">
        <v>2570</v>
      </c>
      <c r="C935" s="427" t="s">
        <v>2575</v>
      </c>
      <c r="D935" s="986" t="s">
        <v>144</v>
      </c>
      <c r="E935" s="442">
        <f>F935-5</f>
        <v>43767</v>
      </c>
      <c r="F935" s="441">
        <v>43772</v>
      </c>
      <c r="G935" s="441">
        <f t="shared" si="5"/>
        <v>43785</v>
      </c>
    </row>
    <row r="936" spans="1:8" s="410" customFormat="1" ht="15" hidden="1" customHeight="1">
      <c r="A936" s="445"/>
      <c r="B936" s="427" t="s">
        <v>2574</v>
      </c>
      <c r="C936" s="427" t="s">
        <v>2573</v>
      </c>
      <c r="D936" s="986"/>
      <c r="E936" s="442">
        <f>F936-5</f>
        <v>43774</v>
      </c>
      <c r="F936" s="441">
        <f>F935+7</f>
        <v>43779</v>
      </c>
      <c r="G936" s="441">
        <f t="shared" si="5"/>
        <v>43792</v>
      </c>
    </row>
    <row r="937" spans="1:8" s="410" customFormat="1" ht="18" hidden="1" customHeight="1">
      <c r="A937" s="445"/>
      <c r="B937" s="427" t="s">
        <v>2570</v>
      </c>
      <c r="C937" s="446" t="s">
        <v>2570</v>
      </c>
      <c r="D937" s="986"/>
      <c r="E937" s="442">
        <f>F937-5</f>
        <v>43781</v>
      </c>
      <c r="F937" s="441">
        <f>F936+7</f>
        <v>43786</v>
      </c>
      <c r="G937" s="441">
        <f t="shared" si="5"/>
        <v>43799</v>
      </c>
    </row>
    <row r="938" spans="1:8" s="410" customFormat="1" ht="18" hidden="1" customHeight="1">
      <c r="A938" s="445"/>
      <c r="B938" s="447" t="s">
        <v>2572</v>
      </c>
      <c r="C938" s="446" t="s">
        <v>2571</v>
      </c>
      <c r="D938" s="986"/>
      <c r="E938" s="442">
        <f>F938-5</f>
        <v>43788</v>
      </c>
      <c r="F938" s="441">
        <f>F937+7</f>
        <v>43793</v>
      </c>
      <c r="G938" s="441">
        <f t="shared" si="5"/>
        <v>43806</v>
      </c>
    </row>
    <row r="939" spans="1:8" s="410" customFormat="1" ht="19.5" hidden="1" customHeight="1">
      <c r="A939" s="445"/>
      <c r="B939" s="444" t="s">
        <v>2570</v>
      </c>
      <c r="C939" s="443" t="s">
        <v>2570</v>
      </c>
      <c r="D939" s="986"/>
      <c r="E939" s="442">
        <f>F939-5</f>
        <v>43795</v>
      </c>
      <c r="F939" s="441">
        <f>F938+7</f>
        <v>43800</v>
      </c>
      <c r="G939" s="441">
        <f t="shared" si="5"/>
        <v>43813</v>
      </c>
    </row>
    <row r="940" spans="1:8" s="400" customFormat="1" ht="18" customHeight="1">
      <c r="A940" s="1119" t="s">
        <v>2569</v>
      </c>
      <c r="B940" s="1120"/>
      <c r="C940" s="440"/>
      <c r="D940" s="440"/>
      <c r="E940" s="440"/>
      <c r="F940" s="440"/>
      <c r="G940" s="440"/>
      <c r="H940" s="410"/>
    </row>
    <row r="941" spans="1:8" s="420" customFormat="1" ht="15.75" customHeight="1">
      <c r="A941" s="1121" t="s">
        <v>2568</v>
      </c>
      <c r="B941" s="1121"/>
      <c r="C941" s="439"/>
      <c r="D941" s="422"/>
      <c r="E941" s="422"/>
      <c r="F941" s="421"/>
      <c r="G941" s="421"/>
    </row>
    <row r="942" spans="1:8" s="410" customFormat="1" ht="15">
      <c r="A942" s="413"/>
      <c r="B942" s="978" t="s">
        <v>688</v>
      </c>
      <c r="C942" s="1127" t="s">
        <v>23</v>
      </c>
      <c r="D942" s="1129" t="s">
        <v>7</v>
      </c>
      <c r="E942" s="419" t="s">
        <v>2554</v>
      </c>
      <c r="F942" s="418" t="s">
        <v>8</v>
      </c>
      <c r="G942" s="417" t="s">
        <v>90</v>
      </c>
    </row>
    <row r="943" spans="1:8" s="410" customFormat="1" ht="15">
      <c r="A943" s="413"/>
      <c r="B943" s="978"/>
      <c r="C943" s="1128"/>
      <c r="D943" s="1130"/>
      <c r="E943" s="419" t="s">
        <v>2553</v>
      </c>
      <c r="F943" s="418" t="s">
        <v>26</v>
      </c>
      <c r="G943" s="417" t="s">
        <v>27</v>
      </c>
    </row>
    <row r="944" spans="1:8" s="410" customFormat="1" ht="15">
      <c r="A944" s="413"/>
      <c r="B944" s="405" t="s">
        <v>2567</v>
      </c>
      <c r="C944" s="436" t="s">
        <v>1484</v>
      </c>
      <c r="D944" s="1131" t="s">
        <v>2566</v>
      </c>
      <c r="E944" s="415">
        <f>F944-5</f>
        <v>45107</v>
      </c>
      <c r="F944" s="414">
        <v>45112</v>
      </c>
      <c r="G944" s="414">
        <f>F944+2</f>
        <v>45114</v>
      </c>
    </row>
    <row r="945" spans="1:7" s="410" customFormat="1" ht="15">
      <c r="A945" s="413"/>
      <c r="B945" s="405" t="s">
        <v>2565</v>
      </c>
      <c r="C945" s="436" t="s">
        <v>2564</v>
      </c>
      <c r="D945" s="1132"/>
      <c r="E945" s="426">
        <f>F945-5</f>
        <v>45114</v>
      </c>
      <c r="F945" s="438">
        <f>F944+7</f>
        <v>45119</v>
      </c>
      <c r="G945" s="414">
        <f>F945+2</f>
        <v>45121</v>
      </c>
    </row>
    <row r="946" spans="1:7" s="410" customFormat="1" ht="15">
      <c r="A946" s="413"/>
      <c r="B946" s="405" t="s">
        <v>2563</v>
      </c>
      <c r="C946" s="436" t="s">
        <v>313</v>
      </c>
      <c r="D946" s="1132"/>
      <c r="E946" s="426">
        <f>F946-5</f>
        <v>45121</v>
      </c>
      <c r="F946" s="437">
        <f>F945+7</f>
        <v>45126</v>
      </c>
      <c r="G946" s="411">
        <f>F946+2</f>
        <v>45128</v>
      </c>
    </row>
    <row r="947" spans="1:7" s="410" customFormat="1" ht="15">
      <c r="A947" s="413"/>
      <c r="B947" s="405" t="s">
        <v>2563</v>
      </c>
      <c r="C947" s="436" t="s">
        <v>414</v>
      </c>
      <c r="D947" s="1132"/>
      <c r="E947" s="426">
        <f>F947-5</f>
        <v>45128</v>
      </c>
      <c r="F947" s="435">
        <f>F946+7</f>
        <v>45133</v>
      </c>
      <c r="G947" s="425">
        <f>F947+2</f>
        <v>45135</v>
      </c>
    </row>
    <row r="948" spans="1:7" s="410" customFormat="1" ht="15">
      <c r="A948" s="413"/>
      <c r="B948" s="405" t="s">
        <v>2563</v>
      </c>
      <c r="C948" s="436" t="s">
        <v>415</v>
      </c>
      <c r="D948" s="1133"/>
      <c r="E948" s="426">
        <f>F948-5</f>
        <v>45135</v>
      </c>
      <c r="F948" s="435">
        <f>F947+7</f>
        <v>45140</v>
      </c>
      <c r="G948" s="425">
        <f>F948+2</f>
        <v>45142</v>
      </c>
    </row>
    <row r="949" spans="1:7" s="410" customFormat="1" ht="15">
      <c r="A949" s="413"/>
      <c r="B949" s="421"/>
      <c r="C949" s="434"/>
      <c r="D949" s="433"/>
      <c r="E949" s="432"/>
      <c r="F949" s="431"/>
      <c r="G949" s="430"/>
    </row>
    <row r="950" spans="1:7" s="410" customFormat="1" ht="15">
      <c r="A950" s="413"/>
      <c r="B950" s="978" t="s">
        <v>2562</v>
      </c>
      <c r="C950" s="1102" t="s">
        <v>2561</v>
      </c>
      <c r="D950" s="1102" t="s">
        <v>7</v>
      </c>
      <c r="E950" s="429" t="s">
        <v>2554</v>
      </c>
      <c r="F950" s="429" t="s">
        <v>8</v>
      </c>
      <c r="G950" s="429" t="s">
        <v>90</v>
      </c>
    </row>
    <row r="951" spans="1:7" s="410" customFormat="1" ht="15">
      <c r="A951" s="413"/>
      <c r="B951" s="978"/>
      <c r="C951" s="1134"/>
      <c r="D951" s="1134"/>
      <c r="E951" s="429" t="s">
        <v>2553</v>
      </c>
      <c r="F951" s="429" t="s">
        <v>26</v>
      </c>
      <c r="G951" s="429" t="s">
        <v>27</v>
      </c>
    </row>
    <row r="952" spans="1:7" s="410" customFormat="1" ht="15">
      <c r="A952" s="413"/>
      <c r="B952" s="428" t="s">
        <v>2560</v>
      </c>
      <c r="C952" s="427" t="s">
        <v>2559</v>
      </c>
      <c r="D952" s="1135" t="s">
        <v>2558</v>
      </c>
      <c r="E952" s="426">
        <f>F952-5</f>
        <v>45104</v>
      </c>
      <c r="F952" s="414">
        <v>45109</v>
      </c>
      <c r="G952" s="414">
        <f>F952+2</f>
        <v>45111</v>
      </c>
    </row>
    <row r="953" spans="1:7" s="410" customFormat="1" ht="15">
      <c r="A953" s="413"/>
      <c r="B953" s="428" t="s">
        <v>2556</v>
      </c>
      <c r="C953" s="427" t="s">
        <v>344</v>
      </c>
      <c r="D953" s="1132"/>
      <c r="E953" s="426">
        <f>F953-5</f>
        <v>45111</v>
      </c>
      <c r="F953" s="414">
        <f>F952+7</f>
        <v>45116</v>
      </c>
      <c r="G953" s="414">
        <f>F953+2</f>
        <v>45118</v>
      </c>
    </row>
    <row r="954" spans="1:7" s="410" customFormat="1" ht="15">
      <c r="A954" s="413"/>
      <c r="B954" s="428" t="s">
        <v>2557</v>
      </c>
      <c r="C954" s="427" t="s">
        <v>345</v>
      </c>
      <c r="D954" s="1132"/>
      <c r="E954" s="426">
        <f>F954-5</f>
        <v>45118</v>
      </c>
      <c r="F954" s="411">
        <f>F953+7</f>
        <v>45123</v>
      </c>
      <c r="G954" s="411">
        <f>F954+2</f>
        <v>45125</v>
      </c>
    </row>
    <row r="955" spans="1:7" s="410" customFormat="1" ht="15">
      <c r="A955" s="413"/>
      <c r="B955" s="428" t="s">
        <v>2557</v>
      </c>
      <c r="C955" s="427" t="s">
        <v>254</v>
      </c>
      <c r="D955" s="1132"/>
      <c r="E955" s="426">
        <f>F955-5</f>
        <v>45125</v>
      </c>
      <c r="F955" s="425">
        <f>F954+7</f>
        <v>45130</v>
      </c>
      <c r="G955" s="425">
        <f>F955+2</f>
        <v>45132</v>
      </c>
    </row>
    <row r="956" spans="1:7" s="410" customFormat="1" ht="15">
      <c r="A956" s="413"/>
      <c r="B956" s="428" t="s">
        <v>2556</v>
      </c>
      <c r="C956" s="427" t="s">
        <v>564</v>
      </c>
      <c r="D956" s="1133"/>
      <c r="E956" s="426">
        <f>F956-5</f>
        <v>45132</v>
      </c>
      <c r="F956" s="425">
        <f>F955+7</f>
        <v>45137</v>
      </c>
      <c r="G956" s="425">
        <f>F956+2</f>
        <v>45139</v>
      </c>
    </row>
    <row r="957" spans="1:7" s="420" customFormat="1" ht="15">
      <c r="A957" s="1136" t="s">
        <v>2555</v>
      </c>
      <c r="B957" s="1136"/>
      <c r="C957" s="424"/>
      <c r="D957" s="423"/>
      <c r="E957" s="422"/>
      <c r="F957" s="421"/>
      <c r="G957" s="421"/>
    </row>
    <row r="958" spans="1:7" s="410" customFormat="1" ht="15">
      <c r="A958" s="413"/>
      <c r="B958" s="978" t="s">
        <v>688</v>
      </c>
      <c r="C958" s="1137" t="s">
        <v>23</v>
      </c>
      <c r="D958" s="1124" t="s">
        <v>7</v>
      </c>
      <c r="E958" s="419" t="s">
        <v>2554</v>
      </c>
      <c r="F958" s="418" t="s">
        <v>8</v>
      </c>
      <c r="G958" s="417" t="s">
        <v>94</v>
      </c>
    </row>
    <row r="959" spans="1:7" s="410" customFormat="1" ht="15">
      <c r="A959" s="413"/>
      <c r="B959" s="978"/>
      <c r="C959" s="1138"/>
      <c r="D959" s="1124"/>
      <c r="E959" s="419" t="s">
        <v>2553</v>
      </c>
      <c r="F959" s="418" t="s">
        <v>26</v>
      </c>
      <c r="G959" s="417" t="s">
        <v>27</v>
      </c>
    </row>
    <row r="960" spans="1:7" s="410" customFormat="1" ht="15">
      <c r="A960" s="413"/>
      <c r="B960" s="405" t="s">
        <v>2545</v>
      </c>
      <c r="C960" s="404" t="s">
        <v>2552</v>
      </c>
      <c r="D960" s="973" t="s">
        <v>2551</v>
      </c>
      <c r="E960" s="415">
        <f t="shared" ref="E960:E968" si="6">F960-5</f>
        <v>45104</v>
      </c>
      <c r="F960" s="416">
        <v>45109</v>
      </c>
      <c r="G960" s="414">
        <f t="shared" ref="G960:G968" si="7">F960+1</f>
        <v>45110</v>
      </c>
    </row>
    <row r="961" spans="1:7" s="410" customFormat="1" ht="15" customHeight="1">
      <c r="A961" s="413"/>
      <c r="B961" s="405" t="s">
        <v>2545</v>
      </c>
      <c r="C961" s="404" t="s">
        <v>2550</v>
      </c>
      <c r="D961" s="973"/>
      <c r="E961" s="415">
        <f t="shared" si="6"/>
        <v>45108</v>
      </c>
      <c r="F961" s="416">
        <v>45113</v>
      </c>
      <c r="G961" s="414">
        <f t="shared" si="7"/>
        <v>45114</v>
      </c>
    </row>
    <row r="962" spans="1:7" s="410" customFormat="1" ht="15">
      <c r="A962" s="413"/>
      <c r="B962" s="405" t="s">
        <v>2542</v>
      </c>
      <c r="C962" s="404" t="s">
        <v>2549</v>
      </c>
      <c r="D962" s="973"/>
      <c r="E962" s="415">
        <f t="shared" si="6"/>
        <v>45111</v>
      </c>
      <c r="F962" s="414">
        <f t="shared" ref="F962:F968" si="8">F960+7</f>
        <v>45116</v>
      </c>
      <c r="G962" s="414">
        <f t="shared" si="7"/>
        <v>45117</v>
      </c>
    </row>
    <row r="963" spans="1:7" s="410" customFormat="1" ht="15" customHeight="1">
      <c r="A963" s="413"/>
      <c r="B963" s="405" t="s">
        <v>2542</v>
      </c>
      <c r="C963" s="404" t="s">
        <v>2548</v>
      </c>
      <c r="D963" s="973"/>
      <c r="E963" s="415">
        <f t="shared" si="6"/>
        <v>45115</v>
      </c>
      <c r="F963" s="414">
        <f t="shared" si="8"/>
        <v>45120</v>
      </c>
      <c r="G963" s="414">
        <f t="shared" si="7"/>
        <v>45121</v>
      </c>
    </row>
    <row r="964" spans="1:7" s="410" customFormat="1" ht="15">
      <c r="A964" s="413"/>
      <c r="B964" s="405" t="s">
        <v>2542</v>
      </c>
      <c r="C964" s="404" t="s">
        <v>2547</v>
      </c>
      <c r="D964" s="973"/>
      <c r="E964" s="415">
        <f t="shared" si="6"/>
        <v>45118</v>
      </c>
      <c r="F964" s="414">
        <f t="shared" si="8"/>
        <v>45123</v>
      </c>
      <c r="G964" s="414">
        <f t="shared" si="7"/>
        <v>45124</v>
      </c>
    </row>
    <row r="965" spans="1:7" s="410" customFormat="1" ht="15" customHeight="1">
      <c r="A965" s="413"/>
      <c r="B965" s="405" t="s">
        <v>2542</v>
      </c>
      <c r="C965" s="404" t="s">
        <v>2546</v>
      </c>
      <c r="D965" s="973"/>
      <c r="E965" s="412">
        <f t="shared" si="6"/>
        <v>45122</v>
      </c>
      <c r="F965" s="408">
        <f t="shared" si="8"/>
        <v>45127</v>
      </c>
      <c r="G965" s="411">
        <f t="shared" si="7"/>
        <v>45128</v>
      </c>
    </row>
    <row r="966" spans="1:7">
      <c r="B966" s="405" t="s">
        <v>2545</v>
      </c>
      <c r="C966" s="404" t="s">
        <v>2544</v>
      </c>
      <c r="D966" s="973"/>
      <c r="E966" s="409">
        <f t="shared" si="6"/>
        <v>45125</v>
      </c>
      <c r="F966" s="408">
        <f t="shared" si="8"/>
        <v>45130</v>
      </c>
      <c r="G966" s="407">
        <f t="shared" si="7"/>
        <v>45131</v>
      </c>
    </row>
    <row r="967" spans="1:7">
      <c r="B967" s="405" t="s">
        <v>2542</v>
      </c>
      <c r="C967" s="404" t="s">
        <v>2543</v>
      </c>
      <c r="D967" s="973"/>
      <c r="E967" s="406">
        <f t="shared" si="6"/>
        <v>45129</v>
      </c>
      <c r="F967" s="406">
        <f t="shared" si="8"/>
        <v>45134</v>
      </c>
      <c r="G967" s="406">
        <f t="shared" si="7"/>
        <v>45135</v>
      </c>
    </row>
    <row r="968" spans="1:7">
      <c r="B968" s="405" t="s">
        <v>2542</v>
      </c>
      <c r="C968" s="404" t="s">
        <v>2541</v>
      </c>
      <c r="D968" s="974"/>
      <c r="E968" s="403">
        <f t="shared" si="6"/>
        <v>45132</v>
      </c>
      <c r="F968" s="403">
        <f t="shared" si="8"/>
        <v>45137</v>
      </c>
      <c r="G968" s="403">
        <f t="shared" si="7"/>
        <v>45138</v>
      </c>
    </row>
  </sheetData>
  <mergeCells count="574">
    <mergeCell ref="B871:B872"/>
    <mergeCell ref="C871:C872"/>
    <mergeCell ref="D871:D872"/>
    <mergeCell ref="D952:D956"/>
    <mergeCell ref="A924:B924"/>
    <mergeCell ref="B925:B926"/>
    <mergeCell ref="C925:C926"/>
    <mergeCell ref="D925:D926"/>
    <mergeCell ref="D927:D931"/>
    <mergeCell ref="A932:B932"/>
    <mergeCell ref="B909:B910"/>
    <mergeCell ref="C909:C910"/>
    <mergeCell ref="D909:D910"/>
    <mergeCell ref="B933:B934"/>
    <mergeCell ref="C933:C934"/>
    <mergeCell ref="D933:D934"/>
    <mergeCell ref="B942:B943"/>
    <mergeCell ref="D958:D959"/>
    <mergeCell ref="D896:D900"/>
    <mergeCell ref="B901:B902"/>
    <mergeCell ref="C901:C902"/>
    <mergeCell ref="D901:D902"/>
    <mergeCell ref="D903:D907"/>
    <mergeCell ref="A908:B908"/>
    <mergeCell ref="B894:B895"/>
    <mergeCell ref="C894:C895"/>
    <mergeCell ref="D894:D895"/>
    <mergeCell ref="D911:D915"/>
    <mergeCell ref="A916:B916"/>
    <mergeCell ref="B917:B918"/>
    <mergeCell ref="C917:C918"/>
    <mergeCell ref="D917:D918"/>
    <mergeCell ref="C942:C943"/>
    <mergeCell ref="D942:D943"/>
    <mergeCell ref="D944:D948"/>
    <mergeCell ref="B950:B951"/>
    <mergeCell ref="C950:C951"/>
    <mergeCell ref="D950:D951"/>
    <mergeCell ref="A957:B957"/>
    <mergeCell ref="B958:B959"/>
    <mergeCell ref="C958:C959"/>
    <mergeCell ref="D889:D893"/>
    <mergeCell ref="D935:D939"/>
    <mergeCell ref="A940:B940"/>
    <mergeCell ref="A941:B941"/>
    <mergeCell ref="B849:B850"/>
    <mergeCell ref="C849:C850"/>
    <mergeCell ref="D849:D850"/>
    <mergeCell ref="D851:D855"/>
    <mergeCell ref="A856:B856"/>
    <mergeCell ref="B857:B858"/>
    <mergeCell ref="D881:D885"/>
    <mergeCell ref="A886:B886"/>
    <mergeCell ref="D873:D878"/>
    <mergeCell ref="B887:B888"/>
    <mergeCell ref="C887:C888"/>
    <mergeCell ref="D887:D888"/>
    <mergeCell ref="B864:B865"/>
    <mergeCell ref="C864:C865"/>
    <mergeCell ref="D864:D865"/>
    <mergeCell ref="D866:D870"/>
    <mergeCell ref="B879:B880"/>
    <mergeCell ref="C879:C880"/>
    <mergeCell ref="D879:D880"/>
    <mergeCell ref="D919:D923"/>
    <mergeCell ref="C857:C858"/>
    <mergeCell ref="D857:D858"/>
    <mergeCell ref="D859:D863"/>
    <mergeCell ref="B834:B835"/>
    <mergeCell ref="C834:C835"/>
    <mergeCell ref="D834:D835"/>
    <mergeCell ref="D836:D840"/>
    <mergeCell ref="A841:B841"/>
    <mergeCell ref="B842:B843"/>
    <mergeCell ref="C842:C843"/>
    <mergeCell ref="D842:D843"/>
    <mergeCell ref="D844:D848"/>
    <mergeCell ref="A819:B819"/>
    <mergeCell ref="B820:B821"/>
    <mergeCell ref="C820:C821"/>
    <mergeCell ref="D820:D821"/>
    <mergeCell ref="D822:D826"/>
    <mergeCell ref="B827:B828"/>
    <mergeCell ref="C827:C828"/>
    <mergeCell ref="D827:D828"/>
    <mergeCell ref="D829:D833"/>
    <mergeCell ref="D799:D803"/>
    <mergeCell ref="B804:B805"/>
    <mergeCell ref="C804:C805"/>
    <mergeCell ref="D804:D805"/>
    <mergeCell ref="D806:D810"/>
    <mergeCell ref="B811:B812"/>
    <mergeCell ref="C811:C812"/>
    <mergeCell ref="D811:D812"/>
    <mergeCell ref="D813:D817"/>
    <mergeCell ref="B797:B798"/>
    <mergeCell ref="C797:C798"/>
    <mergeCell ref="D797:D798"/>
    <mergeCell ref="A773:B773"/>
    <mergeCell ref="B774:B775"/>
    <mergeCell ref="C774:C775"/>
    <mergeCell ref="D774:D775"/>
    <mergeCell ref="D776:D780"/>
    <mergeCell ref="B781:B782"/>
    <mergeCell ref="C781:C782"/>
    <mergeCell ref="A788:B788"/>
    <mergeCell ref="B789:B790"/>
    <mergeCell ref="C789:C790"/>
    <mergeCell ref="D789:D790"/>
    <mergeCell ref="D791:D795"/>
    <mergeCell ref="A796:B796"/>
    <mergeCell ref="D781:D782"/>
    <mergeCell ref="D783:D787"/>
    <mergeCell ref="B758:B759"/>
    <mergeCell ref="C758:C759"/>
    <mergeCell ref="D758:D759"/>
    <mergeCell ref="D760:D764"/>
    <mergeCell ref="A765:B765"/>
    <mergeCell ref="B766:B767"/>
    <mergeCell ref="C766:C767"/>
    <mergeCell ref="D766:D767"/>
    <mergeCell ref="D736:D739"/>
    <mergeCell ref="D768:D772"/>
    <mergeCell ref="A743:B743"/>
    <mergeCell ref="B744:B745"/>
    <mergeCell ref="C744:C745"/>
    <mergeCell ref="D744:D745"/>
    <mergeCell ref="D746:D750"/>
    <mergeCell ref="B751:B752"/>
    <mergeCell ref="C751:C752"/>
    <mergeCell ref="D751:D752"/>
    <mergeCell ref="D753:D757"/>
    <mergeCell ref="B233:B234"/>
    <mergeCell ref="C233:C234"/>
    <mergeCell ref="D233:D234"/>
    <mergeCell ref="D235:D239"/>
    <mergeCell ref="A240:G240"/>
    <mergeCell ref="B241:B242"/>
    <mergeCell ref="D679:D683"/>
    <mergeCell ref="B685:B686"/>
    <mergeCell ref="D740:D742"/>
    <mergeCell ref="C707:C708"/>
    <mergeCell ref="D707:D708"/>
    <mergeCell ref="D709:D713"/>
    <mergeCell ref="B714:B715"/>
    <mergeCell ref="C714:C715"/>
    <mergeCell ref="D714:D715"/>
    <mergeCell ref="D716:D720"/>
    <mergeCell ref="A721:B721"/>
    <mergeCell ref="B722:B723"/>
    <mergeCell ref="D724:D728"/>
    <mergeCell ref="B729:B730"/>
    <mergeCell ref="C729:C730"/>
    <mergeCell ref="D729:D730"/>
    <mergeCell ref="D731:D735"/>
    <mergeCell ref="B736:B737"/>
    <mergeCell ref="C241:C242"/>
    <mergeCell ref="D241:D242"/>
    <mergeCell ref="D243:D247"/>
    <mergeCell ref="B249:B250"/>
    <mergeCell ref="C249:C250"/>
    <mergeCell ref="B256:B257"/>
    <mergeCell ref="C256:C257"/>
    <mergeCell ref="D256:D257"/>
    <mergeCell ref="D258:D262"/>
    <mergeCell ref="A225:B225"/>
    <mergeCell ref="B217:B218"/>
    <mergeCell ref="C217:C218"/>
    <mergeCell ref="D217:D218"/>
    <mergeCell ref="D219:D223"/>
    <mergeCell ref="B163:B164"/>
    <mergeCell ref="C163:C164"/>
    <mergeCell ref="D163:D164"/>
    <mergeCell ref="D165:D169"/>
    <mergeCell ref="A170:B170"/>
    <mergeCell ref="D188:D192"/>
    <mergeCell ref="B171:B172"/>
    <mergeCell ref="C171:C172"/>
    <mergeCell ref="D171:D172"/>
    <mergeCell ref="D173:D177"/>
    <mergeCell ref="B178:B179"/>
    <mergeCell ref="C178:C179"/>
    <mergeCell ref="D178:D179"/>
    <mergeCell ref="D180:D184"/>
    <mergeCell ref="A185:B185"/>
    <mergeCell ref="B186:B187"/>
    <mergeCell ref="C186:C187"/>
    <mergeCell ref="D186:D187"/>
    <mergeCell ref="A148:B148"/>
    <mergeCell ref="B149:B150"/>
    <mergeCell ref="C149:C150"/>
    <mergeCell ref="D149:D150"/>
    <mergeCell ref="D151:D155"/>
    <mergeCell ref="B156:B157"/>
    <mergeCell ref="C156:C157"/>
    <mergeCell ref="D156:D157"/>
    <mergeCell ref="D158:D162"/>
    <mergeCell ref="D129:D133"/>
    <mergeCell ref="B134:B135"/>
    <mergeCell ref="C134:C135"/>
    <mergeCell ref="D134:D135"/>
    <mergeCell ref="D136:D140"/>
    <mergeCell ref="B141:B142"/>
    <mergeCell ref="C141:C142"/>
    <mergeCell ref="D141:D142"/>
    <mergeCell ref="D143:D147"/>
    <mergeCell ref="D114:D118"/>
    <mergeCell ref="A119:B119"/>
    <mergeCell ref="B120:B121"/>
    <mergeCell ref="C120:C121"/>
    <mergeCell ref="D120:D121"/>
    <mergeCell ref="D122:D126"/>
    <mergeCell ref="B127:B128"/>
    <mergeCell ref="C127:C128"/>
    <mergeCell ref="D127:D128"/>
    <mergeCell ref="D76:D80"/>
    <mergeCell ref="A81:B81"/>
    <mergeCell ref="B82:B83"/>
    <mergeCell ref="C82:C83"/>
    <mergeCell ref="B112:B113"/>
    <mergeCell ref="C112:C113"/>
    <mergeCell ref="D112:D113"/>
    <mergeCell ref="D84:D88"/>
    <mergeCell ref="B89:B90"/>
    <mergeCell ref="C89:C90"/>
    <mergeCell ref="D89:D90"/>
    <mergeCell ref="D91:D95"/>
    <mergeCell ref="B96:B97"/>
    <mergeCell ref="C96:C97"/>
    <mergeCell ref="A103:B103"/>
    <mergeCell ref="B104:B105"/>
    <mergeCell ref="C104:C105"/>
    <mergeCell ref="D104:D105"/>
    <mergeCell ref="D106:D110"/>
    <mergeCell ref="A111:B111"/>
    <mergeCell ref="D228:D232"/>
    <mergeCell ref="B202:B203"/>
    <mergeCell ref="C202:C203"/>
    <mergeCell ref="D202:D203"/>
    <mergeCell ref="D204:D208"/>
    <mergeCell ref="B52:B53"/>
    <mergeCell ref="C52:C53"/>
    <mergeCell ref="D52:D53"/>
    <mergeCell ref="B6:B7"/>
    <mergeCell ref="C6:C7"/>
    <mergeCell ref="D6:D7"/>
    <mergeCell ref="D8:D12"/>
    <mergeCell ref="A13:B13"/>
    <mergeCell ref="B14:B15"/>
    <mergeCell ref="C14:C15"/>
    <mergeCell ref="A43:B43"/>
    <mergeCell ref="B44:B45"/>
    <mergeCell ref="C44:C45"/>
    <mergeCell ref="D44:D45"/>
    <mergeCell ref="D46:D50"/>
    <mergeCell ref="A51:B51"/>
    <mergeCell ref="D82:D83"/>
    <mergeCell ref="D54:D58"/>
    <mergeCell ref="A59:B59"/>
    <mergeCell ref="A1:G1"/>
    <mergeCell ref="A2:B2"/>
    <mergeCell ref="B3:G3"/>
    <mergeCell ref="A193:G193"/>
    <mergeCell ref="A194:B194"/>
    <mergeCell ref="B195:B196"/>
    <mergeCell ref="D14:D15"/>
    <mergeCell ref="D38:D42"/>
    <mergeCell ref="B226:B227"/>
    <mergeCell ref="C226:C227"/>
    <mergeCell ref="D226:D227"/>
    <mergeCell ref="B60:B61"/>
    <mergeCell ref="C60:C61"/>
    <mergeCell ref="D60:D61"/>
    <mergeCell ref="D62:D66"/>
    <mergeCell ref="B67:B68"/>
    <mergeCell ref="C67:C68"/>
    <mergeCell ref="D67:D68"/>
    <mergeCell ref="D96:D97"/>
    <mergeCell ref="D98:D102"/>
    <mergeCell ref="D69:D73"/>
    <mergeCell ref="B74:B75"/>
    <mergeCell ref="C74:C75"/>
    <mergeCell ref="D74:D75"/>
    <mergeCell ref="B28:B29"/>
    <mergeCell ref="C28:C29"/>
    <mergeCell ref="D28:D29"/>
    <mergeCell ref="A5:B5"/>
    <mergeCell ref="D249:D250"/>
    <mergeCell ref="D251:D255"/>
    <mergeCell ref="D16:D20"/>
    <mergeCell ref="B21:B22"/>
    <mergeCell ref="C21:C22"/>
    <mergeCell ref="D21:D22"/>
    <mergeCell ref="D23:D26"/>
    <mergeCell ref="A27:B27"/>
    <mergeCell ref="C195:C196"/>
    <mergeCell ref="D195:D196"/>
    <mergeCell ref="D197:D201"/>
    <mergeCell ref="D30:D34"/>
    <mergeCell ref="A35:B35"/>
    <mergeCell ref="B36:B37"/>
    <mergeCell ref="C36:C37"/>
    <mergeCell ref="D36:D37"/>
    <mergeCell ref="B209:B210"/>
    <mergeCell ref="C209:C210"/>
    <mergeCell ref="D209:D210"/>
    <mergeCell ref="D211:D215"/>
    <mergeCell ref="D272:D276"/>
    <mergeCell ref="B277:B278"/>
    <mergeCell ref="C277:C278"/>
    <mergeCell ref="D277:D278"/>
    <mergeCell ref="D279:D283"/>
    <mergeCell ref="B284:B285"/>
    <mergeCell ref="C284:C285"/>
    <mergeCell ref="D284:D285"/>
    <mergeCell ref="B263:B264"/>
    <mergeCell ref="C263:C264"/>
    <mergeCell ref="D263:D264"/>
    <mergeCell ref="D265:D269"/>
    <mergeCell ref="B270:B271"/>
    <mergeCell ref="C270:C271"/>
    <mergeCell ref="D270:D271"/>
    <mergeCell ref="D301:D305"/>
    <mergeCell ref="B306:B307"/>
    <mergeCell ref="C306:C307"/>
    <mergeCell ref="D306:D307"/>
    <mergeCell ref="D308:D312"/>
    <mergeCell ref="A313:G313"/>
    <mergeCell ref="D286:D290"/>
    <mergeCell ref="B291:B292"/>
    <mergeCell ref="C291:C292"/>
    <mergeCell ref="D291:D292"/>
    <mergeCell ref="D293:D297"/>
    <mergeCell ref="B299:B300"/>
    <mergeCell ref="C299:C300"/>
    <mergeCell ref="D299:D300"/>
    <mergeCell ref="D323:D327"/>
    <mergeCell ref="A328:G328"/>
    <mergeCell ref="B329:B330"/>
    <mergeCell ref="C329:C330"/>
    <mergeCell ref="D329:D330"/>
    <mergeCell ref="D331:D335"/>
    <mergeCell ref="B314:B315"/>
    <mergeCell ref="C314:C315"/>
    <mergeCell ref="D314:D315"/>
    <mergeCell ref="D316:D320"/>
    <mergeCell ref="B321:B322"/>
    <mergeCell ref="C321:C322"/>
    <mergeCell ref="D321:D322"/>
    <mergeCell ref="D345:D349"/>
    <mergeCell ref="B350:B351"/>
    <mergeCell ref="C350:C351"/>
    <mergeCell ref="D350:D351"/>
    <mergeCell ref="D352:D356"/>
    <mergeCell ref="B357:B358"/>
    <mergeCell ref="C357:C358"/>
    <mergeCell ref="D357:D358"/>
    <mergeCell ref="B336:B337"/>
    <mergeCell ref="C336:C337"/>
    <mergeCell ref="D336:D337"/>
    <mergeCell ref="D338:D342"/>
    <mergeCell ref="B343:B344"/>
    <mergeCell ref="C343:C344"/>
    <mergeCell ref="D343:D344"/>
    <mergeCell ref="A372:B372"/>
    <mergeCell ref="B373:B374"/>
    <mergeCell ref="C373:C374"/>
    <mergeCell ref="D373:D374"/>
    <mergeCell ref="D375:D379"/>
    <mergeCell ref="B380:B381"/>
    <mergeCell ref="C380:C381"/>
    <mergeCell ref="D380:D381"/>
    <mergeCell ref="D359:D363"/>
    <mergeCell ref="A364:B364"/>
    <mergeCell ref="B365:B366"/>
    <mergeCell ref="C365:C366"/>
    <mergeCell ref="D365:D366"/>
    <mergeCell ref="D367:D371"/>
    <mergeCell ref="B396:B397"/>
    <mergeCell ref="C396:C397"/>
    <mergeCell ref="D396:D397"/>
    <mergeCell ref="D398:D402"/>
    <mergeCell ref="B403:B404"/>
    <mergeCell ref="C403:C404"/>
    <mergeCell ref="D403:D404"/>
    <mergeCell ref="D382:D386"/>
    <mergeCell ref="A387:B387"/>
    <mergeCell ref="B388:B389"/>
    <mergeCell ref="C388:C389"/>
    <mergeCell ref="D388:D389"/>
    <mergeCell ref="D390:D394"/>
    <mergeCell ref="B419:B420"/>
    <mergeCell ref="C419:C420"/>
    <mergeCell ref="D419:D420"/>
    <mergeCell ref="D421:D425"/>
    <mergeCell ref="B426:B427"/>
    <mergeCell ref="C426:C427"/>
    <mergeCell ref="D426:D427"/>
    <mergeCell ref="D405:D409"/>
    <mergeCell ref="B411:B412"/>
    <mergeCell ref="C411:C412"/>
    <mergeCell ref="D411:D412"/>
    <mergeCell ref="D413:D417"/>
    <mergeCell ref="A418:B418"/>
    <mergeCell ref="D443:D447"/>
    <mergeCell ref="A448:B448"/>
    <mergeCell ref="B449:B450"/>
    <mergeCell ref="C449:C450"/>
    <mergeCell ref="D449:D450"/>
    <mergeCell ref="D451:D455"/>
    <mergeCell ref="D428:D432"/>
    <mergeCell ref="B434:B435"/>
    <mergeCell ref="C434:C435"/>
    <mergeCell ref="D434:D435"/>
    <mergeCell ref="D436:D440"/>
    <mergeCell ref="B441:B442"/>
    <mergeCell ref="C441:C442"/>
    <mergeCell ref="D441:D442"/>
    <mergeCell ref="D466:D470"/>
    <mergeCell ref="B471:B472"/>
    <mergeCell ref="C471:C472"/>
    <mergeCell ref="D471:D472"/>
    <mergeCell ref="D473:D477"/>
    <mergeCell ref="B478:B479"/>
    <mergeCell ref="C478:C479"/>
    <mergeCell ref="D478:D479"/>
    <mergeCell ref="A456:B456"/>
    <mergeCell ref="B457:B458"/>
    <mergeCell ref="C457:C458"/>
    <mergeCell ref="D457:D458"/>
    <mergeCell ref="D459:D463"/>
    <mergeCell ref="B464:B465"/>
    <mergeCell ref="C464:C465"/>
    <mergeCell ref="D464:D465"/>
    <mergeCell ref="B493:B494"/>
    <mergeCell ref="C493:C494"/>
    <mergeCell ref="D493:D494"/>
    <mergeCell ref="D495:D499"/>
    <mergeCell ref="B500:B501"/>
    <mergeCell ref="C500:C501"/>
    <mergeCell ref="D500:D501"/>
    <mergeCell ref="D480:D484"/>
    <mergeCell ref="A485:B485"/>
    <mergeCell ref="B486:B487"/>
    <mergeCell ref="C486:C487"/>
    <mergeCell ref="D486:D487"/>
    <mergeCell ref="D488:D492"/>
    <mergeCell ref="B515:B516"/>
    <mergeCell ref="C515:C516"/>
    <mergeCell ref="D515:D516"/>
    <mergeCell ref="D517:D521"/>
    <mergeCell ref="A522:G522"/>
    <mergeCell ref="A523:B523"/>
    <mergeCell ref="D502:D506"/>
    <mergeCell ref="B507:B508"/>
    <mergeCell ref="C507:C508"/>
    <mergeCell ref="D507:D508"/>
    <mergeCell ref="D509:D513"/>
    <mergeCell ref="A514:G514"/>
    <mergeCell ref="D533:D537"/>
    <mergeCell ref="B538:B539"/>
    <mergeCell ref="C538:C539"/>
    <mergeCell ref="D538:D539"/>
    <mergeCell ref="D540:D544"/>
    <mergeCell ref="A545:B545"/>
    <mergeCell ref="B524:B525"/>
    <mergeCell ref="C524:C525"/>
    <mergeCell ref="D524:D525"/>
    <mergeCell ref="D526:D530"/>
    <mergeCell ref="B531:B532"/>
    <mergeCell ref="C531:C532"/>
    <mergeCell ref="D531:D532"/>
    <mergeCell ref="D556:D560"/>
    <mergeCell ref="A561:B561"/>
    <mergeCell ref="B562:B563"/>
    <mergeCell ref="C562:C563"/>
    <mergeCell ref="D562:D563"/>
    <mergeCell ref="D564:D568"/>
    <mergeCell ref="B546:B547"/>
    <mergeCell ref="C546:C547"/>
    <mergeCell ref="D546:D547"/>
    <mergeCell ref="D548:D552"/>
    <mergeCell ref="A553:B553"/>
    <mergeCell ref="B554:B555"/>
    <mergeCell ref="C554:C555"/>
    <mergeCell ref="D554:D555"/>
    <mergeCell ref="A599:B599"/>
    <mergeCell ref="B600:B601"/>
    <mergeCell ref="B569:B570"/>
    <mergeCell ref="C569:C570"/>
    <mergeCell ref="D569:D570"/>
    <mergeCell ref="D571:D575"/>
    <mergeCell ref="A576:B576"/>
    <mergeCell ref="B577:B578"/>
    <mergeCell ref="C577:C578"/>
    <mergeCell ref="D577:D578"/>
    <mergeCell ref="D586:D590"/>
    <mergeCell ref="A591:B591"/>
    <mergeCell ref="B592:B593"/>
    <mergeCell ref="C592:C593"/>
    <mergeCell ref="D592:D593"/>
    <mergeCell ref="D594:D598"/>
    <mergeCell ref="D579:D583"/>
    <mergeCell ref="B584:B585"/>
    <mergeCell ref="C584:C585"/>
    <mergeCell ref="D584:D585"/>
    <mergeCell ref="D623:D627"/>
    <mergeCell ref="A628:B628"/>
    <mergeCell ref="B629:B630"/>
    <mergeCell ref="C629:C630"/>
    <mergeCell ref="D629:D630"/>
    <mergeCell ref="D631:D635"/>
    <mergeCell ref="C600:C601"/>
    <mergeCell ref="D600:D601"/>
    <mergeCell ref="D616:D620"/>
    <mergeCell ref="B621:B622"/>
    <mergeCell ref="C621:C622"/>
    <mergeCell ref="D621:D622"/>
    <mergeCell ref="D609:D613"/>
    <mergeCell ref="B614:B615"/>
    <mergeCell ref="C614:C615"/>
    <mergeCell ref="D614:D615"/>
    <mergeCell ref="D602:D606"/>
    <mergeCell ref="B607:B608"/>
    <mergeCell ref="C607:C608"/>
    <mergeCell ref="D607:D608"/>
    <mergeCell ref="B636:B637"/>
    <mergeCell ref="C636:C637"/>
    <mergeCell ref="D636:D637"/>
    <mergeCell ref="D638:D642"/>
    <mergeCell ref="A643:G643"/>
    <mergeCell ref="A644:A649"/>
    <mergeCell ref="B644:B645"/>
    <mergeCell ref="C644:C645"/>
    <mergeCell ref="D644:D645"/>
    <mergeCell ref="D646:D650"/>
    <mergeCell ref="D960:D968"/>
    <mergeCell ref="A651:G651"/>
    <mergeCell ref="A652:A657"/>
    <mergeCell ref="B652:B653"/>
    <mergeCell ref="C652:C653"/>
    <mergeCell ref="D652:D653"/>
    <mergeCell ref="D654:D658"/>
    <mergeCell ref="A659:G659"/>
    <mergeCell ref="A660:A665"/>
    <mergeCell ref="B660:B661"/>
    <mergeCell ref="D677:D678"/>
    <mergeCell ref="C685:C686"/>
    <mergeCell ref="D685:D686"/>
    <mergeCell ref="A668:B668"/>
    <mergeCell ref="B669:B670"/>
    <mergeCell ref="C669:C670"/>
    <mergeCell ref="D669:D670"/>
    <mergeCell ref="D671:D675"/>
    <mergeCell ref="A676:B676"/>
    <mergeCell ref="B677:B678"/>
    <mergeCell ref="C677:C678"/>
    <mergeCell ref="C722:C723"/>
    <mergeCell ref="D722:D723"/>
    <mergeCell ref="C736:C737"/>
    <mergeCell ref="B707:B708"/>
    <mergeCell ref="D702:D706"/>
    <mergeCell ref="D687:D691"/>
    <mergeCell ref="B692:B693"/>
    <mergeCell ref="C692:C693"/>
    <mergeCell ref="D692:D693"/>
    <mergeCell ref="D694:D698"/>
    <mergeCell ref="C660:C661"/>
    <mergeCell ref="D660:D661"/>
    <mergeCell ref="D662:D666"/>
    <mergeCell ref="A699:B699"/>
    <mergeCell ref="B700:B701"/>
    <mergeCell ref="C700:C701"/>
    <mergeCell ref="D700:D701"/>
  </mergeCells>
  <phoneticPr fontId="12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5"/>
  <sheetViews>
    <sheetView workbookViewId="0">
      <selection activeCell="J17" sqref="J17"/>
    </sheetView>
  </sheetViews>
  <sheetFormatPr defaultColWidth="9" defaultRowHeight="14.25"/>
  <cols>
    <col min="1" max="1" width="5.25" style="621" customWidth="1"/>
    <col min="2" max="2" width="35.25" style="620" customWidth="1"/>
    <col min="3" max="3" width="13.125" style="620" customWidth="1"/>
    <col min="4" max="4" width="11" style="620" customWidth="1"/>
    <col min="5" max="5" width="12.625" style="620" customWidth="1"/>
    <col min="6" max="6" width="12" style="620" customWidth="1"/>
    <col min="7" max="7" width="15" style="620" customWidth="1"/>
    <col min="8" max="8" width="14.5" style="619" customWidth="1"/>
    <col min="9" max="9" width="13.875" style="619" customWidth="1"/>
    <col min="10" max="16383" width="9" style="619"/>
    <col min="16384" max="16384" width="9" style="618"/>
  </cols>
  <sheetData>
    <row r="1" spans="1:7" ht="67.5" customHeight="1">
      <c r="A1" s="1164" t="s">
        <v>3403</v>
      </c>
      <c r="B1" s="1164"/>
      <c r="C1" s="1164"/>
      <c r="D1" s="1164"/>
      <c r="E1" s="1164"/>
      <c r="F1" s="1164"/>
      <c r="G1" s="1164"/>
    </row>
    <row r="2" spans="1:7" ht="24.75" customHeight="1">
      <c r="A2" s="665"/>
      <c r="B2" s="1165" t="s">
        <v>3402</v>
      </c>
      <c r="C2" s="1165"/>
      <c r="D2" s="1165"/>
      <c r="E2" s="1165"/>
      <c r="F2" s="667"/>
      <c r="G2" s="666">
        <v>45093</v>
      </c>
    </row>
    <row r="3" spans="1:7" ht="30.75" customHeight="1">
      <c r="A3" s="665"/>
      <c r="B3" s="1166" t="s">
        <v>3401</v>
      </c>
      <c r="C3" s="1166"/>
      <c r="D3" s="1166"/>
      <c r="E3" s="1166"/>
      <c r="F3" s="1166"/>
      <c r="G3" s="1166"/>
    </row>
    <row r="4" spans="1:7" ht="30.75" customHeight="1">
      <c r="A4" s="1167" t="s">
        <v>3400</v>
      </c>
      <c r="B4" s="1167"/>
      <c r="C4" s="664"/>
      <c r="D4" s="664"/>
      <c r="E4" s="664"/>
      <c r="F4" s="664"/>
      <c r="G4" s="664"/>
    </row>
    <row r="5" spans="1:7" s="633" customFormat="1">
      <c r="A5" s="1163" t="s">
        <v>3399</v>
      </c>
      <c r="B5" s="1163"/>
      <c r="C5" s="1163"/>
      <c r="D5" s="1163"/>
      <c r="E5" s="1163"/>
      <c r="F5" s="1163"/>
      <c r="G5" s="1163"/>
    </row>
    <row r="6" spans="1:7">
      <c r="A6" s="632"/>
      <c r="B6" s="1152" t="s">
        <v>22</v>
      </c>
      <c r="C6" s="1152" t="s">
        <v>23</v>
      </c>
      <c r="D6" s="1139" t="s">
        <v>7</v>
      </c>
      <c r="E6" s="627" t="s">
        <v>14</v>
      </c>
      <c r="F6" s="627" t="s">
        <v>3373</v>
      </c>
      <c r="G6" s="627" t="s">
        <v>107</v>
      </c>
    </row>
    <row r="7" spans="1:7">
      <c r="A7" s="632"/>
      <c r="B7" s="1162"/>
      <c r="C7" s="1152"/>
      <c r="D7" s="1139"/>
      <c r="E7" s="627" t="s">
        <v>26</v>
      </c>
      <c r="F7" s="627" t="s">
        <v>26</v>
      </c>
      <c r="G7" s="627" t="s">
        <v>27</v>
      </c>
    </row>
    <row r="8" spans="1:7" ht="16.5" customHeight="1">
      <c r="A8" s="632"/>
      <c r="B8" s="623" t="s">
        <v>3398</v>
      </c>
      <c r="C8" s="623" t="s">
        <v>3397</v>
      </c>
      <c r="D8" s="1149" t="s">
        <v>3396</v>
      </c>
      <c r="E8" s="636">
        <v>45114</v>
      </c>
      <c r="F8" s="636">
        <v>45119</v>
      </c>
      <c r="G8" s="636">
        <v>45133</v>
      </c>
    </row>
    <row r="9" spans="1:7" ht="16.5" customHeight="1">
      <c r="A9" s="632"/>
      <c r="B9" s="627" t="s">
        <v>3395</v>
      </c>
      <c r="C9" s="627" t="s">
        <v>3394</v>
      </c>
      <c r="D9" s="1150"/>
      <c r="E9" s="636">
        <v>45121</v>
      </c>
      <c r="F9" s="636">
        <v>45127</v>
      </c>
      <c r="G9" s="636">
        <v>45140</v>
      </c>
    </row>
    <row r="10" spans="1:7" ht="16.5" customHeight="1">
      <c r="A10" s="632"/>
      <c r="B10" s="627" t="s">
        <v>3393</v>
      </c>
      <c r="C10" s="627" t="s">
        <v>3392</v>
      </c>
      <c r="D10" s="1150"/>
      <c r="E10" s="636">
        <v>45128</v>
      </c>
      <c r="F10" s="636">
        <v>45134</v>
      </c>
      <c r="G10" s="636">
        <v>45147</v>
      </c>
    </row>
    <row r="11" spans="1:7" ht="16.5" customHeight="1">
      <c r="A11" s="632"/>
      <c r="B11" s="627" t="s">
        <v>3391</v>
      </c>
      <c r="C11" s="627" t="s">
        <v>3390</v>
      </c>
      <c r="D11" s="1150"/>
      <c r="E11" s="636">
        <v>45135</v>
      </c>
      <c r="F11" s="636">
        <v>45141</v>
      </c>
      <c r="G11" s="636">
        <v>45154</v>
      </c>
    </row>
    <row r="12" spans="1:7">
      <c r="A12" s="632"/>
      <c r="B12" s="629"/>
      <c r="C12" s="629"/>
      <c r="D12" s="663"/>
      <c r="E12" s="644"/>
      <c r="F12" s="644"/>
      <c r="G12" s="644"/>
    </row>
    <row r="13" spans="1:7" ht="16.149999999999999" customHeight="1">
      <c r="A13" s="1168" t="s">
        <v>3389</v>
      </c>
      <c r="B13" s="1168"/>
      <c r="C13" s="1168"/>
      <c r="D13" s="1168"/>
      <c r="E13" s="1168"/>
      <c r="F13" s="1168"/>
      <c r="G13" s="1168"/>
    </row>
    <row r="14" spans="1:7" s="633" customFormat="1">
      <c r="A14" s="662"/>
      <c r="B14" s="1152" t="s">
        <v>22</v>
      </c>
      <c r="C14" s="1152" t="s">
        <v>23</v>
      </c>
      <c r="D14" s="1152" t="s">
        <v>7</v>
      </c>
      <c r="E14" s="624" t="s">
        <v>14</v>
      </c>
      <c r="F14" s="624" t="s">
        <v>3373</v>
      </c>
      <c r="G14" s="624" t="s">
        <v>191</v>
      </c>
    </row>
    <row r="15" spans="1:7">
      <c r="A15" s="662"/>
      <c r="B15" s="1156"/>
      <c r="C15" s="1152"/>
      <c r="D15" s="1152"/>
      <c r="E15" s="636" t="s">
        <v>26</v>
      </c>
      <c r="F15" s="636" t="s">
        <v>26</v>
      </c>
      <c r="G15" s="636" t="s">
        <v>27</v>
      </c>
    </row>
    <row r="16" spans="1:7" ht="15.75" customHeight="1">
      <c r="B16" s="623" t="s">
        <v>3388</v>
      </c>
      <c r="C16" s="623" t="s">
        <v>3387</v>
      </c>
      <c r="D16" s="1143" t="s">
        <v>73</v>
      </c>
      <c r="E16" s="636">
        <v>45111</v>
      </c>
      <c r="F16" s="636">
        <v>45118</v>
      </c>
      <c r="G16" s="636">
        <v>45132</v>
      </c>
    </row>
    <row r="17" spans="1:8" ht="15.75" customHeight="1">
      <c r="A17" s="662"/>
      <c r="B17" s="623" t="s">
        <v>3386</v>
      </c>
      <c r="C17" s="623" t="s">
        <v>3385</v>
      </c>
      <c r="D17" s="1144"/>
      <c r="E17" s="636">
        <v>45114</v>
      </c>
      <c r="F17" s="636">
        <v>45118</v>
      </c>
      <c r="G17" s="636">
        <v>45132</v>
      </c>
      <c r="H17" s="629"/>
    </row>
    <row r="18" spans="1:8" ht="15.75" customHeight="1">
      <c r="A18" s="632"/>
      <c r="B18" s="623" t="s">
        <v>3383</v>
      </c>
      <c r="C18" s="623" t="s">
        <v>3384</v>
      </c>
      <c r="D18" s="1144"/>
      <c r="E18" s="636">
        <v>45118</v>
      </c>
      <c r="F18" s="636">
        <v>45125</v>
      </c>
      <c r="G18" s="636">
        <v>45139</v>
      </c>
      <c r="H18" s="661"/>
    </row>
    <row r="19" spans="1:8" ht="15.75" customHeight="1">
      <c r="A19" s="632"/>
      <c r="B19" s="623" t="s">
        <v>3383</v>
      </c>
      <c r="C19" s="623" t="s">
        <v>3382</v>
      </c>
      <c r="D19" s="1144"/>
      <c r="E19" s="636">
        <v>45121</v>
      </c>
      <c r="F19" s="636">
        <v>45125</v>
      </c>
      <c r="G19" s="636">
        <v>45139</v>
      </c>
      <c r="H19" s="661"/>
    </row>
    <row r="20" spans="1:8" ht="15.75" customHeight="1">
      <c r="A20" s="632"/>
      <c r="B20" s="623" t="s">
        <v>3381</v>
      </c>
      <c r="C20" s="623" t="s">
        <v>3379</v>
      </c>
      <c r="D20" s="1144"/>
      <c r="E20" s="636">
        <v>45125</v>
      </c>
      <c r="F20" s="636">
        <v>45132</v>
      </c>
      <c r="G20" s="636">
        <v>45146</v>
      </c>
      <c r="H20" s="661"/>
    </row>
    <row r="21" spans="1:8" ht="15.75" customHeight="1">
      <c r="A21" s="632"/>
      <c r="B21" s="623" t="s">
        <v>3380</v>
      </c>
      <c r="C21" s="623" t="s">
        <v>3379</v>
      </c>
      <c r="D21" s="1144"/>
      <c r="E21" s="636">
        <v>45128</v>
      </c>
      <c r="F21" s="636">
        <v>45132</v>
      </c>
      <c r="G21" s="636">
        <v>45146</v>
      </c>
      <c r="H21" s="661"/>
    </row>
    <row r="22" spans="1:8" ht="15.75" customHeight="1">
      <c r="A22" s="632"/>
      <c r="B22" s="623" t="s">
        <v>3378</v>
      </c>
      <c r="C22" s="623" t="s">
        <v>3377</v>
      </c>
      <c r="D22" s="1144"/>
      <c r="E22" s="636">
        <v>45132</v>
      </c>
      <c r="F22" s="636">
        <v>45139</v>
      </c>
      <c r="G22" s="636">
        <v>45154</v>
      </c>
      <c r="H22" s="661"/>
    </row>
    <row r="23" spans="1:8" ht="15.75" customHeight="1">
      <c r="A23" s="632"/>
      <c r="B23" s="623" t="s">
        <v>3376</v>
      </c>
      <c r="C23" s="623" t="s">
        <v>3375</v>
      </c>
      <c r="D23" s="1145"/>
      <c r="E23" s="636">
        <v>45135</v>
      </c>
      <c r="F23" s="636">
        <v>45139</v>
      </c>
      <c r="G23" s="636">
        <v>45154</v>
      </c>
      <c r="H23" s="661"/>
    </row>
    <row r="24" spans="1:8" ht="16.149999999999999" customHeight="1">
      <c r="A24" s="632"/>
      <c r="B24" s="647"/>
      <c r="C24" s="647"/>
      <c r="D24" s="647"/>
      <c r="E24" s="644"/>
      <c r="F24" s="644"/>
      <c r="G24" s="644"/>
    </row>
    <row r="25" spans="1:8" ht="21" customHeight="1">
      <c r="A25" s="1163" t="s">
        <v>3374</v>
      </c>
      <c r="B25" s="1163"/>
      <c r="C25" s="1163"/>
      <c r="D25" s="1163"/>
      <c r="E25" s="1163"/>
      <c r="F25" s="1163"/>
      <c r="G25" s="1163"/>
    </row>
    <row r="26" spans="1:8" s="660" customFormat="1">
      <c r="A26" s="632"/>
      <c r="B26" s="1158" t="s">
        <v>22</v>
      </c>
      <c r="C26" s="1158" t="s">
        <v>23</v>
      </c>
      <c r="D26" s="1158" t="s">
        <v>7</v>
      </c>
      <c r="E26" s="659" t="s">
        <v>14</v>
      </c>
      <c r="F26" s="659" t="s">
        <v>3373</v>
      </c>
      <c r="G26" s="659" t="s">
        <v>193</v>
      </c>
    </row>
    <row r="27" spans="1:8" s="633" customFormat="1">
      <c r="A27" s="632"/>
      <c r="B27" s="1156"/>
      <c r="C27" s="1158"/>
      <c r="D27" s="1158"/>
      <c r="E27" s="659" t="s">
        <v>26</v>
      </c>
      <c r="F27" s="659" t="s">
        <v>26</v>
      </c>
      <c r="G27" s="659" t="s">
        <v>27</v>
      </c>
    </row>
    <row r="28" spans="1:8" ht="18.75" customHeight="1">
      <c r="A28" s="632"/>
      <c r="B28" s="658" t="s">
        <v>3372</v>
      </c>
      <c r="C28" s="658" t="s">
        <v>3371</v>
      </c>
      <c r="D28" s="1170" t="s">
        <v>3370</v>
      </c>
      <c r="E28" s="636">
        <v>45111</v>
      </c>
      <c r="F28" s="636">
        <v>45117</v>
      </c>
      <c r="G28" s="636">
        <v>45127</v>
      </c>
    </row>
    <row r="29" spans="1:8" ht="18.75" customHeight="1">
      <c r="A29" s="632"/>
      <c r="B29" s="658" t="s">
        <v>3369</v>
      </c>
      <c r="C29" s="658" t="s">
        <v>3368</v>
      </c>
      <c r="D29" s="1171"/>
      <c r="E29" s="636">
        <v>45118</v>
      </c>
      <c r="F29" s="636">
        <v>45123</v>
      </c>
      <c r="G29" s="636">
        <v>45134</v>
      </c>
    </row>
    <row r="30" spans="1:8" ht="18.75" customHeight="1">
      <c r="A30" s="632"/>
      <c r="B30" s="658" t="s">
        <v>3367</v>
      </c>
      <c r="C30" s="658" t="s">
        <v>3366</v>
      </c>
      <c r="D30" s="1171"/>
      <c r="E30" s="636">
        <v>45125</v>
      </c>
      <c r="F30" s="636">
        <v>45131</v>
      </c>
      <c r="G30" s="636">
        <v>45141</v>
      </c>
    </row>
    <row r="31" spans="1:8" ht="18.75" customHeight="1">
      <c r="A31" s="632"/>
      <c r="B31" s="658" t="s">
        <v>3365</v>
      </c>
      <c r="C31" s="658" t="s">
        <v>3364</v>
      </c>
      <c r="D31" s="1172"/>
      <c r="E31" s="636">
        <v>45132</v>
      </c>
      <c r="F31" s="636">
        <v>45137</v>
      </c>
      <c r="G31" s="636">
        <v>45148</v>
      </c>
    </row>
    <row r="32" spans="1:8" ht="20.100000000000001" customHeight="1">
      <c r="A32" s="632"/>
      <c r="B32" s="657"/>
      <c r="C32" s="657"/>
      <c r="D32" s="631"/>
    </row>
    <row r="33" spans="1:8">
      <c r="A33" s="1141" t="s">
        <v>3363</v>
      </c>
      <c r="B33" s="1141"/>
      <c r="C33" s="1141"/>
      <c r="D33" s="1141"/>
      <c r="E33" s="1141"/>
      <c r="F33" s="1141"/>
      <c r="G33" s="1141"/>
    </row>
    <row r="34" spans="1:8" ht="21" customHeight="1">
      <c r="A34" s="632"/>
      <c r="B34" s="1156" t="s">
        <v>22</v>
      </c>
      <c r="C34" s="1156" t="s">
        <v>23</v>
      </c>
      <c r="D34" s="1161" t="s">
        <v>7</v>
      </c>
      <c r="E34" s="624" t="s">
        <v>14</v>
      </c>
      <c r="F34" s="627" t="s">
        <v>3362</v>
      </c>
      <c r="G34" s="656" t="s">
        <v>194</v>
      </c>
    </row>
    <row r="35" spans="1:8" s="633" customFormat="1">
      <c r="A35" s="632"/>
      <c r="B35" s="1156"/>
      <c r="C35" s="1156"/>
      <c r="D35" s="1161"/>
      <c r="E35" s="627" t="s">
        <v>26</v>
      </c>
      <c r="F35" s="627" t="s">
        <v>26</v>
      </c>
      <c r="G35" s="656" t="s">
        <v>27</v>
      </c>
    </row>
    <row r="36" spans="1:8" ht="16.5" customHeight="1">
      <c r="A36" s="632"/>
      <c r="B36" s="655" t="s">
        <v>3361</v>
      </c>
      <c r="C36" s="655" t="s">
        <v>3360</v>
      </c>
      <c r="D36" s="1151" t="s">
        <v>3359</v>
      </c>
      <c r="E36" s="636">
        <v>45114</v>
      </c>
      <c r="F36" s="636">
        <v>45119</v>
      </c>
      <c r="G36" s="636">
        <v>45132</v>
      </c>
    </row>
    <row r="37" spans="1:8" ht="16.5" customHeight="1">
      <c r="A37" s="632"/>
      <c r="B37" s="655" t="s">
        <v>3358</v>
      </c>
      <c r="C37" s="655" t="s">
        <v>3357</v>
      </c>
      <c r="D37" s="1150"/>
      <c r="E37" s="636">
        <v>45121</v>
      </c>
      <c r="F37" s="636">
        <v>45126</v>
      </c>
      <c r="G37" s="636">
        <v>45139</v>
      </c>
    </row>
    <row r="38" spans="1:8" ht="16.5" customHeight="1">
      <c r="A38" s="632"/>
      <c r="B38" s="655" t="s">
        <v>3356</v>
      </c>
      <c r="C38" s="655" t="s">
        <v>3355</v>
      </c>
      <c r="D38" s="1150"/>
      <c r="E38" s="636">
        <v>45128</v>
      </c>
      <c r="F38" s="636">
        <v>45133</v>
      </c>
      <c r="G38" s="636">
        <v>45146</v>
      </c>
      <c r="H38" s="633"/>
    </row>
    <row r="39" spans="1:8" ht="16.5" customHeight="1">
      <c r="A39" s="632"/>
      <c r="B39" s="655" t="s">
        <v>3354</v>
      </c>
      <c r="C39" s="655" t="s">
        <v>3353</v>
      </c>
      <c r="D39" s="1150"/>
      <c r="E39" s="636">
        <v>45135</v>
      </c>
      <c r="F39" s="636">
        <v>45140</v>
      </c>
      <c r="G39" s="636">
        <v>45153</v>
      </c>
    </row>
    <row r="40" spans="1:8">
      <c r="A40" s="632"/>
      <c r="B40" s="646"/>
      <c r="C40" s="646"/>
      <c r="D40" s="654"/>
      <c r="E40" s="644"/>
      <c r="F40" s="644"/>
      <c r="G40" s="644"/>
    </row>
    <row r="41" spans="1:8">
      <c r="A41" s="1141" t="s">
        <v>3352</v>
      </c>
      <c r="B41" s="1141"/>
      <c r="C41" s="1141"/>
      <c r="D41" s="1141"/>
      <c r="E41" s="1141"/>
      <c r="F41" s="1141"/>
      <c r="G41" s="1141"/>
    </row>
    <row r="42" spans="1:8" ht="15" customHeight="1">
      <c r="A42" s="632"/>
      <c r="B42" s="1156" t="s">
        <v>22</v>
      </c>
      <c r="C42" s="1156" t="s">
        <v>23</v>
      </c>
      <c r="D42" s="1173" t="s">
        <v>7</v>
      </c>
      <c r="E42" s="627" t="s">
        <v>14</v>
      </c>
      <c r="F42" s="627" t="s">
        <v>3351</v>
      </c>
      <c r="G42" s="627" t="s">
        <v>104</v>
      </c>
    </row>
    <row r="43" spans="1:8" ht="15" customHeight="1">
      <c r="A43" s="632"/>
      <c r="B43" s="1156"/>
      <c r="C43" s="1156"/>
      <c r="D43" s="1173"/>
      <c r="E43" s="627" t="s">
        <v>26</v>
      </c>
      <c r="F43" s="627" t="s">
        <v>26</v>
      </c>
      <c r="G43" s="627" t="s">
        <v>27</v>
      </c>
    </row>
    <row r="44" spans="1:8" ht="15" customHeight="1">
      <c r="A44" s="632"/>
      <c r="B44" s="624" t="s">
        <v>3350</v>
      </c>
      <c r="C44" s="624" t="s">
        <v>3349</v>
      </c>
      <c r="D44" s="1152" t="s">
        <v>3348</v>
      </c>
      <c r="E44" s="636"/>
      <c r="F44" s="636">
        <v>45109</v>
      </c>
      <c r="G44" s="636">
        <v>45118</v>
      </c>
    </row>
    <row r="45" spans="1:8" ht="15" customHeight="1">
      <c r="A45" s="632"/>
      <c r="B45" s="624" t="s">
        <v>3347</v>
      </c>
      <c r="C45" s="624" t="s">
        <v>3346</v>
      </c>
      <c r="D45" s="1153"/>
      <c r="E45" s="636"/>
      <c r="F45" s="636">
        <v>45116</v>
      </c>
      <c r="G45" s="636">
        <v>45125</v>
      </c>
    </row>
    <row r="46" spans="1:8" ht="15" customHeight="1">
      <c r="A46" s="632"/>
      <c r="B46" s="624" t="s">
        <v>3345</v>
      </c>
      <c r="C46" s="624" t="s">
        <v>3344</v>
      </c>
      <c r="D46" s="1153"/>
      <c r="E46" s="636"/>
      <c r="F46" s="636">
        <v>45123</v>
      </c>
      <c r="G46" s="636">
        <v>45132</v>
      </c>
    </row>
    <row r="47" spans="1:8" ht="15" customHeight="1">
      <c r="A47" s="632"/>
      <c r="B47" s="624" t="s">
        <v>3343</v>
      </c>
      <c r="C47" s="624" t="s">
        <v>3342</v>
      </c>
      <c r="D47" s="1153"/>
      <c r="E47" s="636"/>
      <c r="F47" s="636">
        <v>45130</v>
      </c>
      <c r="G47" s="636">
        <v>45139</v>
      </c>
      <c r="H47" s="653"/>
    </row>
    <row r="48" spans="1:8" ht="15" customHeight="1">
      <c r="A48" s="632"/>
      <c r="B48" s="624" t="s">
        <v>3341</v>
      </c>
      <c r="C48" s="624" t="s">
        <v>3340</v>
      </c>
      <c r="D48" s="1153"/>
      <c r="E48" s="636"/>
      <c r="F48" s="636">
        <v>45137</v>
      </c>
      <c r="G48" s="636">
        <v>45146</v>
      </c>
      <c r="H48" s="653"/>
    </row>
    <row r="49" spans="1:7">
      <c r="A49" s="1174" t="s">
        <v>3339</v>
      </c>
      <c r="B49" s="1174"/>
    </row>
    <row r="50" spans="1:7">
      <c r="A50" s="1141" t="s">
        <v>3338</v>
      </c>
      <c r="B50" s="1141"/>
      <c r="C50" s="1141"/>
      <c r="D50" s="1141"/>
      <c r="E50" s="1141"/>
      <c r="F50" s="1141"/>
      <c r="G50" s="1141"/>
    </row>
    <row r="51" spans="1:7">
      <c r="A51" s="632"/>
      <c r="B51" s="1156" t="s">
        <v>22</v>
      </c>
      <c r="C51" s="1156" t="s">
        <v>23</v>
      </c>
      <c r="D51" s="1156" t="s">
        <v>7</v>
      </c>
      <c r="E51" s="627" t="s">
        <v>14</v>
      </c>
      <c r="F51" s="627" t="s">
        <v>3337</v>
      </c>
      <c r="G51" s="627" t="s">
        <v>205</v>
      </c>
    </row>
    <row r="52" spans="1:7">
      <c r="A52" s="632"/>
      <c r="B52" s="1156"/>
      <c r="C52" s="1156"/>
      <c r="D52" s="1156"/>
      <c r="E52" s="627" t="s">
        <v>26</v>
      </c>
      <c r="F52" s="627" t="s">
        <v>26</v>
      </c>
      <c r="G52" s="627" t="s">
        <v>27</v>
      </c>
    </row>
    <row r="53" spans="1:7">
      <c r="A53" s="632"/>
      <c r="B53" s="623" t="s">
        <v>3336</v>
      </c>
      <c r="C53" s="623" t="s">
        <v>3335</v>
      </c>
      <c r="D53" s="1159" t="s">
        <v>3334</v>
      </c>
      <c r="E53" s="627"/>
      <c r="F53" s="636">
        <v>45112</v>
      </c>
      <c r="G53" s="636">
        <v>45137</v>
      </c>
    </row>
    <row r="54" spans="1:7">
      <c r="A54" s="632"/>
      <c r="B54" s="627" t="s">
        <v>3333</v>
      </c>
      <c r="C54" s="627" t="s">
        <v>3332</v>
      </c>
      <c r="D54" s="1147"/>
      <c r="E54" s="636"/>
      <c r="F54" s="636">
        <v>45119</v>
      </c>
      <c r="G54" s="636">
        <v>45144</v>
      </c>
    </row>
    <row r="55" spans="1:7">
      <c r="A55" s="632"/>
      <c r="B55" s="627" t="s">
        <v>3331</v>
      </c>
      <c r="C55" s="627" t="s">
        <v>3330</v>
      </c>
      <c r="D55" s="1147"/>
      <c r="E55" s="636"/>
      <c r="F55" s="636">
        <v>45126</v>
      </c>
      <c r="G55" s="636">
        <v>45151</v>
      </c>
    </row>
    <row r="56" spans="1:7">
      <c r="A56" s="632"/>
      <c r="B56" s="627" t="s">
        <v>3329</v>
      </c>
      <c r="C56" s="627" t="s">
        <v>3328</v>
      </c>
      <c r="D56" s="1148"/>
      <c r="E56" s="636"/>
      <c r="F56" s="636">
        <v>45133</v>
      </c>
      <c r="G56" s="636">
        <v>45158</v>
      </c>
    </row>
    <row r="57" spans="1:7">
      <c r="A57" s="632"/>
      <c r="B57" s="652"/>
      <c r="C57" s="652"/>
      <c r="D57" s="651"/>
      <c r="E57" s="631"/>
      <c r="F57" s="651"/>
      <c r="G57" s="650"/>
    </row>
    <row r="58" spans="1:7">
      <c r="A58" s="1141" t="s">
        <v>3327</v>
      </c>
      <c r="B58" s="1141"/>
      <c r="C58" s="1141"/>
      <c r="D58" s="1141"/>
      <c r="E58" s="1141"/>
      <c r="F58" s="1141"/>
      <c r="G58" s="1141"/>
    </row>
    <row r="59" spans="1:7">
      <c r="A59" s="632"/>
      <c r="B59" s="1157" t="s">
        <v>22</v>
      </c>
      <c r="C59" s="1157" t="s">
        <v>23</v>
      </c>
      <c r="D59" s="1139" t="s">
        <v>7</v>
      </c>
      <c r="E59" s="623" t="s">
        <v>14</v>
      </c>
      <c r="F59" s="627" t="s">
        <v>3326</v>
      </c>
      <c r="G59" s="627" t="s">
        <v>3325</v>
      </c>
    </row>
    <row r="60" spans="1:7">
      <c r="A60" s="632"/>
      <c r="B60" s="1157"/>
      <c r="C60" s="1157"/>
      <c r="D60" s="1139"/>
      <c r="E60" s="623" t="s">
        <v>26</v>
      </c>
      <c r="F60" s="627" t="s">
        <v>26</v>
      </c>
      <c r="G60" s="627" t="s">
        <v>27</v>
      </c>
    </row>
    <row r="61" spans="1:7">
      <c r="A61" s="632"/>
      <c r="B61" s="649" t="s">
        <v>3324</v>
      </c>
      <c r="C61" s="649" t="s">
        <v>3323</v>
      </c>
      <c r="D61" s="1154" t="s">
        <v>3322</v>
      </c>
      <c r="E61" s="623"/>
      <c r="F61" s="636">
        <v>45112</v>
      </c>
      <c r="G61" s="636">
        <v>45159</v>
      </c>
    </row>
    <row r="62" spans="1:7" ht="15">
      <c r="A62" s="632"/>
      <c r="B62" s="641" t="s">
        <v>3321</v>
      </c>
      <c r="C62" s="648" t="s">
        <v>3320</v>
      </c>
      <c r="D62" s="1144"/>
      <c r="E62" s="636"/>
      <c r="F62" s="636">
        <v>45119</v>
      </c>
      <c r="G62" s="636">
        <v>45166</v>
      </c>
    </row>
    <row r="63" spans="1:7" ht="15.75" customHeight="1">
      <c r="A63" s="632"/>
      <c r="B63" s="627" t="s">
        <v>3319</v>
      </c>
      <c r="C63" s="627" t="s">
        <v>3318</v>
      </c>
      <c r="D63" s="1144"/>
      <c r="E63" s="636"/>
      <c r="F63" s="636">
        <v>45126</v>
      </c>
      <c r="G63" s="636">
        <v>45173</v>
      </c>
    </row>
    <row r="64" spans="1:7" ht="15.75" customHeight="1">
      <c r="A64" s="632"/>
      <c r="B64" s="627" t="s">
        <v>3317</v>
      </c>
      <c r="C64" s="627" t="s">
        <v>3316</v>
      </c>
      <c r="D64" s="1145"/>
      <c r="E64" s="636"/>
      <c r="F64" s="636">
        <v>45133</v>
      </c>
      <c r="G64" s="636">
        <v>45180</v>
      </c>
    </row>
    <row r="65" spans="1:7">
      <c r="A65" s="632"/>
      <c r="B65" s="647"/>
      <c r="C65" s="646"/>
      <c r="D65" s="645"/>
      <c r="E65" s="644"/>
      <c r="F65" s="644"/>
      <c r="G65" s="644"/>
    </row>
    <row r="66" spans="1:7">
      <c r="A66" s="1141" t="s">
        <v>3315</v>
      </c>
      <c r="B66" s="1141"/>
      <c r="C66" s="1141"/>
      <c r="D66" s="1141"/>
      <c r="E66" s="1141"/>
      <c r="F66" s="1141"/>
      <c r="G66" s="1141"/>
    </row>
    <row r="67" spans="1:7">
      <c r="A67" s="632"/>
      <c r="B67" s="1152" t="s">
        <v>22</v>
      </c>
      <c r="C67" s="1152" t="s">
        <v>23</v>
      </c>
      <c r="D67" s="1152" t="s">
        <v>7</v>
      </c>
      <c r="E67" s="624" t="s">
        <v>14</v>
      </c>
      <c r="F67" s="624" t="s">
        <v>3314</v>
      </c>
      <c r="G67" s="624" t="s">
        <v>117</v>
      </c>
    </row>
    <row r="68" spans="1:7">
      <c r="A68" s="632"/>
      <c r="B68" s="1156"/>
      <c r="C68" s="1152"/>
      <c r="D68" s="1152"/>
      <c r="E68" s="624" t="s">
        <v>26</v>
      </c>
      <c r="F68" s="624" t="s">
        <v>26</v>
      </c>
      <c r="G68" s="624" t="s">
        <v>3313</v>
      </c>
    </row>
    <row r="69" spans="1:7" ht="16.5" customHeight="1">
      <c r="A69" s="632"/>
      <c r="B69" s="643" t="s">
        <v>3312</v>
      </c>
      <c r="C69" s="643" t="s">
        <v>3311</v>
      </c>
      <c r="D69" s="1160" t="s">
        <v>2487</v>
      </c>
      <c r="E69" s="636"/>
      <c r="F69" s="636">
        <v>45112</v>
      </c>
      <c r="G69" s="636">
        <v>45155</v>
      </c>
    </row>
    <row r="70" spans="1:7" ht="16.5" customHeight="1">
      <c r="A70" s="632"/>
      <c r="B70" s="643" t="s">
        <v>3310</v>
      </c>
      <c r="C70" s="643" t="s">
        <v>3309</v>
      </c>
      <c r="D70" s="1144"/>
      <c r="E70" s="636"/>
      <c r="F70" s="636">
        <v>45122</v>
      </c>
      <c r="G70" s="636">
        <v>45165</v>
      </c>
    </row>
    <row r="71" spans="1:7" ht="16.5" customHeight="1">
      <c r="A71" s="632"/>
      <c r="B71" s="627" t="s">
        <v>3308</v>
      </c>
      <c r="C71" s="624" t="s">
        <v>3307</v>
      </c>
      <c r="D71" s="1144"/>
      <c r="E71" s="636"/>
      <c r="F71" s="636">
        <v>45126</v>
      </c>
      <c r="G71" s="636">
        <v>45169</v>
      </c>
    </row>
    <row r="72" spans="1:7" ht="16.5" customHeight="1">
      <c r="A72" s="632"/>
      <c r="B72" s="627" t="s">
        <v>3306</v>
      </c>
      <c r="C72" s="624" t="s">
        <v>3305</v>
      </c>
      <c r="D72" s="1145"/>
      <c r="E72" s="636"/>
      <c r="F72" s="636">
        <v>45133</v>
      </c>
      <c r="G72" s="636">
        <v>45176</v>
      </c>
    </row>
    <row r="73" spans="1:7">
      <c r="A73" s="632"/>
      <c r="D73" s="642"/>
    </row>
    <row r="74" spans="1:7">
      <c r="A74" s="1141" t="s">
        <v>3304</v>
      </c>
      <c r="B74" s="1141"/>
      <c r="C74" s="1141"/>
      <c r="D74" s="1141"/>
      <c r="E74" s="1141"/>
      <c r="F74" s="1141"/>
      <c r="G74" s="1141"/>
    </row>
    <row r="75" spans="1:7">
      <c r="A75" s="632"/>
      <c r="B75" s="1139" t="s">
        <v>22</v>
      </c>
      <c r="C75" s="1139" t="s">
        <v>23</v>
      </c>
      <c r="D75" s="1139" t="s">
        <v>7</v>
      </c>
      <c r="E75" s="624" t="s">
        <v>14</v>
      </c>
      <c r="F75" s="627" t="s">
        <v>3303</v>
      </c>
      <c r="G75" s="627" t="s">
        <v>3058</v>
      </c>
    </row>
    <row r="76" spans="1:7" ht="28.5" customHeight="1">
      <c r="A76" s="632"/>
      <c r="B76" s="1156"/>
      <c r="C76" s="1139"/>
      <c r="D76" s="1139"/>
      <c r="E76" s="627" t="s">
        <v>26</v>
      </c>
      <c r="F76" s="627" t="s">
        <v>26</v>
      </c>
      <c r="G76" s="627" t="s">
        <v>27</v>
      </c>
    </row>
    <row r="77" spans="1:7" ht="16.5" customHeight="1">
      <c r="A77" s="632"/>
      <c r="B77" s="641" t="s">
        <v>3302</v>
      </c>
      <c r="C77" s="641" t="s">
        <v>3301</v>
      </c>
      <c r="D77" s="1169" t="s">
        <v>3300</v>
      </c>
      <c r="E77" s="636"/>
      <c r="F77" s="622">
        <v>45113</v>
      </c>
      <c r="G77" s="622">
        <v>45127</v>
      </c>
    </row>
    <row r="78" spans="1:7" ht="16.5" customHeight="1">
      <c r="A78" s="640"/>
      <c r="B78" s="639" t="s">
        <v>3299</v>
      </c>
      <c r="C78" s="639" t="s">
        <v>3298</v>
      </c>
      <c r="D78" s="1144"/>
      <c r="E78" s="636"/>
      <c r="F78" s="622">
        <v>45120</v>
      </c>
      <c r="G78" s="622">
        <v>45134</v>
      </c>
    </row>
    <row r="79" spans="1:7" ht="16.5" customHeight="1">
      <c r="A79" s="640"/>
      <c r="B79" s="639" t="s">
        <v>3297</v>
      </c>
      <c r="C79" s="639" t="s">
        <v>3296</v>
      </c>
      <c r="D79" s="1144"/>
      <c r="E79" s="636"/>
      <c r="F79" s="622">
        <v>45127</v>
      </c>
      <c r="G79" s="622">
        <v>45141</v>
      </c>
    </row>
    <row r="80" spans="1:7" ht="16.5" customHeight="1">
      <c r="A80" s="640"/>
      <c r="B80" s="639" t="s">
        <v>3295</v>
      </c>
      <c r="C80" s="639" t="s">
        <v>3294</v>
      </c>
      <c r="D80" s="1145"/>
      <c r="E80" s="636"/>
      <c r="F80" s="622">
        <v>45134</v>
      </c>
      <c r="G80" s="622">
        <v>45148</v>
      </c>
    </row>
    <row r="81" spans="1:14">
      <c r="A81" s="632"/>
      <c r="B81" s="635"/>
      <c r="C81" s="635"/>
      <c r="D81" s="634"/>
      <c r="E81" s="628"/>
      <c r="F81" s="628"/>
      <c r="G81" s="628"/>
    </row>
    <row r="82" spans="1:14">
      <c r="A82" s="1141" t="s">
        <v>3293</v>
      </c>
      <c r="B82" s="1141"/>
      <c r="C82" s="1141"/>
      <c r="D82" s="1141"/>
      <c r="E82" s="1141"/>
      <c r="F82" s="1141"/>
      <c r="G82" s="1141"/>
    </row>
    <row r="83" spans="1:14">
      <c r="A83" s="632"/>
      <c r="B83" s="1139" t="s">
        <v>22</v>
      </c>
      <c r="C83" s="1139" t="s">
        <v>23</v>
      </c>
      <c r="D83" s="1139" t="s">
        <v>7</v>
      </c>
      <c r="E83" s="624" t="s">
        <v>14</v>
      </c>
      <c r="F83" s="627" t="s">
        <v>3292</v>
      </c>
      <c r="G83" s="627" t="s">
        <v>3129</v>
      </c>
    </row>
    <row r="84" spans="1:14">
      <c r="A84" s="632"/>
      <c r="B84" s="1156"/>
      <c r="C84" s="1139"/>
      <c r="D84" s="1139"/>
      <c r="E84" s="627" t="s">
        <v>26</v>
      </c>
      <c r="F84" s="627" t="s">
        <v>26</v>
      </c>
      <c r="G84" s="627" t="s">
        <v>27</v>
      </c>
    </row>
    <row r="85" spans="1:14" ht="15" customHeight="1">
      <c r="A85" s="632"/>
      <c r="B85" s="637" t="s">
        <v>3291</v>
      </c>
      <c r="C85" s="637" t="s">
        <v>3290</v>
      </c>
      <c r="D85" s="1159" t="s">
        <v>3289</v>
      </c>
      <c r="E85" s="622"/>
      <c r="F85" s="622">
        <v>45113</v>
      </c>
      <c r="G85" s="636">
        <v>45152</v>
      </c>
    </row>
    <row r="86" spans="1:14" ht="15" customHeight="1">
      <c r="A86" s="632"/>
      <c r="B86" s="639" t="s">
        <v>3288</v>
      </c>
      <c r="C86" s="639" t="s">
        <v>3287</v>
      </c>
      <c r="D86" s="1144"/>
      <c r="E86" s="622"/>
      <c r="F86" s="622">
        <v>45120</v>
      </c>
      <c r="G86" s="636">
        <v>45159</v>
      </c>
    </row>
    <row r="87" spans="1:14" ht="15" customHeight="1">
      <c r="A87" s="632"/>
      <c r="B87" s="638" t="s">
        <v>3286</v>
      </c>
      <c r="C87" s="637" t="s">
        <v>3285</v>
      </c>
      <c r="D87" s="1144"/>
      <c r="E87" s="622"/>
      <c r="F87" s="622">
        <v>45126</v>
      </c>
      <c r="G87" s="636">
        <v>45166</v>
      </c>
    </row>
    <row r="88" spans="1:14" ht="15" customHeight="1">
      <c r="A88" s="632"/>
      <c r="B88" s="637" t="s">
        <v>3284</v>
      </c>
      <c r="C88" s="637" t="s">
        <v>3283</v>
      </c>
      <c r="D88" s="1145"/>
      <c r="E88" s="622"/>
      <c r="F88" s="622">
        <v>45133</v>
      </c>
      <c r="G88" s="636">
        <v>45173</v>
      </c>
    </row>
    <row r="89" spans="1:14">
      <c r="A89" s="632"/>
      <c r="B89" s="635"/>
      <c r="C89" s="635"/>
      <c r="D89" s="634"/>
      <c r="E89" s="635"/>
      <c r="F89" s="635"/>
      <c r="G89" s="635"/>
    </row>
    <row r="90" spans="1:14">
      <c r="A90" s="1140" t="s">
        <v>3282</v>
      </c>
      <c r="B90" s="1140"/>
      <c r="C90" s="635"/>
      <c r="D90" s="634"/>
      <c r="E90" s="628"/>
      <c r="F90" s="628"/>
      <c r="G90" s="628"/>
    </row>
    <row r="91" spans="1:14">
      <c r="A91" s="1141" t="s">
        <v>3281</v>
      </c>
      <c r="B91" s="1141"/>
      <c r="C91" s="1141"/>
      <c r="D91" s="1141"/>
      <c r="E91" s="1141"/>
      <c r="F91" s="1141"/>
      <c r="G91" s="1141"/>
    </row>
    <row r="92" spans="1:14">
      <c r="A92" s="632"/>
      <c r="B92" s="1139" t="s">
        <v>22</v>
      </c>
      <c r="C92" s="1142" t="s">
        <v>23</v>
      </c>
      <c r="D92" s="1139" t="s">
        <v>7</v>
      </c>
      <c r="E92" s="624" t="s">
        <v>14</v>
      </c>
      <c r="F92" s="627" t="s">
        <v>3268</v>
      </c>
      <c r="G92" s="627" t="s">
        <v>3280</v>
      </c>
    </row>
    <row r="93" spans="1:14">
      <c r="A93" s="632"/>
      <c r="B93" s="1150"/>
      <c r="C93" s="1150"/>
      <c r="D93" s="1150"/>
      <c r="E93" s="627" t="s">
        <v>26</v>
      </c>
      <c r="F93" s="627" t="s">
        <v>26</v>
      </c>
      <c r="G93" s="626" t="s">
        <v>27</v>
      </c>
    </row>
    <row r="94" spans="1:14" s="633" customFormat="1">
      <c r="A94" s="632"/>
      <c r="B94" s="624" t="s">
        <v>3271</v>
      </c>
      <c r="C94" s="624" t="s">
        <v>3279</v>
      </c>
      <c r="D94" s="1152" t="s">
        <v>3278</v>
      </c>
      <c r="E94" s="622"/>
      <c r="F94" s="622">
        <v>45109</v>
      </c>
      <c r="G94" s="622">
        <v>45114</v>
      </c>
      <c r="H94" s="1155"/>
      <c r="I94" s="1155"/>
      <c r="J94" s="1155"/>
      <c r="K94" s="1155"/>
      <c r="L94" s="1155"/>
      <c r="M94" s="1155"/>
      <c r="N94" s="1155"/>
    </row>
    <row r="95" spans="1:14">
      <c r="A95" s="632"/>
      <c r="B95" s="624" t="s">
        <v>3277</v>
      </c>
      <c r="C95" s="624" t="s">
        <v>3276</v>
      </c>
      <c r="D95" s="1153"/>
      <c r="E95" s="622"/>
      <c r="F95" s="622">
        <v>45116</v>
      </c>
      <c r="G95" s="622">
        <v>45121</v>
      </c>
    </row>
    <row r="96" spans="1:14">
      <c r="A96" s="632"/>
      <c r="B96" s="624" t="s">
        <v>3275</v>
      </c>
      <c r="C96" s="624" t="s">
        <v>3274</v>
      </c>
      <c r="D96" s="1153"/>
      <c r="E96" s="622"/>
      <c r="F96" s="622">
        <v>45123</v>
      </c>
      <c r="G96" s="622">
        <v>45128</v>
      </c>
    </row>
    <row r="97" spans="1:7">
      <c r="A97" s="632"/>
      <c r="B97" s="624" t="s">
        <v>3273</v>
      </c>
      <c r="C97" s="624" t="s">
        <v>3272</v>
      </c>
      <c r="D97" s="1153"/>
      <c r="E97" s="622"/>
      <c r="F97" s="622">
        <v>45130</v>
      </c>
      <c r="G97" s="622">
        <v>45135</v>
      </c>
    </row>
    <row r="98" spans="1:7">
      <c r="A98" s="632"/>
      <c r="B98" s="624" t="s">
        <v>3271</v>
      </c>
      <c r="C98" s="624" t="s">
        <v>3270</v>
      </c>
      <c r="D98" s="1153"/>
      <c r="E98" s="622"/>
      <c r="F98" s="622">
        <v>45137</v>
      </c>
      <c r="G98" s="622">
        <v>45142</v>
      </c>
    </row>
    <row r="99" spans="1:7">
      <c r="A99" s="625"/>
      <c r="B99" s="631"/>
      <c r="C99" s="630"/>
      <c r="D99" s="629"/>
      <c r="E99" s="628"/>
      <c r="F99" s="628"/>
      <c r="G99" s="628"/>
    </row>
    <row r="100" spans="1:7">
      <c r="A100" s="1141" t="s">
        <v>3269</v>
      </c>
      <c r="B100" s="1141"/>
      <c r="C100" s="1141"/>
      <c r="D100" s="1141"/>
      <c r="E100" s="1141"/>
      <c r="F100" s="1141"/>
      <c r="G100" s="1141"/>
    </row>
    <row r="101" spans="1:7">
      <c r="A101" s="625"/>
      <c r="B101" s="1139" t="s">
        <v>22</v>
      </c>
      <c r="C101" s="1142" t="s">
        <v>23</v>
      </c>
      <c r="D101" s="1139" t="s">
        <v>7</v>
      </c>
      <c r="E101" s="627" t="s">
        <v>14</v>
      </c>
      <c r="F101" s="627" t="s">
        <v>3268</v>
      </c>
      <c r="G101" s="627" t="s">
        <v>3256</v>
      </c>
    </row>
    <row r="102" spans="1:7">
      <c r="A102" s="625"/>
      <c r="B102" s="1139"/>
      <c r="C102" s="1142"/>
      <c r="D102" s="1150"/>
      <c r="E102" s="627" t="s">
        <v>26</v>
      </c>
      <c r="F102" s="627" t="s">
        <v>26</v>
      </c>
      <c r="G102" s="626" t="s">
        <v>27</v>
      </c>
    </row>
    <row r="103" spans="1:7">
      <c r="A103" s="625"/>
      <c r="B103" s="624" t="s">
        <v>3267</v>
      </c>
      <c r="C103" s="624" t="s">
        <v>3266</v>
      </c>
      <c r="D103" s="1149" t="s">
        <v>3265</v>
      </c>
      <c r="E103" s="622"/>
      <c r="F103" s="622">
        <v>45113</v>
      </c>
      <c r="G103" s="622">
        <v>45116</v>
      </c>
    </row>
    <row r="104" spans="1:7">
      <c r="A104" s="625"/>
      <c r="B104" s="624" t="s">
        <v>3264</v>
      </c>
      <c r="C104" s="624" t="s">
        <v>3263</v>
      </c>
      <c r="D104" s="1150"/>
      <c r="E104" s="622"/>
      <c r="F104" s="622">
        <v>45120</v>
      </c>
      <c r="G104" s="622">
        <v>45123</v>
      </c>
    </row>
    <row r="105" spans="1:7">
      <c r="A105" s="625"/>
      <c r="B105" s="624" t="s">
        <v>3262</v>
      </c>
      <c r="C105" s="624" t="s">
        <v>3260</v>
      </c>
      <c r="D105" s="1150"/>
      <c r="E105" s="622"/>
      <c r="F105" s="622">
        <v>45127</v>
      </c>
      <c r="G105" s="622">
        <v>45130</v>
      </c>
    </row>
    <row r="106" spans="1:7">
      <c r="A106" s="625"/>
      <c r="B106" s="624" t="s">
        <v>3261</v>
      </c>
      <c r="C106" s="624" t="s">
        <v>3260</v>
      </c>
      <c r="D106" s="1150"/>
      <c r="E106" s="622"/>
      <c r="F106" s="622">
        <v>45134</v>
      </c>
      <c r="G106" s="622">
        <v>45137</v>
      </c>
    </row>
    <row r="108" spans="1:7">
      <c r="A108" s="1141" t="s">
        <v>3259</v>
      </c>
      <c r="B108" s="1141"/>
      <c r="C108" s="1141"/>
      <c r="D108" s="1141"/>
      <c r="E108" s="1141"/>
      <c r="F108" s="1141"/>
      <c r="G108" s="1141"/>
    </row>
    <row r="109" spans="1:7">
      <c r="A109" s="625"/>
      <c r="B109" s="1139" t="s">
        <v>22</v>
      </c>
      <c r="C109" s="1142" t="s">
        <v>23</v>
      </c>
      <c r="D109" s="1139" t="s">
        <v>7</v>
      </c>
      <c r="E109" s="627" t="s">
        <v>3258</v>
      </c>
      <c r="F109" s="627" t="s">
        <v>3257</v>
      </c>
      <c r="G109" s="627" t="s">
        <v>3256</v>
      </c>
    </row>
    <row r="110" spans="1:7">
      <c r="A110" s="625"/>
      <c r="B110" s="1139"/>
      <c r="C110" s="1142"/>
      <c r="D110" s="1139"/>
      <c r="E110" s="627" t="s">
        <v>26</v>
      </c>
      <c r="F110" s="627" t="s">
        <v>26</v>
      </c>
      <c r="G110" s="626" t="s">
        <v>27</v>
      </c>
    </row>
    <row r="111" spans="1:7">
      <c r="A111" s="625"/>
      <c r="B111" s="624" t="s">
        <v>3255</v>
      </c>
      <c r="C111" s="624" t="s">
        <v>3254</v>
      </c>
      <c r="D111" s="1146" t="s">
        <v>2527</v>
      </c>
      <c r="E111" s="622"/>
      <c r="F111" s="622">
        <v>45111</v>
      </c>
      <c r="G111" s="622">
        <v>45139</v>
      </c>
    </row>
    <row r="112" spans="1:7">
      <c r="A112" s="625"/>
      <c r="B112" s="624" t="s">
        <v>3251</v>
      </c>
      <c r="C112" s="624"/>
      <c r="D112" s="1147"/>
      <c r="E112" s="622"/>
      <c r="F112" s="622"/>
      <c r="G112" s="622"/>
    </row>
    <row r="113" spans="2:7">
      <c r="B113" s="623" t="s">
        <v>3253</v>
      </c>
      <c r="C113" s="623" t="s">
        <v>3252</v>
      </c>
      <c r="D113" s="1147"/>
      <c r="E113" s="622"/>
      <c r="F113" s="622">
        <v>45123</v>
      </c>
      <c r="G113" s="622">
        <v>45153</v>
      </c>
    </row>
    <row r="114" spans="2:7">
      <c r="B114" s="624" t="s">
        <v>3251</v>
      </c>
      <c r="C114" s="623"/>
      <c r="D114" s="1147"/>
      <c r="E114" s="623"/>
      <c r="F114" s="623"/>
      <c r="G114" s="623"/>
    </row>
    <row r="115" spans="2:7">
      <c r="B115" s="623" t="s">
        <v>3250</v>
      </c>
      <c r="C115" s="623" t="s">
        <v>3249</v>
      </c>
      <c r="D115" s="1148"/>
      <c r="E115" s="623"/>
      <c r="F115" s="622">
        <v>45137</v>
      </c>
      <c r="G115" s="622">
        <v>45167</v>
      </c>
    </row>
  </sheetData>
  <mergeCells count="72">
    <mergeCell ref="A49:B49"/>
    <mergeCell ref="C67:C68"/>
    <mergeCell ref="B51:B52"/>
    <mergeCell ref="D51:D52"/>
    <mergeCell ref="D75:D76"/>
    <mergeCell ref="A1:G1"/>
    <mergeCell ref="B2:E2"/>
    <mergeCell ref="B3:G3"/>
    <mergeCell ref="A4:B4"/>
    <mergeCell ref="A5:G5"/>
    <mergeCell ref="B6:B7"/>
    <mergeCell ref="B14:B15"/>
    <mergeCell ref="C14:C15"/>
    <mergeCell ref="C26:C27"/>
    <mergeCell ref="A25:G25"/>
    <mergeCell ref="B26:B27"/>
    <mergeCell ref="A13:G13"/>
    <mergeCell ref="D6:D7"/>
    <mergeCell ref="D14:D15"/>
    <mergeCell ref="D94:D98"/>
    <mergeCell ref="D103:D106"/>
    <mergeCell ref="A82:G82"/>
    <mergeCell ref="B75:B76"/>
    <mergeCell ref="C75:C76"/>
    <mergeCell ref="D53:D56"/>
    <mergeCell ref="D85:D88"/>
    <mergeCell ref="B67:B68"/>
    <mergeCell ref="D69:D72"/>
    <mergeCell ref="C6:C7"/>
    <mergeCell ref="B34:B35"/>
    <mergeCell ref="C34:C35"/>
    <mergeCell ref="D34:D35"/>
    <mergeCell ref="A41:G41"/>
    <mergeCell ref="H94:N94"/>
    <mergeCell ref="D67:D68"/>
    <mergeCell ref="A50:G50"/>
    <mergeCell ref="A91:G91"/>
    <mergeCell ref="C51:C52"/>
    <mergeCell ref="C59:C60"/>
    <mergeCell ref="B92:B93"/>
    <mergeCell ref="C92:C93"/>
    <mergeCell ref="D92:D93"/>
    <mergeCell ref="A74:G74"/>
    <mergeCell ref="D83:D84"/>
    <mergeCell ref="D77:D80"/>
    <mergeCell ref="C83:C84"/>
    <mergeCell ref="B83:B84"/>
    <mergeCell ref="A58:G58"/>
    <mergeCell ref="B59:B60"/>
    <mergeCell ref="D16:D23"/>
    <mergeCell ref="D111:D115"/>
    <mergeCell ref="D8:D11"/>
    <mergeCell ref="D36:D39"/>
    <mergeCell ref="D44:D48"/>
    <mergeCell ref="D59:D60"/>
    <mergeCell ref="A66:G66"/>
    <mergeCell ref="D61:D64"/>
    <mergeCell ref="B109:B110"/>
    <mergeCell ref="C109:C110"/>
    <mergeCell ref="A33:G33"/>
    <mergeCell ref="D26:D27"/>
    <mergeCell ref="B42:B43"/>
    <mergeCell ref="D28:D31"/>
    <mergeCell ref="D42:D43"/>
    <mergeCell ref="C42:C43"/>
    <mergeCell ref="D109:D110"/>
    <mergeCell ref="A90:B90"/>
    <mergeCell ref="A100:G100"/>
    <mergeCell ref="B101:B102"/>
    <mergeCell ref="C101:C102"/>
    <mergeCell ref="A108:G108"/>
    <mergeCell ref="D101:D102"/>
  </mergeCells>
  <phoneticPr fontId="12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>
      <selection activeCell="I23" sqref="I23"/>
    </sheetView>
  </sheetViews>
  <sheetFormatPr defaultRowHeight="16.5"/>
  <cols>
    <col min="1" max="1" width="15.25" style="1224" customWidth="1"/>
    <col min="2" max="2" width="22.25" style="1224" customWidth="1"/>
    <col min="3" max="3" width="18.5" style="1225" customWidth="1"/>
    <col min="4" max="4" width="19.375" style="1224" customWidth="1"/>
    <col min="5" max="5" width="19.625" style="1224" customWidth="1"/>
    <col min="6" max="6" width="20.125" style="1224" customWidth="1"/>
    <col min="7" max="7" width="17.75" style="1224" customWidth="1"/>
    <col min="8" max="8" width="11.75" style="1224" customWidth="1"/>
    <col min="9" max="16384" width="9" style="1224"/>
  </cols>
  <sheetData>
    <row r="1" spans="1:8" ht="62.25" customHeight="1">
      <c r="A1" s="1282" t="s">
        <v>3599</v>
      </c>
      <c r="B1" s="1282"/>
      <c r="C1" s="1282"/>
      <c r="D1" s="1282"/>
      <c r="E1" s="1282"/>
      <c r="F1" s="1283"/>
      <c r="G1" s="1282"/>
      <c r="H1" s="1277"/>
    </row>
    <row r="2" spans="1:8" ht="36" customHeight="1">
      <c r="A2" s="1278" t="s">
        <v>3598</v>
      </c>
      <c r="B2" s="1278"/>
      <c r="C2" s="1281"/>
      <c r="D2" s="1280"/>
      <c r="E2" s="1280"/>
      <c r="F2" s="1280"/>
      <c r="G2" s="1279">
        <v>45108</v>
      </c>
      <c r="H2" s="1277"/>
    </row>
    <row r="3" spans="1:8" ht="23.25" customHeight="1">
      <c r="A3" s="1278" t="s">
        <v>3597</v>
      </c>
      <c r="B3" s="1278"/>
      <c r="C3" s="1278"/>
      <c r="D3" s="1278"/>
      <c r="E3" s="1278"/>
      <c r="F3" s="1278"/>
      <c r="G3" s="1278"/>
      <c r="H3" s="1277"/>
    </row>
    <row r="4" spans="1:8">
      <c r="A4" s="1271" t="s">
        <v>140</v>
      </c>
      <c r="B4" s="1271"/>
      <c r="C4" s="1272"/>
      <c r="D4" s="1271"/>
      <c r="E4" s="1271"/>
      <c r="F4" s="1271"/>
      <c r="G4" s="1271"/>
      <c r="H4" s="1256"/>
    </row>
    <row r="5" spans="1:8">
      <c r="A5" s="1270" t="s">
        <v>3596</v>
      </c>
      <c r="B5" s="1276"/>
      <c r="C5" s="1275"/>
      <c r="D5" s="1274"/>
      <c r="E5" s="1274"/>
      <c r="F5" s="1273"/>
      <c r="G5" s="1273"/>
    </row>
    <row r="6" spans="1:8">
      <c r="B6" s="1263" t="s">
        <v>3595</v>
      </c>
      <c r="C6" s="1264" t="s">
        <v>3547</v>
      </c>
      <c r="D6" s="1263" t="s">
        <v>3594</v>
      </c>
      <c r="E6" s="1237" t="s">
        <v>3521</v>
      </c>
      <c r="F6" s="1237" t="s">
        <v>3561</v>
      </c>
      <c r="G6" s="1237" t="s">
        <v>3593</v>
      </c>
    </row>
    <row r="7" spans="1:8">
      <c r="B7" s="1261"/>
      <c r="C7" s="1262"/>
      <c r="D7" s="1261"/>
      <c r="E7" s="1237" t="s">
        <v>3592</v>
      </c>
      <c r="F7" s="1237" t="s">
        <v>3591</v>
      </c>
      <c r="G7" s="1237" t="s">
        <v>3574</v>
      </c>
    </row>
    <row r="8" spans="1:8">
      <c r="B8" s="1269" t="s">
        <v>3590</v>
      </c>
      <c r="C8" s="1269" t="s">
        <v>3589</v>
      </c>
      <c r="D8" s="1233" t="s">
        <v>3588</v>
      </c>
      <c r="E8" s="1229">
        <f>F8-4</f>
        <v>45104</v>
      </c>
      <c r="F8" s="1229">
        <v>45108</v>
      </c>
      <c r="G8" s="1229">
        <f>F8+26</f>
        <v>45134</v>
      </c>
    </row>
    <row r="9" spans="1:8">
      <c r="B9" s="1269" t="s">
        <v>3587</v>
      </c>
      <c r="C9" s="1269" t="s">
        <v>3586</v>
      </c>
      <c r="D9" s="1232"/>
      <c r="E9" s="1229">
        <f>E8+7</f>
        <v>45111</v>
      </c>
      <c r="F9" s="1229">
        <f>F8+7</f>
        <v>45115</v>
      </c>
      <c r="G9" s="1229">
        <f>F9+26</f>
        <v>45141</v>
      </c>
    </row>
    <row r="10" spans="1:8">
      <c r="B10" s="1269" t="s">
        <v>3585</v>
      </c>
      <c r="C10" s="1269" t="s">
        <v>3584</v>
      </c>
      <c r="D10" s="1232"/>
      <c r="E10" s="1229">
        <f>E9+14</f>
        <v>45125</v>
      </c>
      <c r="F10" s="1229">
        <f>F9+14</f>
        <v>45129</v>
      </c>
      <c r="G10" s="1229">
        <f>F10+26</f>
        <v>45155</v>
      </c>
    </row>
    <row r="11" spans="1:8">
      <c r="B11" s="1269" t="s">
        <v>3583</v>
      </c>
      <c r="C11" s="1269" t="s">
        <v>3582</v>
      </c>
      <c r="D11" s="1232"/>
      <c r="E11" s="1229">
        <f>E10+7</f>
        <v>45132</v>
      </c>
      <c r="F11" s="1229">
        <f>F10+7</f>
        <v>45136</v>
      </c>
      <c r="G11" s="1229">
        <f>F11+26</f>
        <v>45162</v>
      </c>
    </row>
    <row r="12" spans="1:8">
      <c r="B12" s="1269" t="s">
        <v>3581</v>
      </c>
      <c r="C12" s="1269" t="s">
        <v>3580</v>
      </c>
      <c r="D12" s="1230"/>
      <c r="E12" s="1229">
        <f>E11+7</f>
        <v>45139</v>
      </c>
      <c r="F12" s="1229">
        <f>F11+7</f>
        <v>45143</v>
      </c>
      <c r="G12" s="1229">
        <f>F12+26</f>
        <v>45169</v>
      </c>
    </row>
    <row r="13" spans="1:8">
      <c r="B13" s="1268"/>
      <c r="C13" s="1267"/>
      <c r="D13" s="1258"/>
      <c r="E13" s="1251"/>
      <c r="F13" s="1251"/>
      <c r="G13" s="1266"/>
    </row>
    <row r="14" spans="1:8">
      <c r="A14" s="1271" t="s">
        <v>155</v>
      </c>
      <c r="B14" s="1271"/>
      <c r="C14" s="1272"/>
      <c r="D14" s="1271"/>
      <c r="E14" s="1271"/>
      <c r="F14" s="1271"/>
      <c r="G14" s="1271"/>
      <c r="H14" s="1256"/>
    </row>
    <row r="15" spans="1:8">
      <c r="A15" s="1270" t="s">
        <v>3579</v>
      </c>
    </row>
    <row r="16" spans="1:8">
      <c r="B16" s="1263" t="s">
        <v>3548</v>
      </c>
      <c r="C16" s="1264" t="s">
        <v>3578</v>
      </c>
      <c r="D16" s="1263" t="s">
        <v>3577</v>
      </c>
      <c r="E16" s="1237" t="s">
        <v>3521</v>
      </c>
      <c r="F16" s="1237" t="s">
        <v>3545</v>
      </c>
      <c r="G16" s="1237" t="s">
        <v>3576</v>
      </c>
    </row>
    <row r="17" spans="1:8">
      <c r="B17" s="1261"/>
      <c r="C17" s="1262"/>
      <c r="D17" s="1261"/>
      <c r="E17" s="1237" t="s">
        <v>3520</v>
      </c>
      <c r="F17" s="1237" t="s">
        <v>3575</v>
      </c>
      <c r="G17" s="1237" t="s">
        <v>3574</v>
      </c>
    </row>
    <row r="18" spans="1:8">
      <c r="B18" s="1231" t="s">
        <v>3571</v>
      </c>
      <c r="C18" s="1231" t="s">
        <v>3573</v>
      </c>
      <c r="D18" s="1233" t="s">
        <v>3572</v>
      </c>
      <c r="E18" s="1228">
        <f>F18-3</f>
        <v>45110</v>
      </c>
      <c r="F18" s="1228">
        <v>45113</v>
      </c>
      <c r="G18" s="1228">
        <f>F18+36</f>
        <v>45149</v>
      </c>
    </row>
    <row r="19" spans="1:8" ht="17.25" customHeight="1">
      <c r="B19" s="1269" t="s">
        <v>3571</v>
      </c>
      <c r="C19" s="1231" t="s">
        <v>3570</v>
      </c>
      <c r="D19" s="1232"/>
      <c r="E19" s="1228">
        <f>F19-3</f>
        <v>45117</v>
      </c>
      <c r="F19" s="1228">
        <f>F18+7</f>
        <v>45120</v>
      </c>
      <c r="G19" s="1228">
        <f>G18+7</f>
        <v>45156</v>
      </c>
    </row>
    <row r="20" spans="1:8" ht="18.75" customHeight="1">
      <c r="B20" s="1231" t="s">
        <v>3569</v>
      </c>
      <c r="C20" s="1231" t="s">
        <v>3568</v>
      </c>
      <c r="D20" s="1232"/>
      <c r="E20" s="1228">
        <f>F20-3</f>
        <v>45124</v>
      </c>
      <c r="F20" s="1228">
        <f>F19+7</f>
        <v>45127</v>
      </c>
      <c r="G20" s="1228">
        <f>G19+7</f>
        <v>45163</v>
      </c>
    </row>
    <row r="21" spans="1:8" ht="17.25" customHeight="1">
      <c r="B21" s="1231" t="s">
        <v>3567</v>
      </c>
      <c r="C21" s="1231" t="s">
        <v>3566</v>
      </c>
      <c r="D21" s="1232"/>
      <c r="E21" s="1228">
        <f>F21-3</f>
        <v>45131</v>
      </c>
      <c r="F21" s="1228">
        <f>F20+7</f>
        <v>45134</v>
      </c>
      <c r="G21" s="1228">
        <f>G20+7</f>
        <v>45170</v>
      </c>
    </row>
    <row r="22" spans="1:8" ht="15.75" customHeight="1">
      <c r="B22" s="1231" t="s">
        <v>3565</v>
      </c>
      <c r="C22" s="1231" t="s">
        <v>3564</v>
      </c>
      <c r="D22" s="1230"/>
      <c r="E22" s="1228">
        <f>F22-3</f>
        <v>45138</v>
      </c>
      <c r="F22" s="1228">
        <f>F21+7</f>
        <v>45141</v>
      </c>
      <c r="G22" s="1228">
        <f>G21+7</f>
        <v>45177</v>
      </c>
    </row>
    <row r="23" spans="1:8">
      <c r="B23" s="1268"/>
      <c r="C23" s="1267"/>
      <c r="D23" s="1258"/>
      <c r="E23" s="1251"/>
      <c r="F23" s="1251"/>
      <c r="G23" s="1266"/>
    </row>
    <row r="24" spans="1:8" s="1255" customFormat="1">
      <c r="A24" s="1257" t="s">
        <v>3563</v>
      </c>
      <c r="B24" s="1257"/>
      <c r="C24" s="1257"/>
      <c r="D24" s="1257"/>
      <c r="E24" s="1257"/>
      <c r="F24" s="1257"/>
      <c r="G24" s="1257"/>
      <c r="H24" s="1256"/>
    </row>
    <row r="25" spans="1:8">
      <c r="A25" s="1265" t="s">
        <v>3562</v>
      </c>
    </row>
    <row r="26" spans="1:8">
      <c r="B26" s="1263" t="s">
        <v>2562</v>
      </c>
      <c r="C26" s="1264" t="s">
        <v>3547</v>
      </c>
      <c r="D26" s="1263" t="s">
        <v>24</v>
      </c>
      <c r="E26" s="1237" t="s">
        <v>3545</v>
      </c>
      <c r="F26" s="1237" t="s">
        <v>3561</v>
      </c>
      <c r="G26" s="1237" t="s">
        <v>3560</v>
      </c>
    </row>
    <row r="27" spans="1:8">
      <c r="B27" s="1261"/>
      <c r="C27" s="1262"/>
      <c r="D27" s="1261"/>
      <c r="E27" s="1237" t="s">
        <v>3520</v>
      </c>
      <c r="F27" s="1237" t="s">
        <v>3543</v>
      </c>
      <c r="G27" s="1237" t="s">
        <v>27</v>
      </c>
    </row>
    <row r="28" spans="1:8">
      <c r="B28" s="1231" t="s">
        <v>3559</v>
      </c>
      <c r="C28" s="1231" t="s">
        <v>3558</v>
      </c>
      <c r="D28" s="1233" t="s">
        <v>3557</v>
      </c>
      <c r="E28" s="1229">
        <f>F28-4</f>
        <v>45105</v>
      </c>
      <c r="F28" s="1229">
        <v>45109</v>
      </c>
      <c r="G28" s="1229">
        <f>F28+3</f>
        <v>45112</v>
      </c>
    </row>
    <row r="29" spans="1:8">
      <c r="B29" s="1231" t="s">
        <v>3556</v>
      </c>
      <c r="C29" s="1231" t="s">
        <v>3555</v>
      </c>
      <c r="D29" s="1232"/>
      <c r="E29" s="1229">
        <f>E28+7</f>
        <v>45112</v>
      </c>
      <c r="F29" s="1229">
        <f>F28+7</f>
        <v>45116</v>
      </c>
      <c r="G29" s="1229">
        <f>G28+7</f>
        <v>45119</v>
      </c>
    </row>
    <row r="30" spans="1:8">
      <c r="B30" s="1231" t="s">
        <v>3554</v>
      </c>
      <c r="C30" s="1231" t="s">
        <v>3553</v>
      </c>
      <c r="D30" s="1232"/>
      <c r="E30" s="1229">
        <f>E29+7</f>
        <v>45119</v>
      </c>
      <c r="F30" s="1229">
        <f>F29+7</f>
        <v>45123</v>
      </c>
      <c r="G30" s="1229">
        <f>G29+7</f>
        <v>45126</v>
      </c>
    </row>
    <row r="31" spans="1:8">
      <c r="B31" s="1231" t="s">
        <v>3552</v>
      </c>
      <c r="C31" s="1231" t="s">
        <v>3551</v>
      </c>
      <c r="D31" s="1232"/>
      <c r="E31" s="1229">
        <f>E30+7</f>
        <v>45126</v>
      </c>
      <c r="F31" s="1229">
        <f>F30+7</f>
        <v>45130</v>
      </c>
      <c r="G31" s="1229">
        <f>G30+7</f>
        <v>45133</v>
      </c>
    </row>
    <row r="32" spans="1:8">
      <c r="B32" s="1231" t="s">
        <v>3550</v>
      </c>
      <c r="C32" s="1231" t="s">
        <v>3549</v>
      </c>
      <c r="D32" s="1230"/>
      <c r="E32" s="1229">
        <f>E31+7</f>
        <v>45133</v>
      </c>
      <c r="F32" s="1229">
        <f>F31+7</f>
        <v>45137</v>
      </c>
      <c r="G32" s="1229">
        <f>G31+7</f>
        <v>45140</v>
      </c>
    </row>
    <row r="33" spans="1:8">
      <c r="C33" s="1224"/>
    </row>
    <row r="34" spans="1:8" s="1226" customFormat="1">
      <c r="B34" s="1260"/>
      <c r="C34" s="1259"/>
      <c r="D34" s="1258"/>
      <c r="E34" s="1251"/>
      <c r="F34" s="1251"/>
      <c r="G34" s="1251"/>
    </row>
    <row r="35" spans="1:8" s="1255" customFormat="1">
      <c r="A35" s="1257" t="s">
        <v>112</v>
      </c>
      <c r="B35" s="1257"/>
      <c r="C35" s="1257"/>
      <c r="D35" s="1257"/>
      <c r="E35" s="1257"/>
      <c r="F35" s="1257"/>
      <c r="G35" s="1257"/>
      <c r="H35" s="1256"/>
    </row>
    <row r="36" spans="1:8" s="1250" customFormat="1">
      <c r="A36" s="1241" t="s">
        <v>3544</v>
      </c>
      <c r="B36" s="1254"/>
      <c r="C36" s="1253"/>
      <c r="D36" s="1252"/>
      <c r="E36" s="1252"/>
      <c r="F36" s="1251"/>
      <c r="G36" s="1251"/>
      <c r="H36" s="1246"/>
    </row>
    <row r="37" spans="1:8" s="1250" customFormat="1">
      <c r="A37" s="1227"/>
      <c r="B37" s="1238" t="s">
        <v>3548</v>
      </c>
      <c r="C37" s="1239" t="s">
        <v>3547</v>
      </c>
      <c r="D37" s="1238" t="s">
        <v>3546</v>
      </c>
      <c r="E37" s="1237" t="s">
        <v>3521</v>
      </c>
      <c r="F37" s="1237" t="s">
        <v>3545</v>
      </c>
      <c r="G37" s="1234" t="s">
        <v>3544</v>
      </c>
      <c r="H37" s="1227"/>
    </row>
    <row r="38" spans="1:8" s="1250" customFormat="1">
      <c r="A38" s="1227"/>
      <c r="B38" s="1235"/>
      <c r="C38" s="1236"/>
      <c r="D38" s="1235"/>
      <c r="E38" s="1234" t="s">
        <v>3520</v>
      </c>
      <c r="F38" s="1234" t="s">
        <v>3543</v>
      </c>
      <c r="G38" s="1234" t="s">
        <v>2455</v>
      </c>
      <c r="H38" s="1227"/>
    </row>
    <row r="39" spans="1:8" s="1250" customFormat="1">
      <c r="A39" s="1227"/>
      <c r="B39" s="1231" t="s">
        <v>3542</v>
      </c>
      <c r="C39" s="1231" t="s">
        <v>3532</v>
      </c>
      <c r="D39" s="1233" t="s">
        <v>3541</v>
      </c>
      <c r="E39" s="1229">
        <f>F39-5</f>
        <v>45100</v>
      </c>
      <c r="F39" s="1229">
        <v>45105</v>
      </c>
      <c r="G39" s="1229">
        <f>F39+39</f>
        <v>45144</v>
      </c>
      <c r="H39" s="1227"/>
    </row>
    <row r="40" spans="1:8" s="1250" customFormat="1">
      <c r="A40" s="1227"/>
      <c r="B40" s="1231" t="s">
        <v>3530</v>
      </c>
      <c r="C40" s="1231" t="s">
        <v>3540</v>
      </c>
      <c r="D40" s="1232"/>
      <c r="E40" s="1229">
        <f>F40-5</f>
        <v>45107</v>
      </c>
      <c r="F40" s="1229">
        <f>F39+7</f>
        <v>45112</v>
      </c>
      <c r="G40" s="1229">
        <f>G39+7</f>
        <v>45151</v>
      </c>
      <c r="H40" s="1227"/>
    </row>
    <row r="41" spans="1:8" s="1250" customFormat="1">
      <c r="A41" s="1227"/>
      <c r="B41" s="1231" t="s">
        <v>3528</v>
      </c>
      <c r="C41" s="1231" t="s">
        <v>3527</v>
      </c>
      <c r="D41" s="1232"/>
      <c r="E41" s="1229">
        <f>F41-5</f>
        <v>45114</v>
      </c>
      <c r="F41" s="1229">
        <f>F40+7</f>
        <v>45119</v>
      </c>
      <c r="G41" s="1229">
        <f>G40+7</f>
        <v>45158</v>
      </c>
      <c r="H41" s="1227"/>
    </row>
    <row r="42" spans="1:8" s="1250" customFormat="1">
      <c r="A42" s="1227"/>
      <c r="B42" s="1231" t="s">
        <v>3526</v>
      </c>
      <c r="C42" s="1231" t="s">
        <v>3539</v>
      </c>
      <c r="D42" s="1232"/>
      <c r="E42" s="1229">
        <f>F42-5</f>
        <v>45121</v>
      </c>
      <c r="F42" s="1229">
        <f>F41+7</f>
        <v>45126</v>
      </c>
      <c r="G42" s="1229">
        <f>G41+7</f>
        <v>45165</v>
      </c>
      <c r="H42" s="1227"/>
    </row>
    <row r="43" spans="1:8" s="1250" customFormat="1">
      <c r="A43" s="1227"/>
      <c r="B43" s="1231" t="s">
        <v>3524</v>
      </c>
      <c r="C43" s="1231" t="s">
        <v>3538</v>
      </c>
      <c r="D43" s="1230"/>
      <c r="E43" s="1229">
        <f>F43-5</f>
        <v>45128</v>
      </c>
      <c r="F43" s="1229">
        <f>F42+7</f>
        <v>45133</v>
      </c>
      <c r="G43" s="1229">
        <f>G42+7</f>
        <v>45172</v>
      </c>
      <c r="H43" s="1227"/>
    </row>
    <row r="44" spans="1:8" s="1226" customFormat="1">
      <c r="A44" s="1227"/>
      <c r="B44" s="1249"/>
      <c r="C44" s="1227"/>
      <c r="D44" s="1227"/>
      <c r="E44" s="1227"/>
      <c r="F44" s="1227"/>
      <c r="G44" s="1227"/>
      <c r="H44" s="1227"/>
    </row>
    <row r="45" spans="1:8" s="1226" customFormat="1">
      <c r="A45" s="1241" t="s">
        <v>3537</v>
      </c>
      <c r="B45" s="1248"/>
      <c r="C45" s="1247"/>
      <c r="D45" s="1241"/>
      <c r="E45" s="1241"/>
      <c r="F45" s="1241"/>
      <c r="G45" s="1246"/>
      <c r="H45" s="1227"/>
    </row>
    <row r="46" spans="1:8" s="1226" customFormat="1">
      <c r="A46" s="1227"/>
      <c r="B46" s="1238" t="s">
        <v>2562</v>
      </c>
      <c r="C46" s="1239" t="s">
        <v>2561</v>
      </c>
      <c r="D46" s="1238" t="s">
        <v>3536</v>
      </c>
      <c r="E46" s="1237" t="s">
        <v>3521</v>
      </c>
      <c r="F46" s="1237" t="s">
        <v>3521</v>
      </c>
      <c r="G46" s="1234" t="s">
        <v>3535</v>
      </c>
      <c r="H46" s="1227"/>
    </row>
    <row r="47" spans="1:8" s="1226" customFormat="1">
      <c r="A47" s="1227"/>
      <c r="B47" s="1235"/>
      <c r="C47" s="1236"/>
      <c r="D47" s="1235"/>
      <c r="E47" s="1234" t="s">
        <v>3520</v>
      </c>
      <c r="F47" s="1234" t="s">
        <v>3534</v>
      </c>
      <c r="G47" s="1234" t="s">
        <v>2455</v>
      </c>
      <c r="H47" s="1227"/>
    </row>
    <row r="48" spans="1:8" s="1226" customFormat="1">
      <c r="A48" s="1227"/>
      <c r="B48" s="1231" t="s">
        <v>3533</v>
      </c>
      <c r="C48" s="1231" t="s">
        <v>3532</v>
      </c>
      <c r="D48" s="1233" t="s">
        <v>3531</v>
      </c>
      <c r="E48" s="1229">
        <f>F48-5</f>
        <v>45100</v>
      </c>
      <c r="F48" s="1229">
        <v>45105</v>
      </c>
      <c r="G48" s="1229">
        <f>F48+23</f>
        <v>45128</v>
      </c>
      <c r="H48" s="1227"/>
    </row>
    <row r="49" spans="1:8" s="1226" customFormat="1">
      <c r="A49" s="1227"/>
      <c r="B49" s="1231" t="s">
        <v>3530</v>
      </c>
      <c r="C49" s="1231" t="s">
        <v>3529</v>
      </c>
      <c r="D49" s="1232"/>
      <c r="E49" s="1229">
        <f>F49-5</f>
        <v>45107</v>
      </c>
      <c r="F49" s="1229">
        <f>F48+7</f>
        <v>45112</v>
      </c>
      <c r="G49" s="1229">
        <f>G48+7</f>
        <v>45135</v>
      </c>
      <c r="H49" s="1227"/>
    </row>
    <row r="50" spans="1:8" s="1226" customFormat="1">
      <c r="A50" s="1227"/>
      <c r="B50" s="1231" t="s">
        <v>3528</v>
      </c>
      <c r="C50" s="1231" t="s">
        <v>3527</v>
      </c>
      <c r="D50" s="1232"/>
      <c r="E50" s="1229">
        <f>F50-5</f>
        <v>45114</v>
      </c>
      <c r="F50" s="1229">
        <f>F49+7</f>
        <v>45119</v>
      </c>
      <c r="G50" s="1229">
        <f>G49+7</f>
        <v>45142</v>
      </c>
      <c r="H50" s="1227"/>
    </row>
    <row r="51" spans="1:8" s="1226" customFormat="1">
      <c r="A51" s="1227"/>
      <c r="B51" s="1231" t="s">
        <v>3526</v>
      </c>
      <c r="C51" s="1231" t="s">
        <v>3525</v>
      </c>
      <c r="D51" s="1232"/>
      <c r="E51" s="1229">
        <f>F51-5</f>
        <v>45121</v>
      </c>
      <c r="F51" s="1229">
        <f>F50+7</f>
        <v>45126</v>
      </c>
      <c r="G51" s="1229">
        <f>G50+7</f>
        <v>45149</v>
      </c>
      <c r="H51" s="1227"/>
    </row>
    <row r="52" spans="1:8" s="1226" customFormat="1">
      <c r="A52" s="1227"/>
      <c r="B52" s="1231" t="s">
        <v>3524</v>
      </c>
      <c r="C52" s="1231" t="s">
        <v>3523</v>
      </c>
      <c r="D52" s="1230"/>
      <c r="E52" s="1229">
        <f>F52-5</f>
        <v>45128</v>
      </c>
      <c r="F52" s="1229">
        <f>F51+7</f>
        <v>45133</v>
      </c>
      <c r="G52" s="1229">
        <f>G51+7</f>
        <v>45156</v>
      </c>
      <c r="H52" s="1227"/>
    </row>
    <row r="53" spans="1:8" s="1226" customFormat="1">
      <c r="A53" s="1227"/>
      <c r="B53" s="1245"/>
      <c r="C53" s="1240"/>
      <c r="D53" s="1227"/>
      <c r="E53" s="1227"/>
      <c r="F53" s="1227"/>
      <c r="G53" s="1227"/>
      <c r="H53" s="1227"/>
    </row>
    <row r="54" spans="1:8" s="1226" customFormat="1">
      <c r="A54" s="1241"/>
      <c r="B54" s="1242"/>
      <c r="C54" s="1244"/>
      <c r="D54" s="1243"/>
      <c r="E54" s="1243"/>
      <c r="F54" s="1242"/>
      <c r="G54" s="1227"/>
      <c r="H54" s="1227"/>
    </row>
    <row r="55" spans="1:8" s="1226" customFormat="1">
      <c r="A55" s="1241" t="s">
        <v>2921</v>
      </c>
      <c r="B55" s="1227"/>
      <c r="C55" s="1240"/>
      <c r="D55" s="1227"/>
      <c r="E55" s="1227"/>
      <c r="F55" s="1227"/>
      <c r="G55" s="1227"/>
      <c r="H55" s="1227"/>
    </row>
    <row r="56" spans="1:8" s="1226" customFormat="1">
      <c r="A56" s="1227"/>
      <c r="B56" s="1238" t="s">
        <v>2562</v>
      </c>
      <c r="C56" s="1239" t="s">
        <v>3522</v>
      </c>
      <c r="D56" s="1238" t="s">
        <v>24</v>
      </c>
      <c r="E56" s="1237" t="s">
        <v>3521</v>
      </c>
      <c r="F56" s="1237" t="s">
        <v>3521</v>
      </c>
      <c r="G56" s="1234" t="s">
        <v>2921</v>
      </c>
      <c r="H56" s="1227"/>
    </row>
    <row r="57" spans="1:8" s="1226" customFormat="1" ht="13.5" customHeight="1">
      <c r="A57" s="1227"/>
      <c r="B57" s="1235"/>
      <c r="C57" s="1236"/>
      <c r="D57" s="1235"/>
      <c r="E57" s="1234" t="s">
        <v>3520</v>
      </c>
      <c r="F57" s="1234" t="s">
        <v>26</v>
      </c>
      <c r="G57" s="1234" t="s">
        <v>27</v>
      </c>
      <c r="H57" s="1227"/>
    </row>
    <row r="58" spans="1:8" s="1226" customFormat="1" ht="19.5" customHeight="1">
      <c r="A58" s="1227"/>
      <c r="B58" s="1231" t="s">
        <v>3519</v>
      </c>
      <c r="C58" s="1231" t="s">
        <v>3518</v>
      </c>
      <c r="D58" s="1233" t="s">
        <v>3517</v>
      </c>
      <c r="E58" s="1229">
        <f>F58-5</f>
        <v>45103</v>
      </c>
      <c r="F58" s="1229">
        <v>45108</v>
      </c>
      <c r="G58" s="1229">
        <f>F58+37</f>
        <v>45145</v>
      </c>
      <c r="H58" s="1227"/>
    </row>
    <row r="59" spans="1:8" s="1226" customFormat="1" ht="18.75" customHeight="1">
      <c r="A59" s="1227"/>
      <c r="B59" s="1231" t="s">
        <v>2907</v>
      </c>
      <c r="C59" s="1231" t="s">
        <v>3516</v>
      </c>
      <c r="D59" s="1232"/>
      <c r="E59" s="1229">
        <f>E58+7</f>
        <v>45110</v>
      </c>
      <c r="F59" s="1229">
        <f>F58+7</f>
        <v>45115</v>
      </c>
      <c r="G59" s="1228">
        <f>G58+7</f>
        <v>45152</v>
      </c>
      <c r="H59" s="1227"/>
    </row>
    <row r="60" spans="1:8" s="1226" customFormat="1" ht="19.5" customHeight="1">
      <c r="A60" s="1227"/>
      <c r="B60" s="1231" t="s">
        <v>3098</v>
      </c>
      <c r="C60" s="1231" t="s">
        <v>3514</v>
      </c>
      <c r="D60" s="1232"/>
      <c r="E60" s="1229">
        <f>E59+7</f>
        <v>45117</v>
      </c>
      <c r="F60" s="1229">
        <f>F59+7</f>
        <v>45122</v>
      </c>
      <c r="G60" s="1228">
        <f>G59+7</f>
        <v>45159</v>
      </c>
      <c r="H60" s="1227"/>
    </row>
    <row r="61" spans="1:8" s="1226" customFormat="1">
      <c r="A61" s="1227"/>
      <c r="B61" s="1231" t="s">
        <v>3515</v>
      </c>
      <c r="C61" s="1231" t="s">
        <v>3514</v>
      </c>
      <c r="D61" s="1232"/>
      <c r="E61" s="1229">
        <f>E60+7</f>
        <v>45124</v>
      </c>
      <c r="F61" s="1229">
        <f>F60+7</f>
        <v>45129</v>
      </c>
      <c r="G61" s="1228">
        <f>G60+7</f>
        <v>45166</v>
      </c>
      <c r="H61" s="1227"/>
    </row>
    <row r="62" spans="1:8" s="1226" customFormat="1" ht="19.5" customHeight="1">
      <c r="A62" s="1227"/>
      <c r="B62" s="1231" t="s">
        <v>3513</v>
      </c>
      <c r="C62" s="1231" t="s">
        <v>3512</v>
      </c>
      <c r="D62" s="1230"/>
      <c r="E62" s="1229">
        <f>E61+7</f>
        <v>45131</v>
      </c>
      <c r="F62" s="1229">
        <f>F61+7</f>
        <v>45136</v>
      </c>
      <c r="G62" s="1228">
        <f>G61+7</f>
        <v>45173</v>
      </c>
      <c r="H62" s="1227"/>
    </row>
    <row r="63" spans="1:8">
      <c r="C63" s="1224"/>
    </row>
  </sheetData>
  <mergeCells count="29">
    <mergeCell ref="D26:D27"/>
    <mergeCell ref="C37:C38"/>
    <mergeCell ref="D37:D38"/>
    <mergeCell ref="B56:B57"/>
    <mergeCell ref="C56:C57"/>
    <mergeCell ref="D56:D57"/>
    <mergeCell ref="B46:B47"/>
    <mergeCell ref="C46:C47"/>
    <mergeCell ref="D46:D47"/>
    <mergeCell ref="D6:D7"/>
    <mergeCell ref="D8:D12"/>
    <mergeCell ref="D18:D22"/>
    <mergeCell ref="D48:D52"/>
    <mergeCell ref="D58:D62"/>
    <mergeCell ref="A24:G24"/>
    <mergeCell ref="A35:G35"/>
    <mergeCell ref="C26:C27"/>
    <mergeCell ref="D28:D32"/>
    <mergeCell ref="B37:B38"/>
    <mergeCell ref="B26:B27"/>
    <mergeCell ref="D39:D43"/>
    <mergeCell ref="A1:G1"/>
    <mergeCell ref="A2:B2"/>
    <mergeCell ref="A3:G3"/>
    <mergeCell ref="D16:D17"/>
    <mergeCell ref="C16:C17"/>
    <mergeCell ref="B16:B17"/>
    <mergeCell ref="C6:C7"/>
    <mergeCell ref="B6:B7"/>
  </mergeCells>
  <phoneticPr fontId="12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workbookViewId="0">
      <selection activeCell="I105" sqref="I105"/>
    </sheetView>
  </sheetViews>
  <sheetFormatPr defaultRowHeight="15.75"/>
  <cols>
    <col min="1" max="1" width="5.25" style="670" customWidth="1"/>
    <col min="2" max="2" width="40.375" style="669" customWidth="1"/>
    <col min="3" max="3" width="13.125" style="669" customWidth="1"/>
    <col min="4" max="4" width="9.75" style="668" customWidth="1"/>
    <col min="5" max="5" width="12.5" style="669" customWidth="1"/>
    <col min="6" max="6" width="15" style="669" customWidth="1"/>
    <col min="7" max="7" width="13.125" style="668" customWidth="1"/>
    <col min="8" max="9" width="9" style="668"/>
    <col min="10" max="10" width="19.125" style="668" customWidth="1"/>
    <col min="11" max="16384" width="9" style="668"/>
  </cols>
  <sheetData>
    <row r="1" spans="1:13" ht="49.5" customHeight="1">
      <c r="A1" s="1175" t="s">
        <v>3511</v>
      </c>
      <c r="B1" s="1175"/>
      <c r="C1" s="1175"/>
      <c r="D1" s="1175"/>
      <c r="E1" s="1175"/>
      <c r="F1" s="1175"/>
    </row>
    <row r="2" spans="1:13">
      <c r="A2" s="771"/>
      <c r="B2" s="1176" t="s">
        <v>3402</v>
      </c>
      <c r="C2" s="1176"/>
      <c r="D2" s="1176"/>
      <c r="E2" s="1176"/>
      <c r="F2" s="772">
        <v>45108</v>
      </c>
    </row>
    <row r="3" spans="1:13">
      <c r="A3" s="771"/>
      <c r="B3" s="1177" t="s">
        <v>3401</v>
      </c>
      <c r="C3" s="1178"/>
      <c r="D3" s="1178"/>
      <c r="E3" s="1178"/>
      <c r="F3" s="1178"/>
    </row>
    <row r="4" spans="1:13" ht="17.25">
      <c r="A4" s="1179" t="s">
        <v>3510</v>
      </c>
      <c r="B4" s="1179"/>
      <c r="C4" s="770"/>
      <c r="D4" s="769"/>
      <c r="E4" s="769"/>
      <c r="F4" s="768"/>
    </row>
    <row r="5" spans="1:13" s="678" customFormat="1" ht="17.25">
      <c r="A5" s="1179" t="s">
        <v>21</v>
      </c>
      <c r="B5" s="1179"/>
      <c r="C5" s="717"/>
      <c r="D5" s="764"/>
      <c r="E5" s="764"/>
      <c r="F5" s="767"/>
      <c r="G5" s="701"/>
    </row>
    <row r="6" spans="1:13" ht="17.25">
      <c r="A6" s="766"/>
      <c r="B6" s="1180" t="s">
        <v>22</v>
      </c>
      <c r="C6" s="1180" t="s">
        <v>23</v>
      </c>
      <c r="D6" s="1180" t="s">
        <v>7</v>
      </c>
      <c r="E6" s="681" t="s">
        <v>3413</v>
      </c>
      <c r="F6" s="679" t="s">
        <v>21</v>
      </c>
    </row>
    <row r="7" spans="1:13" ht="17.25">
      <c r="A7" s="766"/>
      <c r="B7" s="1181"/>
      <c r="C7" s="1181"/>
      <c r="D7" s="1181"/>
      <c r="E7" s="765" t="s">
        <v>26</v>
      </c>
      <c r="F7" s="765" t="s">
        <v>27</v>
      </c>
    </row>
    <row r="8" spans="1:13" ht="17.25">
      <c r="A8" s="677"/>
      <c r="B8" s="762" t="s">
        <v>3499</v>
      </c>
      <c r="C8" s="762" t="s">
        <v>3505</v>
      </c>
      <c r="D8" s="1182" t="s">
        <v>87</v>
      </c>
      <c r="E8" s="711">
        <v>45113</v>
      </c>
      <c r="F8" s="711">
        <f>E8+40</f>
        <v>45153</v>
      </c>
    </row>
    <row r="9" spans="1:13" ht="17.25">
      <c r="A9" s="677"/>
      <c r="B9" s="762" t="s">
        <v>3504</v>
      </c>
      <c r="C9" s="763" t="s">
        <v>209</v>
      </c>
      <c r="D9" s="1182"/>
      <c r="E9" s="711">
        <f>E8+7</f>
        <v>45120</v>
      </c>
      <c r="F9" s="711">
        <f>E9+40</f>
        <v>45160</v>
      </c>
    </row>
    <row r="10" spans="1:13" ht="17.25">
      <c r="A10" s="677"/>
      <c r="B10" s="762" t="s">
        <v>3509</v>
      </c>
      <c r="C10" s="762" t="s">
        <v>3508</v>
      </c>
      <c r="D10" s="1182"/>
      <c r="E10" s="711">
        <f>E9+5</f>
        <v>45125</v>
      </c>
      <c r="F10" s="711">
        <f>E10+40</f>
        <v>45165</v>
      </c>
    </row>
    <row r="11" spans="1:13" ht="17.25">
      <c r="A11" s="677"/>
      <c r="B11" s="762" t="s">
        <v>3501</v>
      </c>
      <c r="C11" s="762" t="s">
        <v>3507</v>
      </c>
      <c r="D11" s="761"/>
      <c r="E11" s="711">
        <f>E10+5</f>
        <v>45130</v>
      </c>
      <c r="F11" s="711">
        <f>E11+40</f>
        <v>45170</v>
      </c>
    </row>
    <row r="12" spans="1:13" ht="17.25">
      <c r="A12" s="677"/>
      <c r="B12" s="762" t="s">
        <v>3499</v>
      </c>
      <c r="C12" s="762" t="s">
        <v>3506</v>
      </c>
      <c r="D12" s="761"/>
      <c r="E12" s="711">
        <f>E11+7</f>
        <v>45137</v>
      </c>
      <c r="F12" s="711">
        <f>E12+40</f>
        <v>45177</v>
      </c>
    </row>
    <row r="13" spans="1:13" s="678" customFormat="1" ht="17.25">
      <c r="A13" s="1179" t="s">
        <v>35</v>
      </c>
      <c r="B13" s="1179"/>
      <c r="C13" s="724"/>
      <c r="D13" s="717"/>
      <c r="E13" s="717"/>
      <c r="F13" s="764"/>
      <c r="G13" s="701"/>
    </row>
    <row r="14" spans="1:13" ht="17.25">
      <c r="A14" s="677"/>
      <c r="B14" s="1180" t="s">
        <v>22</v>
      </c>
      <c r="C14" s="1181" t="s">
        <v>23</v>
      </c>
      <c r="D14" s="1180" t="s">
        <v>7</v>
      </c>
      <c r="E14" s="681" t="s">
        <v>3413</v>
      </c>
      <c r="F14" s="679" t="s">
        <v>151</v>
      </c>
    </row>
    <row r="15" spans="1:13" ht="17.25">
      <c r="A15" s="677"/>
      <c r="B15" s="1180"/>
      <c r="C15" s="1195"/>
      <c r="D15" s="1180"/>
      <c r="E15" s="679" t="s">
        <v>26</v>
      </c>
      <c r="F15" s="679" t="s">
        <v>27</v>
      </c>
      <c r="I15" s="1216"/>
      <c r="J15" s="1217"/>
      <c r="K15" s="1217"/>
      <c r="L15" s="1217"/>
      <c r="M15" s="1217"/>
    </row>
    <row r="16" spans="1:13" ht="18" customHeight="1">
      <c r="A16" s="677"/>
      <c r="B16" s="762" t="s">
        <v>3499</v>
      </c>
      <c r="C16" s="762" t="s">
        <v>3505</v>
      </c>
      <c r="D16" s="1182" t="s">
        <v>87</v>
      </c>
      <c r="E16" s="711">
        <v>45113</v>
      </c>
      <c r="F16" s="711">
        <f>E16+40</f>
        <v>45153</v>
      </c>
      <c r="I16" s="1217"/>
      <c r="J16" s="1217"/>
      <c r="K16" s="1217"/>
      <c r="L16" s="1217"/>
      <c r="M16" s="1217"/>
    </row>
    <row r="17" spans="1:17" ht="18" customHeight="1">
      <c r="A17" s="677"/>
      <c r="B17" s="762" t="s">
        <v>3504</v>
      </c>
      <c r="C17" s="763" t="s">
        <v>209</v>
      </c>
      <c r="D17" s="1182"/>
      <c r="E17" s="711">
        <f>E16+7</f>
        <v>45120</v>
      </c>
      <c r="F17" s="711">
        <f>E17+40</f>
        <v>45160</v>
      </c>
      <c r="I17" s="1217"/>
      <c r="J17" s="1217"/>
      <c r="K17" s="1217"/>
      <c r="L17" s="1217"/>
      <c r="M17" s="1217"/>
    </row>
    <row r="18" spans="1:17" ht="18" customHeight="1">
      <c r="A18" s="677"/>
      <c r="B18" s="762" t="s">
        <v>3503</v>
      </c>
      <c r="C18" s="762" t="s">
        <v>3502</v>
      </c>
      <c r="D18" s="1182"/>
      <c r="E18" s="711">
        <f>E17+5</f>
        <v>45125</v>
      </c>
      <c r="F18" s="711">
        <f>E18+40</f>
        <v>45165</v>
      </c>
      <c r="I18" s="1217"/>
      <c r="J18" s="1217"/>
      <c r="K18" s="1217"/>
      <c r="L18" s="1217"/>
      <c r="M18" s="1217"/>
    </row>
    <row r="19" spans="1:17" ht="18" customHeight="1">
      <c r="A19" s="677"/>
      <c r="B19" s="762" t="s">
        <v>3501</v>
      </c>
      <c r="C19" s="762" t="s">
        <v>3500</v>
      </c>
      <c r="D19" s="761"/>
      <c r="E19" s="711">
        <f>E18+5</f>
        <v>45130</v>
      </c>
      <c r="F19" s="711">
        <f>E19+40</f>
        <v>45170</v>
      </c>
      <c r="I19" s="726"/>
      <c r="J19" s="726"/>
      <c r="K19" s="726"/>
      <c r="L19" s="726"/>
      <c r="M19" s="726"/>
    </row>
    <row r="20" spans="1:17" ht="18" customHeight="1">
      <c r="A20" s="677"/>
      <c r="B20" s="762" t="s">
        <v>3499</v>
      </c>
      <c r="C20" s="762" t="s">
        <v>3498</v>
      </c>
      <c r="D20" s="761"/>
      <c r="E20" s="711">
        <f>E19+7</f>
        <v>45137</v>
      </c>
      <c r="F20" s="711">
        <f>E20+40</f>
        <v>45177</v>
      </c>
      <c r="I20" s="726"/>
      <c r="J20" s="726"/>
      <c r="K20" s="726"/>
      <c r="L20" s="726"/>
      <c r="M20" s="726"/>
    </row>
    <row r="21" spans="1:17" ht="17.25">
      <c r="A21" s="759" t="s">
        <v>187</v>
      </c>
      <c r="B21" s="762"/>
      <c r="C21" s="762"/>
      <c r="D21" s="761"/>
      <c r="E21" s="711"/>
      <c r="F21" s="711"/>
    </row>
    <row r="22" spans="1:17" s="678" customFormat="1" ht="17.25">
      <c r="A22" s="759" t="s">
        <v>191</v>
      </c>
      <c r="B22" s="760"/>
      <c r="C22" s="760"/>
      <c r="D22" s="759"/>
      <c r="E22" s="759"/>
      <c r="F22" s="758"/>
    </row>
    <row r="23" spans="1:17" s="678" customFormat="1" ht="34.5">
      <c r="A23" s="756"/>
      <c r="B23" s="1189" t="s">
        <v>22</v>
      </c>
      <c r="C23" s="1189" t="s">
        <v>23</v>
      </c>
      <c r="D23" s="1189" t="s">
        <v>7</v>
      </c>
      <c r="E23" s="681" t="s">
        <v>3413</v>
      </c>
      <c r="F23" s="757" t="s">
        <v>191</v>
      </c>
      <c r="G23" s="701"/>
    </row>
    <row r="24" spans="1:17" s="678" customFormat="1" ht="18" thickBot="1">
      <c r="A24" s="756"/>
      <c r="B24" s="1190"/>
      <c r="C24" s="1190"/>
      <c r="D24" s="1190"/>
      <c r="E24" s="757" t="s">
        <v>26</v>
      </c>
      <c r="F24" s="757" t="s">
        <v>27</v>
      </c>
    </row>
    <row r="25" spans="1:17" s="678" customFormat="1" ht="18" thickBot="1">
      <c r="A25" s="756"/>
      <c r="B25" s="707" t="s">
        <v>3497</v>
      </c>
      <c r="C25" s="707" t="s">
        <v>3484</v>
      </c>
      <c r="D25" s="1218" t="s">
        <v>3039</v>
      </c>
      <c r="E25" s="675">
        <v>45109</v>
      </c>
      <c r="F25" s="675">
        <f>E25+27</f>
        <v>45136</v>
      </c>
    </row>
    <row r="26" spans="1:17" s="678" customFormat="1" ht="18" thickBot="1">
      <c r="A26" s="756"/>
      <c r="B26" s="707" t="s">
        <v>3476</v>
      </c>
      <c r="C26" s="707"/>
      <c r="D26" s="1219"/>
      <c r="E26" s="675">
        <f>E25+7</f>
        <v>45116</v>
      </c>
      <c r="F26" s="675">
        <f>E26+27</f>
        <v>45143</v>
      </c>
    </row>
    <row r="27" spans="1:17" s="678" customFormat="1" ht="18" thickBot="1">
      <c r="A27" s="756"/>
      <c r="B27" s="707" t="s">
        <v>3496</v>
      </c>
      <c r="C27" s="707" t="s">
        <v>3495</v>
      </c>
      <c r="D27" s="1219"/>
      <c r="E27" s="675">
        <f>E26+7</f>
        <v>45123</v>
      </c>
      <c r="F27" s="675">
        <f>E27+27</f>
        <v>45150</v>
      </c>
    </row>
    <row r="28" spans="1:17" s="678" customFormat="1" ht="18" thickBot="1">
      <c r="A28" s="756"/>
      <c r="B28" s="707" t="s">
        <v>3494</v>
      </c>
      <c r="C28" s="707" t="s">
        <v>3493</v>
      </c>
      <c r="D28" s="1219"/>
      <c r="E28" s="731">
        <v>45130</v>
      </c>
      <c r="F28" s="731">
        <v>45157</v>
      </c>
    </row>
    <row r="29" spans="1:17" s="678" customFormat="1" ht="18" thickBot="1">
      <c r="A29" s="756"/>
      <c r="B29" s="707" t="s">
        <v>3471</v>
      </c>
      <c r="C29" s="707" t="s">
        <v>3480</v>
      </c>
      <c r="D29" s="1219"/>
      <c r="E29" s="731">
        <v>45137</v>
      </c>
      <c r="F29" s="731">
        <v>45164</v>
      </c>
    </row>
    <row r="30" spans="1:17" s="755" customFormat="1" ht="17.25">
      <c r="A30" s="686" t="s">
        <v>70</v>
      </c>
      <c r="B30" s="686"/>
      <c r="C30" s="686"/>
      <c r="D30" s="686"/>
      <c r="E30" s="754"/>
      <c r="F30" s="754"/>
      <c r="G30" s="688"/>
      <c r="H30" s="751"/>
    </row>
    <row r="31" spans="1:17" s="678" customFormat="1" ht="17.25">
      <c r="A31" s="754" t="s">
        <v>193</v>
      </c>
      <c r="B31" s="754"/>
      <c r="C31" s="754"/>
      <c r="D31" s="754"/>
      <c r="E31" s="754"/>
      <c r="F31" s="754"/>
      <c r="G31" s="701"/>
      <c r="H31" s="751"/>
    </row>
    <row r="32" spans="1:17" ht="18" thickBot="1">
      <c r="A32" s="677"/>
      <c r="B32" s="1187" t="s">
        <v>3492</v>
      </c>
      <c r="C32" s="1187" t="s">
        <v>23</v>
      </c>
      <c r="D32" s="1187" t="s">
        <v>7</v>
      </c>
      <c r="E32" s="681" t="s">
        <v>3413</v>
      </c>
      <c r="F32" s="752" t="s">
        <v>193</v>
      </c>
      <c r="H32" s="751"/>
      <c r="J32" s="753"/>
      <c r="K32" s="753"/>
      <c r="L32" s="753"/>
      <c r="M32" s="753"/>
      <c r="N32" s="753"/>
      <c r="O32" s="753"/>
      <c r="P32" s="753"/>
      <c r="Q32" s="753"/>
    </row>
    <row r="33" spans="1:17" ht="18" thickBot="1">
      <c r="A33" s="677"/>
      <c r="B33" s="1188"/>
      <c r="C33" s="1188"/>
      <c r="D33" s="1188"/>
      <c r="E33" s="752" t="s">
        <v>26</v>
      </c>
      <c r="F33" s="752" t="s">
        <v>27</v>
      </c>
      <c r="G33" s="707"/>
      <c r="H33" s="751"/>
      <c r="J33" s="1213"/>
      <c r="K33" s="1213"/>
      <c r="L33" s="1222"/>
      <c r="M33" s="1222"/>
      <c r="N33" s="1183"/>
      <c r="O33" s="1183"/>
      <c r="P33" s="1183"/>
      <c r="Q33" s="1211"/>
    </row>
    <row r="34" spans="1:17" ht="18" thickBot="1">
      <c r="A34" s="677"/>
      <c r="B34" s="713" t="s">
        <v>3491</v>
      </c>
      <c r="C34" s="715" t="s">
        <v>3490</v>
      </c>
      <c r="D34" s="1218" t="s">
        <v>129</v>
      </c>
      <c r="E34" s="675">
        <v>45115</v>
      </c>
      <c r="F34" s="675">
        <f>E34+27</f>
        <v>45142</v>
      </c>
      <c r="H34" s="751"/>
      <c r="J34" s="1213"/>
      <c r="K34" s="1213"/>
      <c r="L34" s="1223"/>
      <c r="M34" s="1222"/>
      <c r="N34" s="1183"/>
      <c r="O34" s="1183"/>
      <c r="P34" s="1183"/>
      <c r="Q34" s="1212"/>
    </row>
    <row r="35" spans="1:17" ht="18" thickBot="1">
      <c r="A35" s="677"/>
      <c r="B35" s="713" t="s">
        <v>3489</v>
      </c>
      <c r="C35" s="713"/>
      <c r="D35" s="1219"/>
      <c r="E35" s="675">
        <f>E34+7</f>
        <v>45122</v>
      </c>
      <c r="F35" s="675">
        <f>E35+27</f>
        <v>45149</v>
      </c>
      <c r="H35" s="751"/>
      <c r="J35" s="1213"/>
      <c r="K35" s="1213"/>
      <c r="L35" s="750"/>
      <c r="M35" s="1222"/>
      <c r="N35" s="1210"/>
      <c r="O35" s="1183"/>
      <c r="P35" s="1183"/>
      <c r="Q35" s="1212"/>
    </row>
    <row r="36" spans="1:17" ht="18" thickBot="1">
      <c r="A36" s="677"/>
      <c r="B36" s="713" t="s">
        <v>3488</v>
      </c>
      <c r="C36" s="713" t="s">
        <v>3487</v>
      </c>
      <c r="D36" s="1219"/>
      <c r="E36" s="675">
        <f>E35+7</f>
        <v>45129</v>
      </c>
      <c r="F36" s="675">
        <f>E36+27</f>
        <v>45156</v>
      </c>
      <c r="J36" s="1213"/>
      <c r="K36" s="1213"/>
      <c r="L36" s="750"/>
      <c r="M36" s="1222"/>
      <c r="N36" s="1210"/>
      <c r="O36" s="1183"/>
      <c r="P36" s="1183"/>
      <c r="Q36" s="1212"/>
    </row>
    <row r="37" spans="1:17" ht="18" thickBot="1">
      <c r="A37" s="677"/>
      <c r="B37" s="713" t="s">
        <v>3486</v>
      </c>
      <c r="C37" s="713" t="s">
        <v>3485</v>
      </c>
      <c r="D37" s="1219"/>
      <c r="E37" s="731">
        <v>45133</v>
      </c>
      <c r="F37" s="731">
        <v>45163</v>
      </c>
      <c r="J37" s="750"/>
      <c r="K37" s="750"/>
      <c r="L37" s="750"/>
      <c r="M37" s="749"/>
      <c r="N37" s="748"/>
      <c r="O37" s="747"/>
      <c r="P37" s="747"/>
      <c r="Q37" s="1212"/>
    </row>
    <row r="38" spans="1:17" s="678" customFormat="1" ht="17.25">
      <c r="A38" s="1184" t="s">
        <v>194</v>
      </c>
      <c r="B38" s="1185"/>
      <c r="C38" s="1184"/>
      <c r="D38" s="1184"/>
      <c r="E38" s="1184"/>
      <c r="F38" s="1184"/>
      <c r="G38" s="701"/>
      <c r="J38" s="746"/>
      <c r="K38" s="744"/>
      <c r="L38" s="740"/>
      <c r="M38" s="738"/>
      <c r="N38" s="738"/>
      <c r="O38" s="738"/>
      <c r="P38" s="738"/>
      <c r="Q38" s="1212"/>
    </row>
    <row r="39" spans="1:17" ht="17.25">
      <c r="A39" s="677"/>
      <c r="B39" s="1186" t="s">
        <v>22</v>
      </c>
      <c r="C39" s="1186" t="s">
        <v>23</v>
      </c>
      <c r="D39" s="1186" t="s">
        <v>7</v>
      </c>
      <c r="E39" s="681" t="s">
        <v>3413</v>
      </c>
      <c r="F39" s="716" t="s">
        <v>194</v>
      </c>
      <c r="J39" s="745"/>
      <c r="K39" s="744"/>
      <c r="L39" s="740"/>
      <c r="M39" s="739"/>
      <c r="N39" s="743"/>
      <c r="O39" s="743"/>
      <c r="P39" s="743"/>
      <c r="Q39" s="1212"/>
    </row>
    <row r="40" spans="1:17" ht="18" thickBot="1">
      <c r="A40" s="677"/>
      <c r="B40" s="1186"/>
      <c r="C40" s="1186"/>
      <c r="D40" s="1186"/>
      <c r="E40" s="723" t="s">
        <v>26</v>
      </c>
      <c r="F40" s="722" t="s">
        <v>27</v>
      </c>
      <c r="J40" s="742"/>
      <c r="K40" s="741"/>
      <c r="L40" s="740"/>
      <c r="M40" s="739"/>
      <c r="N40" s="738"/>
      <c r="O40" s="738"/>
      <c r="P40" s="738"/>
      <c r="Q40" s="1212"/>
    </row>
    <row r="41" spans="1:17" ht="24" thickBot="1">
      <c r="A41" s="677"/>
      <c r="B41" s="707" t="s">
        <v>3478</v>
      </c>
      <c r="C41" s="707" t="s">
        <v>3484</v>
      </c>
      <c r="D41" s="1220" t="s">
        <v>3039</v>
      </c>
      <c r="E41" s="675">
        <v>45109</v>
      </c>
      <c r="F41" s="675">
        <f>E41+27</f>
        <v>45136</v>
      </c>
      <c r="J41" s="737"/>
      <c r="K41" s="736"/>
      <c r="L41" s="733"/>
      <c r="M41" s="733"/>
      <c r="N41" s="735"/>
      <c r="O41" s="734"/>
      <c r="P41" s="733"/>
      <c r="Q41" s="732"/>
    </row>
    <row r="42" spans="1:17" ht="24" thickBot="1">
      <c r="A42" s="677"/>
      <c r="B42" s="707" t="s">
        <v>3476</v>
      </c>
      <c r="C42" s="707"/>
      <c r="D42" s="1221"/>
      <c r="E42" s="675">
        <f>E41+7</f>
        <v>45116</v>
      </c>
      <c r="F42" s="675">
        <f>E42+27</f>
        <v>45143</v>
      </c>
      <c r="J42" s="730"/>
      <c r="K42" s="730"/>
      <c r="L42" s="730"/>
      <c r="M42" s="730"/>
      <c r="N42" s="729"/>
      <c r="O42" s="729"/>
      <c r="P42" s="728"/>
      <c r="Q42" s="727"/>
    </row>
    <row r="43" spans="1:17" ht="24" thickBot="1">
      <c r="A43" s="677"/>
      <c r="B43" s="707" t="s">
        <v>3483</v>
      </c>
      <c r="C43" s="707" t="s">
        <v>3474</v>
      </c>
      <c r="D43" s="1221"/>
      <c r="E43" s="675">
        <v>45123</v>
      </c>
      <c r="F43" s="675">
        <v>45150</v>
      </c>
      <c r="J43" s="730"/>
      <c r="K43" s="730"/>
      <c r="L43" s="730"/>
      <c r="M43" s="730"/>
      <c r="N43" s="729"/>
      <c r="O43" s="729"/>
      <c r="P43" s="728"/>
      <c r="Q43" s="727"/>
    </row>
    <row r="44" spans="1:17" ht="24" thickBot="1">
      <c r="A44" s="677"/>
      <c r="B44" s="707" t="s">
        <v>3473</v>
      </c>
      <c r="C44" s="707" t="s">
        <v>3482</v>
      </c>
      <c r="D44" s="1221"/>
      <c r="E44" s="675">
        <v>45130</v>
      </c>
      <c r="F44" s="675">
        <v>45157</v>
      </c>
      <c r="J44" s="730"/>
      <c r="K44" s="730"/>
      <c r="L44" s="730"/>
      <c r="M44" s="730"/>
      <c r="N44" s="729"/>
      <c r="O44" s="729"/>
      <c r="P44" s="728"/>
      <c r="Q44" s="727"/>
    </row>
    <row r="45" spans="1:17" ht="24" thickBot="1">
      <c r="A45" s="677"/>
      <c r="B45" s="707" t="s">
        <v>3481</v>
      </c>
      <c r="C45" s="707" t="s">
        <v>3480</v>
      </c>
      <c r="D45" s="1221"/>
      <c r="E45" s="731">
        <v>45137</v>
      </c>
      <c r="F45" s="731">
        <v>45164</v>
      </c>
      <c r="J45" s="730"/>
      <c r="K45" s="730"/>
      <c r="L45" s="730"/>
      <c r="M45" s="730"/>
      <c r="N45" s="729"/>
      <c r="O45" s="729"/>
      <c r="P45" s="728"/>
      <c r="Q45" s="727"/>
    </row>
    <row r="46" spans="1:17" s="678" customFormat="1" ht="17.25">
      <c r="A46" s="1179" t="s">
        <v>207</v>
      </c>
      <c r="B46" s="1179"/>
      <c r="C46" s="724"/>
      <c r="D46" s="717"/>
      <c r="E46" s="717"/>
      <c r="F46" s="717"/>
      <c r="G46" s="701"/>
    </row>
    <row r="47" spans="1:17" ht="17.25">
      <c r="A47" s="674"/>
      <c r="B47" s="1186" t="s">
        <v>22</v>
      </c>
      <c r="C47" s="1186" t="s">
        <v>23</v>
      </c>
      <c r="D47" s="1186" t="s">
        <v>7</v>
      </c>
      <c r="E47" s="681" t="s">
        <v>3413</v>
      </c>
      <c r="F47" s="716" t="s">
        <v>3479</v>
      </c>
    </row>
    <row r="48" spans="1:17" ht="18" thickBot="1">
      <c r="A48" s="674"/>
      <c r="B48" s="1186"/>
      <c r="C48" s="1186"/>
      <c r="D48" s="1186"/>
      <c r="E48" s="723" t="s">
        <v>26</v>
      </c>
      <c r="F48" s="722" t="s">
        <v>27</v>
      </c>
    </row>
    <row r="49" spans="1:8" ht="18" thickBot="1">
      <c r="A49" s="674"/>
      <c r="B49" s="707" t="s">
        <v>3478</v>
      </c>
      <c r="C49" s="707" t="s">
        <v>3477</v>
      </c>
      <c r="D49" s="1218" t="s">
        <v>3039</v>
      </c>
      <c r="E49" s="692">
        <v>45109</v>
      </c>
      <c r="F49" s="691">
        <f>E49+10</f>
        <v>45119</v>
      </c>
    </row>
    <row r="50" spans="1:8" ht="18" thickBot="1">
      <c r="A50" s="674"/>
      <c r="B50" s="707" t="s">
        <v>3476</v>
      </c>
      <c r="C50" s="707"/>
      <c r="D50" s="1219"/>
      <c r="E50" s="692">
        <f>E49+7</f>
        <v>45116</v>
      </c>
      <c r="F50" s="695">
        <f>E50+10</f>
        <v>45126</v>
      </c>
    </row>
    <row r="51" spans="1:8" ht="18" thickBot="1">
      <c r="A51" s="674"/>
      <c r="B51" s="707" t="s">
        <v>3475</v>
      </c>
      <c r="C51" s="707" t="s">
        <v>3474</v>
      </c>
      <c r="D51" s="1219"/>
      <c r="E51" s="692">
        <f>E50+7</f>
        <v>45123</v>
      </c>
      <c r="F51" s="695">
        <f>E51+10</f>
        <v>45133</v>
      </c>
    </row>
    <row r="52" spans="1:8" ht="18" thickBot="1">
      <c r="A52" s="674"/>
      <c r="B52" s="707" t="s">
        <v>3473</v>
      </c>
      <c r="C52" s="707" t="s">
        <v>3472</v>
      </c>
      <c r="D52" s="1219"/>
      <c r="E52" s="692">
        <v>45130</v>
      </c>
      <c r="F52" s="695">
        <v>45140</v>
      </c>
    </row>
    <row r="53" spans="1:8" ht="18" thickBot="1">
      <c r="A53" s="674"/>
      <c r="B53" s="707" t="s">
        <v>3471</v>
      </c>
      <c r="C53" s="707" t="s">
        <v>3470</v>
      </c>
      <c r="D53" s="1219"/>
      <c r="E53" s="692">
        <v>45137</v>
      </c>
      <c r="F53" s="695">
        <v>45147</v>
      </c>
    </row>
    <row r="54" spans="1:8" s="678" customFormat="1" ht="17.25">
      <c r="A54" s="1179" t="s">
        <v>175</v>
      </c>
      <c r="B54" s="1179"/>
      <c r="C54" s="724"/>
      <c r="D54" s="717"/>
      <c r="E54" s="717"/>
      <c r="F54" s="717"/>
      <c r="G54" s="701"/>
    </row>
    <row r="55" spans="1:8" ht="17.25">
      <c r="A55" s="674"/>
      <c r="B55" s="1186" t="s">
        <v>22</v>
      </c>
      <c r="C55" s="1186" t="s">
        <v>23</v>
      </c>
      <c r="D55" s="1186" t="s">
        <v>7</v>
      </c>
      <c r="E55" s="681" t="s">
        <v>3413</v>
      </c>
      <c r="F55" s="716" t="s">
        <v>175</v>
      </c>
    </row>
    <row r="56" spans="1:8" ht="18" thickBot="1">
      <c r="A56" s="674"/>
      <c r="B56" s="1186"/>
      <c r="C56" s="1186"/>
      <c r="D56" s="1186"/>
      <c r="E56" s="723" t="s">
        <v>26</v>
      </c>
      <c r="F56" s="722" t="s">
        <v>27</v>
      </c>
    </row>
    <row r="57" spans="1:8" ht="21" customHeight="1" thickBot="1">
      <c r="A57" s="674"/>
      <c r="B57" s="694" t="s">
        <v>3469</v>
      </c>
      <c r="C57" s="694" t="s">
        <v>1848</v>
      </c>
      <c r="D57" s="1202" t="s">
        <v>75</v>
      </c>
      <c r="E57" s="692">
        <v>45116</v>
      </c>
      <c r="F57" s="695">
        <f>E57+10</f>
        <v>45126</v>
      </c>
      <c r="H57" s="726"/>
    </row>
    <row r="58" spans="1:8" ht="18" thickBot="1">
      <c r="A58" s="674"/>
      <c r="B58" s="694" t="s">
        <v>3468</v>
      </c>
      <c r="C58" s="694" t="s">
        <v>3464</v>
      </c>
      <c r="D58" s="1203"/>
      <c r="E58" s="692">
        <f>E57+7</f>
        <v>45123</v>
      </c>
      <c r="F58" s="695">
        <f>E58+10</f>
        <v>45133</v>
      </c>
      <c r="G58" s="668" t="s">
        <v>3445</v>
      </c>
      <c r="H58" s="726"/>
    </row>
    <row r="59" spans="1:8" ht="18" thickBot="1">
      <c r="A59" s="674"/>
      <c r="B59" s="694" t="s">
        <v>3467</v>
      </c>
      <c r="C59" s="694" t="s">
        <v>3466</v>
      </c>
      <c r="D59" s="1203"/>
      <c r="E59" s="692">
        <f>E58+7</f>
        <v>45130</v>
      </c>
      <c r="F59" s="695">
        <f>E59+10</f>
        <v>45140</v>
      </c>
      <c r="G59" s="668" t="s">
        <v>621</v>
      </c>
      <c r="H59" s="726"/>
    </row>
    <row r="60" spans="1:8" ht="18" thickBot="1">
      <c r="A60" s="674"/>
      <c r="B60" s="694" t="s">
        <v>3465</v>
      </c>
      <c r="C60" s="694" t="s">
        <v>3464</v>
      </c>
      <c r="D60" s="1203"/>
      <c r="E60" s="692">
        <v>45137</v>
      </c>
      <c r="F60" s="692">
        <v>45049</v>
      </c>
      <c r="H60" s="726"/>
    </row>
    <row r="61" spans="1:8" ht="17.25">
      <c r="A61" s="1179" t="s">
        <v>3463</v>
      </c>
      <c r="B61" s="1179"/>
      <c r="C61" s="724"/>
      <c r="D61" s="717"/>
      <c r="E61" s="717"/>
      <c r="F61" s="717"/>
      <c r="H61" s="726"/>
    </row>
    <row r="62" spans="1:8" ht="17.25">
      <c r="A62" s="674"/>
      <c r="B62" s="1186" t="s">
        <v>22</v>
      </c>
      <c r="C62" s="1186" t="s">
        <v>23</v>
      </c>
      <c r="D62" s="1186" t="s">
        <v>7</v>
      </c>
      <c r="E62" s="681" t="s">
        <v>3413</v>
      </c>
      <c r="F62" s="716" t="s">
        <v>175</v>
      </c>
      <c r="H62" s="726"/>
    </row>
    <row r="63" spans="1:8" ht="18" thickBot="1">
      <c r="A63" s="674"/>
      <c r="B63" s="1186"/>
      <c r="C63" s="1186"/>
      <c r="D63" s="1186"/>
      <c r="E63" s="723" t="s">
        <v>26</v>
      </c>
      <c r="F63" s="722" t="s">
        <v>27</v>
      </c>
      <c r="H63" s="726"/>
    </row>
    <row r="64" spans="1:8" ht="18" thickBot="1">
      <c r="A64" s="674"/>
      <c r="B64" s="694" t="s">
        <v>3462</v>
      </c>
      <c r="C64" s="693" t="s">
        <v>3461</v>
      </c>
      <c r="D64" s="1202" t="s">
        <v>129</v>
      </c>
      <c r="E64" s="692">
        <v>45109</v>
      </c>
      <c r="F64" s="695">
        <f>E64+10</f>
        <v>45119</v>
      </c>
      <c r="H64" s="726"/>
    </row>
    <row r="65" spans="1:8" ht="18" thickBot="1">
      <c r="A65" s="674"/>
      <c r="B65" s="694" t="s">
        <v>3455</v>
      </c>
      <c r="C65" s="693" t="s">
        <v>3460</v>
      </c>
      <c r="D65" s="1203"/>
      <c r="E65" s="692">
        <f>E64+7</f>
        <v>45116</v>
      </c>
      <c r="F65" s="695">
        <f>E65+10</f>
        <v>45126</v>
      </c>
      <c r="H65" s="726"/>
    </row>
    <row r="66" spans="1:8" ht="18" thickBot="1">
      <c r="A66" s="674"/>
      <c r="B66" s="694" t="s">
        <v>3459</v>
      </c>
      <c r="C66" s="693" t="s">
        <v>3458</v>
      </c>
      <c r="D66" s="1203"/>
      <c r="E66" s="692">
        <f>E65+7</f>
        <v>45123</v>
      </c>
      <c r="F66" s="695">
        <f>E66+10</f>
        <v>45133</v>
      </c>
      <c r="H66" s="726"/>
    </row>
    <row r="67" spans="1:8" ht="18" thickBot="1">
      <c r="A67" s="674"/>
      <c r="B67" s="694" t="s">
        <v>3457</v>
      </c>
      <c r="C67" s="693" t="s">
        <v>3456</v>
      </c>
      <c r="D67" s="1203"/>
      <c r="E67" s="691">
        <v>45130</v>
      </c>
      <c r="F67" s="695">
        <v>45140</v>
      </c>
      <c r="H67" s="726"/>
    </row>
    <row r="68" spans="1:8" ht="18" thickBot="1">
      <c r="A68" s="674"/>
      <c r="B68" s="694" t="s">
        <v>3455</v>
      </c>
      <c r="C68" s="693" t="s">
        <v>3454</v>
      </c>
      <c r="D68" s="1203"/>
      <c r="E68" s="691">
        <v>45137</v>
      </c>
      <c r="F68" s="695">
        <v>45147</v>
      </c>
      <c r="H68" s="726"/>
    </row>
    <row r="69" spans="1:8" s="678" customFormat="1" ht="17.25">
      <c r="A69" s="1179" t="s">
        <v>3453</v>
      </c>
      <c r="B69" s="1179"/>
      <c r="C69" s="724"/>
      <c r="D69" s="717"/>
      <c r="E69" s="717"/>
      <c r="F69" s="717"/>
      <c r="G69" s="701"/>
    </row>
    <row r="70" spans="1:8" s="678" customFormat="1" ht="17.25">
      <c r="A70" s="725"/>
      <c r="B70" s="1186" t="s">
        <v>22</v>
      </c>
      <c r="C70" s="1186" t="s">
        <v>23</v>
      </c>
      <c r="D70" s="1186" t="s">
        <v>7</v>
      </c>
      <c r="E70" s="681" t="s">
        <v>3413</v>
      </c>
      <c r="F70" s="716" t="s">
        <v>2424</v>
      </c>
      <c r="G70" s="701"/>
    </row>
    <row r="71" spans="1:8" s="678" customFormat="1" ht="18" thickBot="1">
      <c r="A71" s="725"/>
      <c r="B71" s="1186"/>
      <c r="C71" s="1186"/>
      <c r="D71" s="1186"/>
      <c r="E71" s="723" t="s">
        <v>26</v>
      </c>
      <c r="F71" s="722" t="s">
        <v>27</v>
      </c>
      <c r="G71" s="701"/>
    </row>
    <row r="72" spans="1:8" s="678" customFormat="1" ht="18" thickBot="1">
      <c r="A72" s="725"/>
      <c r="B72" s="713" t="s">
        <v>3452</v>
      </c>
      <c r="C72" s="715" t="s">
        <v>3451</v>
      </c>
      <c r="D72" s="1202" t="s">
        <v>129</v>
      </c>
      <c r="E72" s="692">
        <v>45120</v>
      </c>
      <c r="F72" s="695">
        <f>E72+17</f>
        <v>45137</v>
      </c>
      <c r="G72" s="701"/>
    </row>
    <row r="73" spans="1:8" s="678" customFormat="1" ht="18" thickBot="1">
      <c r="A73" s="725"/>
      <c r="B73" s="713" t="s">
        <v>3450</v>
      </c>
      <c r="C73" s="713" t="s">
        <v>3449</v>
      </c>
      <c r="D73" s="1203"/>
      <c r="E73" s="692">
        <f>E72+7</f>
        <v>45127</v>
      </c>
      <c r="F73" s="695">
        <f>E73+17</f>
        <v>45144</v>
      </c>
      <c r="G73" s="701"/>
    </row>
    <row r="74" spans="1:8" ht="18" thickBot="1">
      <c r="A74" s="674"/>
      <c r="B74" s="713" t="s">
        <v>210</v>
      </c>
      <c r="C74" s="713" t="s">
        <v>3448</v>
      </c>
      <c r="D74" s="1203"/>
      <c r="E74" s="692">
        <f>E73+7</f>
        <v>45134</v>
      </c>
      <c r="F74" s="695">
        <f>E74+17</f>
        <v>45151</v>
      </c>
    </row>
    <row r="75" spans="1:8" s="678" customFormat="1" ht="17.25">
      <c r="A75" s="1179" t="s">
        <v>3447</v>
      </c>
      <c r="B75" s="1179"/>
      <c r="C75" s="724"/>
      <c r="D75" s="717"/>
      <c r="E75" s="724"/>
      <c r="F75" s="717"/>
      <c r="G75" s="701"/>
    </row>
    <row r="76" spans="1:8" ht="17.25">
      <c r="A76" s="677"/>
      <c r="B76" s="1186" t="s">
        <v>22</v>
      </c>
      <c r="C76" s="1186" t="s">
        <v>23</v>
      </c>
      <c r="D76" s="1186" t="s">
        <v>7</v>
      </c>
      <c r="E76" s="681" t="s">
        <v>3413</v>
      </c>
      <c r="F76" s="716" t="s">
        <v>230</v>
      </c>
    </row>
    <row r="77" spans="1:8" ht="18" thickBot="1">
      <c r="A77" s="677"/>
      <c r="B77" s="1186"/>
      <c r="C77" s="1186"/>
      <c r="D77" s="1186"/>
      <c r="E77" s="723" t="s">
        <v>26</v>
      </c>
      <c r="F77" s="722" t="s">
        <v>27</v>
      </c>
    </row>
    <row r="78" spans="1:8" ht="18" thickBot="1">
      <c r="A78" s="677"/>
      <c r="B78" s="713" t="s">
        <v>3437</v>
      </c>
      <c r="C78" s="713" t="s">
        <v>3446</v>
      </c>
      <c r="D78" s="1202" t="s">
        <v>129</v>
      </c>
      <c r="E78" s="691">
        <v>45108</v>
      </c>
      <c r="F78" s="691">
        <v>45130</v>
      </c>
      <c r="G78" s="668" t="s">
        <v>3445</v>
      </c>
    </row>
    <row r="79" spans="1:8" ht="18" thickBot="1">
      <c r="A79" s="677"/>
      <c r="B79" s="713" t="s">
        <v>3444</v>
      </c>
      <c r="C79" s="713" t="s">
        <v>3443</v>
      </c>
      <c r="D79" s="1203"/>
      <c r="E79" s="691">
        <f>E78+7</f>
        <v>45115</v>
      </c>
      <c r="F79" s="691">
        <v>45137</v>
      </c>
      <c r="G79" s="668" t="s">
        <v>3442</v>
      </c>
    </row>
    <row r="80" spans="1:8" ht="18" thickBot="1">
      <c r="A80" s="677"/>
      <c r="B80" s="713" t="s">
        <v>3441</v>
      </c>
      <c r="C80" s="713" t="s">
        <v>3440</v>
      </c>
      <c r="D80" s="1203"/>
      <c r="E80" s="691">
        <f>E79+7</f>
        <v>45122</v>
      </c>
      <c r="F80" s="691">
        <v>45144</v>
      </c>
    </row>
    <row r="81" spans="1:10" ht="18" thickBot="1">
      <c r="A81" s="677"/>
      <c r="B81" s="713" t="s">
        <v>3439</v>
      </c>
      <c r="C81" s="713" t="s">
        <v>3438</v>
      </c>
      <c r="D81" s="1203"/>
      <c r="E81" s="691">
        <v>45129</v>
      </c>
      <c r="F81" s="691">
        <v>45151</v>
      </c>
    </row>
    <row r="82" spans="1:10" ht="18" thickBot="1">
      <c r="A82" s="677"/>
      <c r="B82" s="713" t="s">
        <v>3437</v>
      </c>
      <c r="C82" s="713" t="s">
        <v>3436</v>
      </c>
      <c r="D82" s="1203"/>
      <c r="E82" s="691">
        <v>45136</v>
      </c>
      <c r="F82" s="691">
        <v>45158</v>
      </c>
    </row>
    <row r="83" spans="1:10" s="719" customFormat="1" ht="16.5">
      <c r="A83" s="686" t="s">
        <v>105</v>
      </c>
      <c r="B83" s="721"/>
      <c r="C83" s="721"/>
      <c r="D83" s="686"/>
      <c r="E83" s="686"/>
      <c r="F83" s="686"/>
      <c r="G83" s="720"/>
    </row>
    <row r="84" spans="1:10" s="678" customFormat="1" ht="17.25">
      <c r="A84" s="1179" t="s">
        <v>106</v>
      </c>
      <c r="B84" s="1179"/>
      <c r="C84" s="718"/>
      <c r="D84" s="717"/>
      <c r="E84" s="686"/>
      <c r="F84" s="686"/>
    </row>
    <row r="85" spans="1:10" ht="17.25">
      <c r="A85" s="677"/>
      <c r="B85" s="1186" t="s">
        <v>22</v>
      </c>
      <c r="C85" s="1186" t="s">
        <v>23</v>
      </c>
      <c r="D85" s="1186" t="s">
        <v>7</v>
      </c>
      <c r="E85" s="681" t="s">
        <v>3413</v>
      </c>
      <c r="F85" s="716" t="s">
        <v>107</v>
      </c>
      <c r="G85" s="684"/>
    </row>
    <row r="86" spans="1:10" ht="18" thickBot="1">
      <c r="A86" s="677"/>
      <c r="B86" s="1186"/>
      <c r="C86" s="1196"/>
      <c r="D86" s="1196"/>
      <c r="E86" s="681" t="s">
        <v>26</v>
      </c>
      <c r="F86" s="716" t="s">
        <v>27</v>
      </c>
    </row>
    <row r="87" spans="1:10" ht="18" thickBot="1">
      <c r="A87" s="677"/>
      <c r="B87" s="715" t="s">
        <v>3435</v>
      </c>
      <c r="C87" s="713" t="s">
        <v>3434</v>
      </c>
      <c r="D87" s="1198" t="s">
        <v>137</v>
      </c>
      <c r="E87" s="691">
        <v>45109</v>
      </c>
      <c r="F87" s="711">
        <f>E87+25</f>
        <v>45134</v>
      </c>
    </row>
    <row r="88" spans="1:10" ht="18" thickBot="1">
      <c r="A88" s="677"/>
      <c r="B88" s="714" t="s">
        <v>3433</v>
      </c>
      <c r="C88" s="713" t="s">
        <v>3432</v>
      </c>
      <c r="D88" s="1199"/>
      <c r="E88" s="691">
        <f>E87+11</f>
        <v>45120</v>
      </c>
      <c r="F88" s="711">
        <f>E88+25</f>
        <v>45145</v>
      </c>
    </row>
    <row r="89" spans="1:10" ht="18" thickBot="1">
      <c r="A89" s="677"/>
      <c r="B89" s="714" t="s">
        <v>3430</v>
      </c>
      <c r="C89" s="713" t="s">
        <v>3431</v>
      </c>
      <c r="D89" s="1199"/>
      <c r="E89" s="691">
        <f>E88+6</f>
        <v>45126</v>
      </c>
      <c r="F89" s="711">
        <f>E89+25</f>
        <v>45151</v>
      </c>
    </row>
    <row r="90" spans="1:10" ht="18" thickBot="1">
      <c r="A90" s="677"/>
      <c r="B90" s="714" t="s">
        <v>3430</v>
      </c>
      <c r="C90" s="713" t="s">
        <v>3429</v>
      </c>
      <c r="D90" s="712"/>
      <c r="E90" s="691">
        <f>E89+7</f>
        <v>45133</v>
      </c>
      <c r="F90" s="711">
        <f>F89+25</f>
        <v>45176</v>
      </c>
    </row>
    <row r="91" spans="1:10" s="678" customFormat="1" ht="17.25">
      <c r="A91" s="706" t="s">
        <v>226</v>
      </c>
      <c r="B91" s="704"/>
      <c r="C91" s="710"/>
      <c r="D91" s="703"/>
      <c r="E91" s="686"/>
      <c r="F91" s="686"/>
      <c r="G91" s="701"/>
    </row>
    <row r="92" spans="1:10" ht="18" thickBot="1">
      <c r="A92" s="674"/>
      <c r="B92" s="1186" t="s">
        <v>22</v>
      </c>
      <c r="C92" s="1186" t="s">
        <v>23</v>
      </c>
      <c r="D92" s="1186" t="s">
        <v>7</v>
      </c>
      <c r="E92" s="699" t="s">
        <v>3413</v>
      </c>
      <c r="F92" s="698" t="s">
        <v>226</v>
      </c>
    </row>
    <row r="93" spans="1:10" ht="18" thickBot="1">
      <c r="A93" s="674"/>
      <c r="B93" s="1186"/>
      <c r="C93" s="1186"/>
      <c r="D93" s="1186"/>
      <c r="E93" s="696" t="s">
        <v>26</v>
      </c>
      <c r="F93" s="695" t="s">
        <v>27</v>
      </c>
      <c r="J93" s="1214"/>
    </row>
    <row r="94" spans="1:10" ht="18" thickBot="1">
      <c r="A94" s="674"/>
      <c r="B94" s="676" t="s">
        <v>3427</v>
      </c>
      <c r="C94" s="707" t="s">
        <v>305</v>
      </c>
      <c r="D94" s="1200" t="s">
        <v>3428</v>
      </c>
      <c r="E94" s="691">
        <v>45109</v>
      </c>
      <c r="F94" s="695">
        <f>E94+2</f>
        <v>45111</v>
      </c>
      <c r="J94" s="1215"/>
    </row>
    <row r="95" spans="1:10" ht="18" thickBot="1">
      <c r="A95" s="674"/>
      <c r="B95" s="676" t="s">
        <v>3427</v>
      </c>
      <c r="C95" s="707" t="s">
        <v>307</v>
      </c>
      <c r="D95" s="1201"/>
      <c r="E95" s="691">
        <f>E94+7</f>
        <v>45116</v>
      </c>
      <c r="F95" s="695">
        <f>E95+2</f>
        <v>45118</v>
      </c>
      <c r="J95" s="1214"/>
    </row>
    <row r="96" spans="1:10" ht="18" thickBot="1">
      <c r="A96" s="674"/>
      <c r="B96" s="676" t="s">
        <v>3427</v>
      </c>
      <c r="C96" s="707" t="s">
        <v>313</v>
      </c>
      <c r="D96" s="1201"/>
      <c r="E96" s="691">
        <f>E95+7</f>
        <v>45123</v>
      </c>
      <c r="F96" s="695">
        <f>E96+2</f>
        <v>45125</v>
      </c>
      <c r="J96" s="1215"/>
    </row>
    <row r="97" spans="1:10" ht="18" thickBot="1">
      <c r="A97" s="674"/>
      <c r="B97" s="676" t="s">
        <v>3427</v>
      </c>
      <c r="C97" s="707" t="s">
        <v>414</v>
      </c>
      <c r="D97" s="1201"/>
      <c r="E97" s="691">
        <f>E96+7</f>
        <v>45130</v>
      </c>
      <c r="F97" s="695">
        <f>E97+2</f>
        <v>45132</v>
      </c>
      <c r="J97" s="709"/>
    </row>
    <row r="98" spans="1:10" ht="18" thickBot="1">
      <c r="A98" s="674"/>
      <c r="B98" s="676" t="s">
        <v>3427</v>
      </c>
      <c r="C98" s="707" t="s">
        <v>415</v>
      </c>
      <c r="D98" s="673"/>
      <c r="E98" s="691">
        <f>E97+7</f>
        <v>45137</v>
      </c>
      <c r="F98" s="695">
        <f>E98+2</f>
        <v>45139</v>
      </c>
      <c r="J98" s="709"/>
    </row>
    <row r="99" spans="1:10" s="678" customFormat="1" ht="18" thickBot="1">
      <c r="A99" s="706" t="s">
        <v>228</v>
      </c>
      <c r="B99" s="704"/>
      <c r="C99" s="704"/>
      <c r="D99" s="703"/>
      <c r="E99" s="702"/>
      <c r="F99" s="702"/>
      <c r="G99" s="701"/>
      <c r="J99" s="708"/>
    </row>
    <row r="100" spans="1:10" ht="17.25">
      <c r="A100" s="674"/>
      <c r="B100" s="1186" t="s">
        <v>22</v>
      </c>
      <c r="C100" s="1186" t="s">
        <v>23</v>
      </c>
      <c r="D100" s="1186" t="s">
        <v>7</v>
      </c>
      <c r="E100" s="699" t="s">
        <v>3413</v>
      </c>
      <c r="F100" s="698" t="s">
        <v>228</v>
      </c>
    </row>
    <row r="101" spans="1:10" ht="18" thickBot="1">
      <c r="A101" s="674"/>
      <c r="B101" s="1186"/>
      <c r="C101" s="1186"/>
      <c r="D101" s="1186"/>
      <c r="E101" s="696" t="s">
        <v>26</v>
      </c>
      <c r="F101" s="695" t="s">
        <v>27</v>
      </c>
    </row>
    <row r="102" spans="1:10" ht="18" thickBot="1">
      <c r="A102" s="674"/>
      <c r="B102" s="676" t="s">
        <v>3424</v>
      </c>
      <c r="C102" s="707" t="s">
        <v>3426</v>
      </c>
      <c r="D102" s="1204" t="s">
        <v>91</v>
      </c>
      <c r="E102" s="691">
        <v>45108</v>
      </c>
      <c r="F102" s="691">
        <f>E102+2</f>
        <v>45110</v>
      </c>
    </row>
    <row r="103" spans="1:10" ht="18" thickBot="1">
      <c r="A103" s="674"/>
      <c r="B103" s="676" t="s">
        <v>3424</v>
      </c>
      <c r="C103" s="707" t="s">
        <v>3425</v>
      </c>
      <c r="D103" s="1204"/>
      <c r="E103" s="691">
        <f>E102+7</f>
        <v>45115</v>
      </c>
      <c r="F103" s="691">
        <f>E103+2</f>
        <v>45117</v>
      </c>
    </row>
    <row r="104" spans="1:10" ht="18" thickBot="1">
      <c r="A104" s="674"/>
      <c r="B104" s="676" t="s">
        <v>3424</v>
      </c>
      <c r="C104" s="707" t="s">
        <v>313</v>
      </c>
      <c r="D104" s="1204"/>
      <c r="E104" s="691">
        <f>E103+7</f>
        <v>45122</v>
      </c>
      <c r="F104" s="691">
        <f>E104+2</f>
        <v>45124</v>
      </c>
    </row>
    <row r="105" spans="1:10" ht="18" thickBot="1">
      <c r="A105" s="674"/>
      <c r="B105" s="676" t="s">
        <v>3424</v>
      </c>
      <c r="C105" s="707" t="s">
        <v>414</v>
      </c>
      <c r="D105" s="1204"/>
      <c r="E105" s="691">
        <f>E104+7</f>
        <v>45129</v>
      </c>
      <c r="F105" s="691">
        <f>E105+2</f>
        <v>45131</v>
      </c>
    </row>
    <row r="106" spans="1:10" ht="18" thickBot="1">
      <c r="A106" s="674"/>
      <c r="B106" s="676" t="s">
        <v>3424</v>
      </c>
      <c r="C106" s="707" t="s">
        <v>3423</v>
      </c>
      <c r="E106" s="691">
        <f>E105+7</f>
        <v>45136</v>
      </c>
      <c r="F106" s="691">
        <f>E106+2</f>
        <v>45138</v>
      </c>
    </row>
    <row r="107" spans="1:10" ht="17.25">
      <c r="A107" s="706" t="s">
        <v>2805</v>
      </c>
      <c r="B107" s="705"/>
      <c r="C107" s="704"/>
      <c r="D107" s="703"/>
      <c r="E107" s="702"/>
      <c r="F107" s="702"/>
      <c r="G107" s="701"/>
    </row>
    <row r="108" spans="1:10" ht="17.25">
      <c r="A108" s="674"/>
      <c r="B108" s="1186" t="s">
        <v>22</v>
      </c>
      <c r="C108" s="1196" t="s">
        <v>23</v>
      </c>
      <c r="D108" s="700" t="s">
        <v>7</v>
      </c>
      <c r="E108" s="699" t="s">
        <v>3413</v>
      </c>
      <c r="F108" s="698" t="s">
        <v>2805</v>
      </c>
    </row>
    <row r="109" spans="1:10" ht="18" thickBot="1">
      <c r="A109" s="674"/>
      <c r="B109" s="1186"/>
      <c r="C109" s="1197"/>
      <c r="D109" s="697"/>
      <c r="E109" s="696" t="s">
        <v>26</v>
      </c>
      <c r="F109" s="695" t="s">
        <v>27</v>
      </c>
    </row>
    <row r="110" spans="1:10" ht="18" thickBot="1">
      <c r="A110" s="674"/>
      <c r="B110" s="694" t="s">
        <v>3421</v>
      </c>
      <c r="C110" s="693" t="s">
        <v>170</v>
      </c>
      <c r="D110" s="1202" t="s">
        <v>184</v>
      </c>
      <c r="E110" s="692">
        <v>45109</v>
      </c>
      <c r="F110" s="691">
        <f>E110+7</f>
        <v>45116</v>
      </c>
    </row>
    <row r="111" spans="1:10" ht="18" thickBot="1">
      <c r="A111" s="674"/>
      <c r="B111" s="694" t="s">
        <v>3422</v>
      </c>
      <c r="C111" s="693" t="s">
        <v>179</v>
      </c>
      <c r="D111" s="1205"/>
      <c r="E111" s="692">
        <f>E110+14</f>
        <v>45123</v>
      </c>
      <c r="F111" s="691">
        <f>E111+7</f>
        <v>45130</v>
      </c>
    </row>
    <row r="112" spans="1:10" ht="18" thickBot="1">
      <c r="A112" s="674"/>
      <c r="B112" s="694" t="s">
        <v>3421</v>
      </c>
      <c r="C112" s="693" t="s">
        <v>3420</v>
      </c>
      <c r="D112" s="1205"/>
      <c r="E112" s="692">
        <f>E111+7</f>
        <v>45130</v>
      </c>
      <c r="F112" s="691">
        <f>E112+7</f>
        <v>45137</v>
      </c>
    </row>
    <row r="113" spans="1:7" s="690" customFormat="1" ht="17.25">
      <c r="A113" s="686" t="s">
        <v>112</v>
      </c>
      <c r="B113" s="686"/>
      <c r="C113" s="686"/>
      <c r="D113" s="686"/>
      <c r="E113" s="686"/>
      <c r="F113" s="689"/>
      <c r="G113" s="688"/>
    </row>
    <row r="114" spans="1:7" s="687" customFormat="1" ht="17.25">
      <c r="A114" s="686" t="s">
        <v>2</v>
      </c>
      <c r="B114" s="686"/>
      <c r="C114" s="686"/>
      <c r="D114" s="686"/>
      <c r="E114" s="686"/>
      <c r="F114" s="689"/>
      <c r="G114" s="688"/>
    </row>
    <row r="115" spans="1:7" ht="17.25">
      <c r="A115" s="677"/>
      <c r="B115" s="1192" t="s">
        <v>22</v>
      </c>
      <c r="C115" s="1192" t="s">
        <v>23</v>
      </c>
      <c r="D115" s="1181" t="s">
        <v>7</v>
      </c>
      <c r="E115" s="681" t="s">
        <v>3413</v>
      </c>
      <c r="F115" s="679" t="s">
        <v>123</v>
      </c>
      <c r="G115" s="684"/>
    </row>
    <row r="116" spans="1:7" ht="17.25">
      <c r="A116" s="677"/>
      <c r="B116" s="1193"/>
      <c r="C116" s="1193"/>
      <c r="D116" s="1195"/>
      <c r="E116" s="679" t="s">
        <v>26</v>
      </c>
      <c r="F116" s="679" t="s">
        <v>27</v>
      </c>
    </row>
    <row r="117" spans="1:7" ht="17.25">
      <c r="A117" s="677"/>
      <c r="B117" s="676" t="s">
        <v>3416</v>
      </c>
      <c r="C117" s="676" t="s">
        <v>3419</v>
      </c>
      <c r="D117" s="1206" t="s">
        <v>3039</v>
      </c>
      <c r="E117" s="675">
        <v>45109</v>
      </c>
      <c r="F117" s="683">
        <f>E117+40</f>
        <v>45149</v>
      </c>
    </row>
    <row r="118" spans="1:7" ht="17.25">
      <c r="A118" s="677"/>
      <c r="B118" s="676" t="s">
        <v>3416</v>
      </c>
      <c r="C118" s="676" t="s">
        <v>3418</v>
      </c>
      <c r="D118" s="1207"/>
      <c r="E118" s="675">
        <f>E117+7</f>
        <v>45116</v>
      </c>
      <c r="F118" s="683">
        <f>E118+40</f>
        <v>45156</v>
      </c>
    </row>
    <row r="119" spans="1:7" ht="17.25">
      <c r="A119" s="677"/>
      <c r="B119" s="676" t="s">
        <v>3416</v>
      </c>
      <c r="C119" s="676" t="s">
        <v>3417</v>
      </c>
      <c r="D119" s="1207"/>
      <c r="E119" s="675">
        <f>E118+7</f>
        <v>45123</v>
      </c>
      <c r="F119" s="683">
        <f>E119+40</f>
        <v>45163</v>
      </c>
    </row>
    <row r="120" spans="1:7" ht="17.25">
      <c r="A120" s="677"/>
      <c r="B120" s="676" t="s">
        <v>3416</v>
      </c>
      <c r="C120" s="676" t="s">
        <v>3415</v>
      </c>
      <c r="D120" s="1207"/>
      <c r="E120" s="675">
        <f>E119+7</f>
        <v>45130</v>
      </c>
      <c r="F120" s="683">
        <f>E120+40</f>
        <v>45170</v>
      </c>
    </row>
    <row r="121" spans="1:7" ht="17.25">
      <c r="A121" s="686" t="s">
        <v>117</v>
      </c>
      <c r="B121" s="686"/>
      <c r="C121" s="686"/>
      <c r="D121" s="686"/>
      <c r="E121" s="675" t="s">
        <v>621</v>
      </c>
      <c r="F121" s="685"/>
    </row>
    <row r="122" spans="1:7" s="678" customFormat="1" ht="17.25">
      <c r="A122" s="677"/>
      <c r="B122" s="1192" t="s">
        <v>22</v>
      </c>
      <c r="C122" s="1192" t="s">
        <v>23</v>
      </c>
      <c r="D122" s="1181" t="s">
        <v>7</v>
      </c>
      <c r="E122" s="681" t="s">
        <v>3413</v>
      </c>
      <c r="F122" s="679" t="s">
        <v>117</v>
      </c>
    </row>
    <row r="123" spans="1:7" ht="17.25">
      <c r="A123" s="677"/>
      <c r="B123" s="1193"/>
      <c r="C123" s="1193"/>
      <c r="D123" s="1195"/>
      <c r="E123" s="679" t="s">
        <v>26</v>
      </c>
      <c r="F123" s="679" t="s">
        <v>27</v>
      </c>
      <c r="G123" s="684"/>
    </row>
    <row r="124" spans="1:7" ht="17.25" customHeight="1">
      <c r="A124" s="677"/>
      <c r="B124" s="676" t="s">
        <v>3416</v>
      </c>
      <c r="C124" s="676" t="s">
        <v>3419</v>
      </c>
      <c r="D124" s="1208" t="s">
        <v>3039</v>
      </c>
      <c r="E124" s="675">
        <v>45109</v>
      </c>
      <c r="F124" s="683">
        <f>E124+40</f>
        <v>45149</v>
      </c>
    </row>
    <row r="125" spans="1:7" ht="17.25">
      <c r="A125" s="677"/>
      <c r="B125" s="676" t="s">
        <v>3416</v>
      </c>
      <c r="C125" s="676" t="s">
        <v>3418</v>
      </c>
      <c r="D125" s="1209"/>
      <c r="E125" s="675">
        <f>E124+7</f>
        <v>45116</v>
      </c>
      <c r="F125" s="683">
        <f>E125+40</f>
        <v>45156</v>
      </c>
    </row>
    <row r="126" spans="1:7" ht="17.25">
      <c r="A126" s="677"/>
      <c r="B126" s="676" t="s">
        <v>3416</v>
      </c>
      <c r="C126" s="676" t="s">
        <v>3417</v>
      </c>
      <c r="D126" s="1209"/>
      <c r="E126" s="675">
        <f>E125+7</f>
        <v>45123</v>
      </c>
      <c r="F126" s="683">
        <f>E126+40</f>
        <v>45163</v>
      </c>
    </row>
    <row r="127" spans="1:7" ht="17.25">
      <c r="A127" s="677"/>
      <c r="B127" s="676" t="s">
        <v>3416</v>
      </c>
      <c r="C127" s="676" t="s">
        <v>3415</v>
      </c>
      <c r="D127" s="1209"/>
      <c r="E127" s="675">
        <f>E126+7</f>
        <v>45130</v>
      </c>
      <c r="F127" s="683">
        <f>E127+40</f>
        <v>45170</v>
      </c>
    </row>
    <row r="128" spans="1:7" ht="16.5">
      <c r="A128" s="1191" t="s">
        <v>126</v>
      </c>
      <c r="B128" s="1191"/>
      <c r="C128" s="1191"/>
      <c r="D128" s="1191"/>
      <c r="E128" s="1191"/>
      <c r="F128" s="1191"/>
      <c r="G128" s="682"/>
    </row>
    <row r="129" spans="1:7" ht="12.75" customHeight="1">
      <c r="A129" s="1184" t="s">
        <v>3414</v>
      </c>
      <c r="B129" s="1184"/>
      <c r="C129" s="1184"/>
      <c r="D129" s="1184"/>
      <c r="E129" s="1184"/>
      <c r="F129" s="1184"/>
      <c r="G129" s="682"/>
    </row>
    <row r="130" spans="1:7" ht="17.25" hidden="1">
      <c r="A130" s="677"/>
      <c r="B130" s="1194" t="s">
        <v>22</v>
      </c>
      <c r="C130" s="1194" t="s">
        <v>23</v>
      </c>
      <c r="D130" s="1180" t="s">
        <v>7</v>
      </c>
      <c r="E130" s="681" t="s">
        <v>3413</v>
      </c>
      <c r="F130" s="680" t="s">
        <v>128</v>
      </c>
    </row>
    <row r="131" spans="1:7" ht="17.25">
      <c r="A131" s="677"/>
      <c r="B131" s="1194"/>
      <c r="C131" s="1194"/>
      <c r="D131" s="1181"/>
      <c r="E131" s="679" t="s">
        <v>26</v>
      </c>
      <c r="F131" s="679" t="s">
        <v>3412</v>
      </c>
      <c r="G131" s="679" t="s">
        <v>3411</v>
      </c>
    </row>
    <row r="132" spans="1:7" ht="17.25">
      <c r="A132" s="677"/>
      <c r="B132" s="676" t="s">
        <v>3410</v>
      </c>
      <c r="C132" s="676" t="s">
        <v>3409</v>
      </c>
      <c r="D132" s="1208" t="s">
        <v>3039</v>
      </c>
      <c r="E132" s="675">
        <v>45109</v>
      </c>
      <c r="F132" s="675">
        <f>E132+30</f>
        <v>45139</v>
      </c>
      <c r="G132" s="675">
        <f>E132+40</f>
        <v>45149</v>
      </c>
    </row>
    <row r="133" spans="1:7" s="678" customFormat="1" ht="17.25">
      <c r="A133" s="677"/>
      <c r="B133" s="676" t="s">
        <v>3408</v>
      </c>
      <c r="C133" s="676" t="s">
        <v>3406</v>
      </c>
      <c r="D133" s="1209"/>
      <c r="E133" s="675">
        <f>E132+5</f>
        <v>45114</v>
      </c>
      <c r="F133" s="675">
        <f t="shared" ref="F133:G135" si="0">F132+7</f>
        <v>45146</v>
      </c>
      <c r="G133" s="675">
        <f t="shared" si="0"/>
        <v>45156</v>
      </c>
    </row>
    <row r="134" spans="1:7" ht="17.25">
      <c r="A134" s="677"/>
      <c r="B134" s="676" t="s">
        <v>3407</v>
      </c>
      <c r="C134" s="676" t="s">
        <v>3406</v>
      </c>
      <c r="D134" s="1209"/>
      <c r="E134" s="675">
        <f>E133+10</f>
        <v>45124</v>
      </c>
      <c r="F134" s="675">
        <f t="shared" si="0"/>
        <v>45153</v>
      </c>
      <c r="G134" s="675">
        <f t="shared" si="0"/>
        <v>45163</v>
      </c>
    </row>
    <row r="135" spans="1:7" ht="17.25">
      <c r="B135" s="676" t="s">
        <v>3405</v>
      </c>
      <c r="C135" s="676" t="s">
        <v>3404</v>
      </c>
      <c r="D135" s="1209"/>
      <c r="E135" s="675">
        <f>E134+6</f>
        <v>45130</v>
      </c>
      <c r="F135" s="675">
        <f t="shared" si="0"/>
        <v>45160</v>
      </c>
      <c r="G135" s="675">
        <f t="shared" si="0"/>
        <v>45170</v>
      </c>
    </row>
    <row r="136" spans="1:7">
      <c r="B136" s="668"/>
      <c r="C136" s="668"/>
      <c r="E136" s="668"/>
      <c r="F136" s="668"/>
    </row>
    <row r="137" spans="1:7">
      <c r="B137" s="668"/>
      <c r="C137" s="668"/>
      <c r="E137" s="668"/>
      <c r="F137" s="668"/>
    </row>
    <row r="138" spans="1:7" ht="17.25">
      <c r="A138" s="674"/>
      <c r="B138" s="668"/>
      <c r="C138" s="668"/>
      <c r="E138" s="668"/>
      <c r="F138" s="668"/>
    </row>
    <row r="139" spans="1:7">
      <c r="B139" s="668"/>
      <c r="C139" s="668"/>
      <c r="E139" s="668"/>
      <c r="F139" s="668"/>
    </row>
    <row r="140" spans="1:7">
      <c r="B140" s="668"/>
      <c r="C140" s="668"/>
      <c r="E140" s="668"/>
      <c r="F140" s="668"/>
    </row>
    <row r="141" spans="1:7">
      <c r="B141" s="668"/>
      <c r="C141" s="668"/>
      <c r="E141" s="668"/>
      <c r="F141" s="668"/>
    </row>
    <row r="142" spans="1:7">
      <c r="B142" s="668"/>
      <c r="C142" s="668"/>
      <c r="E142" s="668"/>
      <c r="F142" s="668"/>
    </row>
    <row r="143" spans="1:7">
      <c r="B143" s="668"/>
      <c r="C143" s="668"/>
      <c r="E143" s="668"/>
      <c r="F143" s="668"/>
    </row>
    <row r="144" spans="1:7">
      <c r="B144" s="668"/>
      <c r="C144" s="668"/>
      <c r="E144" s="668"/>
      <c r="F144" s="668"/>
    </row>
    <row r="145" spans="2:6" ht="17.25">
      <c r="B145" s="673"/>
      <c r="C145" s="673"/>
      <c r="D145" s="672"/>
      <c r="E145" s="671"/>
      <c r="F145" s="671"/>
    </row>
  </sheetData>
  <mergeCells count="95">
    <mergeCell ref="D132:D135"/>
    <mergeCell ref="J33:J36"/>
    <mergeCell ref="J93:J94"/>
    <mergeCell ref="J95:J96"/>
    <mergeCell ref="K33:K36"/>
    <mergeCell ref="D41:D45"/>
    <mergeCell ref="D49:D53"/>
    <mergeCell ref="D64:D68"/>
    <mergeCell ref="D78:D82"/>
    <mergeCell ref="D34:D37"/>
    <mergeCell ref="D39:D40"/>
    <mergeCell ref="N35:N36"/>
    <mergeCell ref="O35:O36"/>
    <mergeCell ref="P35:P36"/>
    <mergeCell ref="Q33:Q40"/>
    <mergeCell ref="D130:D131"/>
    <mergeCell ref="L33:L34"/>
    <mergeCell ref="M33:M36"/>
    <mergeCell ref="D62:D63"/>
    <mergeCell ref="D70:D71"/>
    <mergeCell ref="D72:D74"/>
    <mergeCell ref="D76:D77"/>
    <mergeCell ref="D102:D105"/>
    <mergeCell ref="A129:F129"/>
    <mergeCell ref="D85:D86"/>
    <mergeCell ref="D87:D89"/>
    <mergeCell ref="D92:D93"/>
    <mergeCell ref="D94:D97"/>
    <mergeCell ref="D100:D101"/>
    <mergeCell ref="D110:D112"/>
    <mergeCell ref="D115:D116"/>
    <mergeCell ref="D117:D120"/>
    <mergeCell ref="D122:D123"/>
    <mergeCell ref="D124:D127"/>
    <mergeCell ref="B130:B131"/>
    <mergeCell ref="C6:C7"/>
    <mergeCell ref="C14:C15"/>
    <mergeCell ref="C23:C24"/>
    <mergeCell ref="C32:C33"/>
    <mergeCell ref="C39:C40"/>
    <mergeCell ref="B85:B86"/>
    <mergeCell ref="C62:C63"/>
    <mergeCell ref="C47:C48"/>
    <mergeCell ref="C108:C109"/>
    <mergeCell ref="C115:C116"/>
    <mergeCell ref="C122:C123"/>
    <mergeCell ref="C130:C131"/>
    <mergeCell ref="C70:C71"/>
    <mergeCell ref="C76:C77"/>
    <mergeCell ref="C85:C86"/>
    <mergeCell ref="A128:F128"/>
    <mergeCell ref="B70:B71"/>
    <mergeCell ref="B76:B77"/>
    <mergeCell ref="B108:B109"/>
    <mergeCell ref="B115:B116"/>
    <mergeCell ref="B122:B123"/>
    <mergeCell ref="C92:C93"/>
    <mergeCell ref="C100:C101"/>
    <mergeCell ref="B62:B63"/>
    <mergeCell ref="B92:B93"/>
    <mergeCell ref="B100:B101"/>
    <mergeCell ref="A69:B69"/>
    <mergeCell ref="A75:B75"/>
    <mergeCell ref="A84:B84"/>
    <mergeCell ref="A38:F38"/>
    <mergeCell ref="A46:B46"/>
    <mergeCell ref="A54:B54"/>
    <mergeCell ref="A61:B61"/>
    <mergeCell ref="B47:B48"/>
    <mergeCell ref="B55:B56"/>
    <mergeCell ref="C55:C56"/>
    <mergeCell ref="B39:B40"/>
    <mergeCell ref="D47:D48"/>
    <mergeCell ref="D55:D56"/>
    <mergeCell ref="D57:D60"/>
    <mergeCell ref="A13:B13"/>
    <mergeCell ref="D6:D7"/>
    <mergeCell ref="D8:D10"/>
    <mergeCell ref="N33:P33"/>
    <mergeCell ref="N34:P34"/>
    <mergeCell ref="D32:D33"/>
    <mergeCell ref="B6:B7"/>
    <mergeCell ref="B14:B15"/>
    <mergeCell ref="B23:B24"/>
    <mergeCell ref="B32:B33"/>
    <mergeCell ref="D14:D15"/>
    <mergeCell ref="D16:D18"/>
    <mergeCell ref="D23:D24"/>
    <mergeCell ref="I15:M18"/>
    <mergeCell ref="D25:D29"/>
    <mergeCell ref="A1:F1"/>
    <mergeCell ref="B2:E2"/>
    <mergeCell ref="B3:F3"/>
    <mergeCell ref="A4:B4"/>
    <mergeCell ref="A5:B5"/>
  </mergeCells>
  <phoneticPr fontId="12" type="noConversion"/>
  <pageMargins left="0.7" right="0.7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TIANJIN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2023-06-30T07:47:03Z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